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20" windowWidth="9810" windowHeight="5490" activeTab="1"/>
  </bookViews>
  <sheets>
    <sheet name="APBDes " sheetId="18" r:id="rId1"/>
    <sheet name="Rincian APBDes" sheetId="1" r:id="rId2"/>
    <sheet name="RAB" sheetId="2" r:id="rId3"/>
    <sheet name="Buku Kas Pemb" sheetId="3" r:id="rId4"/>
    <sheet name="SPP" sheetId="4" r:id="rId5"/>
    <sheet name="LAP APBDes SEM 1" sheetId="9" r:id="rId6"/>
    <sheet name="PERNYATAAN" sheetId="5" r:id="rId7"/>
    <sheet name="KAS UMUM" sheetId="6" r:id="rId8"/>
    <sheet name="Buku Pajak" sheetId="7" r:id="rId9"/>
    <sheet name="Buku Bank" sheetId="8" r:id="rId10"/>
    <sheet name="LAP APBDes SEM 2" sheetId="10" r:id="rId11"/>
    <sheet name="LAMP LAP APBDES" sheetId="11" r:id="rId12"/>
    <sheet name="LAMP 2 LAP APBDES" sheetId="12" r:id="rId13"/>
    <sheet name="LAP SEKTOR" sheetId="13" r:id="rId14"/>
    <sheet name="Sheet1" sheetId="19" r:id="rId15"/>
    <sheet name="reg SPP" sheetId="20" r:id="rId16"/>
    <sheet name="kuitansi" sheetId="21" r:id="rId17"/>
    <sheet name="buku rinc pendapatan" sheetId="22" r:id="rId18"/>
    <sheet name="buku rinc pembiayaan" sheetId="23" r:id="rId19"/>
    <sheet name="Sheet6" sheetId="24" r:id="rId20"/>
  </sheets>
  <definedNames>
    <definedName name="_xlnm.Print_Area" localSheetId="7">'KAS UMUM'!$A$1:$M$32</definedName>
    <definedName name="_xlnm.Print_Area" localSheetId="2">RAB!$B$1:$I$4874</definedName>
    <definedName name="_xlnm.Print_Titles" localSheetId="11">'LAMP LAP APBDES'!$10:$11</definedName>
    <definedName name="_xlnm.Print_Titles" localSheetId="5">'LAP APBDes SEM 1'!$8:$9</definedName>
    <definedName name="_xlnm.Print_Titles" localSheetId="10">'LAP APBDes SEM 2'!$7:$8</definedName>
    <definedName name="_xlnm.Print_Titles" localSheetId="1">'Rincian APBDes'!$10:$11</definedName>
  </definedNames>
  <calcPr calcId="124519"/>
</workbook>
</file>

<file path=xl/calcChain.xml><?xml version="1.0" encoding="utf-8"?>
<calcChain xmlns="http://schemas.openxmlformats.org/spreadsheetml/2006/main">
  <c r="R32" i="1"/>
  <c r="R19"/>
  <c r="M1035"/>
  <c r="M1034"/>
  <c r="N1033"/>
  <c r="M1010"/>
  <c r="M1009"/>
  <c r="M1008"/>
  <c r="M1007"/>
  <c r="M1006"/>
  <c r="M1005"/>
  <c r="M1004"/>
  <c r="M1003"/>
  <c r="M1002"/>
  <c r="N1000"/>
  <c r="M999"/>
  <c r="M998"/>
  <c r="M997"/>
  <c r="M996"/>
  <c r="M995"/>
  <c r="M994"/>
  <c r="M993"/>
  <c r="N1916"/>
  <c r="N1919"/>
  <c r="M877"/>
  <c r="M876"/>
  <c r="M875"/>
  <c r="N874" s="1"/>
  <c r="M861"/>
  <c r="M860"/>
  <c r="M859"/>
  <c r="M858"/>
  <c r="M857"/>
  <c r="M856"/>
  <c r="N855" s="1"/>
  <c r="M854"/>
  <c r="M853"/>
  <c r="M852"/>
  <c r="M851"/>
  <c r="E140" i="18"/>
  <c r="E135"/>
  <c r="E27"/>
  <c r="E61"/>
  <c r="E98"/>
  <c r="N1001" i="1" l="1"/>
  <c r="N850"/>
  <c r="N992"/>
  <c r="E141" i="18"/>
  <c r="N1918" i="1"/>
  <c r="N1917"/>
  <c r="N1915"/>
  <c r="M1913"/>
  <c r="M1912"/>
  <c r="M1911"/>
  <c r="N1909" l="1"/>
  <c r="N1908" s="1"/>
  <c r="N2022"/>
  <c r="N154"/>
  <c r="N1907" l="1"/>
  <c r="N1050"/>
  <c r="M1049"/>
  <c r="M1048"/>
  <c r="M1047"/>
  <c r="M1724"/>
  <c r="M1723"/>
  <c r="M1722"/>
  <c r="M1721"/>
  <c r="N2037"/>
  <c r="N2036"/>
  <c r="N2035"/>
  <c r="M2034"/>
  <c r="M2033"/>
  <c r="M2032"/>
  <c r="N2029"/>
  <c r="N2028" s="1"/>
  <c r="M1714"/>
  <c r="N2030" l="1"/>
  <c r="M1713"/>
  <c r="N1706"/>
  <c r="N1539"/>
  <c r="N1538"/>
  <c r="N1537"/>
  <c r="N1421"/>
  <c r="N1422"/>
  <c r="N1518"/>
  <c r="N1517"/>
  <c r="N1516"/>
  <c r="N1515"/>
  <c r="N1514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09"/>
  <c r="M1305"/>
  <c r="M1304"/>
  <c r="M1303"/>
  <c r="M1302"/>
  <c r="M1301"/>
  <c r="M1300"/>
  <c r="M1299"/>
  <c r="M1296"/>
  <c r="M1295"/>
  <c r="M1290"/>
  <c r="M1289"/>
  <c r="M1031"/>
  <c r="M1030"/>
  <c r="M990"/>
  <c r="M989"/>
  <c r="M988"/>
  <c r="M987"/>
  <c r="M986"/>
  <c r="M985"/>
  <c r="M984"/>
  <c r="M983"/>
  <c r="M982"/>
  <c r="N980"/>
  <c r="M979"/>
  <c r="M978"/>
  <c r="M977"/>
  <c r="M976"/>
  <c r="M975"/>
  <c r="M974"/>
  <c r="M973"/>
  <c r="N1536" l="1"/>
  <c r="N1535" s="1"/>
  <c r="N1308"/>
  <c r="N1029"/>
  <c r="N1289"/>
  <c r="N1299"/>
  <c r="N1293"/>
  <c r="N981"/>
  <c r="N972"/>
  <c r="N1288" l="1"/>
  <c r="N1298"/>
  <c r="M1124" l="1"/>
  <c r="M1125"/>
  <c r="M1126"/>
  <c r="N1481"/>
  <c r="N2144" l="1"/>
  <c r="N2166"/>
  <c r="N2180" l="1"/>
  <c r="M1196"/>
  <c r="M1197"/>
  <c r="M1198"/>
  <c r="M1199"/>
  <c r="M1200"/>
  <c r="M1201"/>
  <c r="M1202"/>
  <c r="M1203"/>
  <c r="M1204"/>
  <c r="M1205"/>
  <c r="M1206"/>
  <c r="M1207"/>
  <c r="M1195"/>
  <c r="M1155"/>
  <c r="M1156"/>
  <c r="M1157"/>
  <c r="M1158"/>
  <c r="M1159"/>
  <c r="M1154"/>
  <c r="N1153" l="1"/>
  <c r="N1194"/>
  <c r="P1252"/>
  <c r="N1223" l="1"/>
  <c r="N2175"/>
  <c r="N2181" s="1"/>
  <c r="N583" l="1"/>
  <c r="N584"/>
  <c r="N579"/>
  <c r="N578"/>
  <c r="N598"/>
  <c r="N590"/>
  <c r="P572" l="1"/>
  <c r="N585"/>
  <c r="N577"/>
  <c r="M575"/>
  <c r="M576"/>
  <c r="M574"/>
  <c r="M581"/>
  <c r="N580" s="1"/>
  <c r="N813"/>
  <c r="M872"/>
  <c r="M871"/>
  <c r="M870"/>
  <c r="M848"/>
  <c r="M847"/>
  <c r="M846"/>
  <c r="M845"/>
  <c r="M844"/>
  <c r="M843"/>
  <c r="M841"/>
  <c r="M840"/>
  <c r="M839"/>
  <c r="M838"/>
  <c r="M831"/>
  <c r="M832"/>
  <c r="M833"/>
  <c r="M834"/>
  <c r="M835"/>
  <c r="M830"/>
  <c r="N821"/>
  <c r="N820"/>
  <c r="N819"/>
  <c r="N818"/>
  <c r="M816"/>
  <c r="M817"/>
  <c r="M815"/>
  <c r="M1027"/>
  <c r="M1026"/>
  <c r="M1023"/>
  <c r="M1022"/>
  <c r="M1019"/>
  <c r="M1018"/>
  <c r="M970"/>
  <c r="M969"/>
  <c r="M968"/>
  <c r="M967"/>
  <c r="M966"/>
  <c r="M965"/>
  <c r="M964"/>
  <c r="M963"/>
  <c r="M962"/>
  <c r="N960"/>
  <c r="M959"/>
  <c r="M958"/>
  <c r="M957"/>
  <c r="M956"/>
  <c r="M955"/>
  <c r="M954"/>
  <c r="M953"/>
  <c r="M950"/>
  <c r="M949"/>
  <c r="M948"/>
  <c r="M947"/>
  <c r="M946"/>
  <c r="M945"/>
  <c r="M944"/>
  <c r="M943"/>
  <c r="M942"/>
  <c r="N940"/>
  <c r="M939"/>
  <c r="M938"/>
  <c r="M937"/>
  <c r="M936"/>
  <c r="M935"/>
  <c r="M934"/>
  <c r="M933"/>
  <c r="M930"/>
  <c r="M929"/>
  <c r="M928"/>
  <c r="M927"/>
  <c r="M926"/>
  <c r="M925"/>
  <c r="M924"/>
  <c r="M923"/>
  <c r="M922"/>
  <c r="N920"/>
  <c r="M919"/>
  <c r="M918"/>
  <c r="M917"/>
  <c r="M916"/>
  <c r="M915"/>
  <c r="M914"/>
  <c r="M913"/>
  <c r="N881"/>
  <c r="M884"/>
  <c r="M885"/>
  <c r="M883"/>
  <c r="N887"/>
  <c r="N888"/>
  <c r="N889"/>
  <c r="N886"/>
  <c r="M809"/>
  <c r="M808"/>
  <c r="M807"/>
  <c r="M804"/>
  <c r="M803"/>
  <c r="M802"/>
  <c r="M799"/>
  <c r="M798"/>
  <c r="M797"/>
  <c r="M794"/>
  <c r="M793"/>
  <c r="M792"/>
  <c r="M789"/>
  <c r="M788"/>
  <c r="M787"/>
  <c r="M784"/>
  <c r="M783"/>
  <c r="M782"/>
  <c r="M779"/>
  <c r="M778"/>
  <c r="M777"/>
  <c r="M774"/>
  <c r="M773"/>
  <c r="M772"/>
  <c r="M769"/>
  <c r="M768"/>
  <c r="M767"/>
  <c r="M764"/>
  <c r="M763"/>
  <c r="M762"/>
  <c r="M759"/>
  <c r="M758"/>
  <c r="M757"/>
  <c r="M754"/>
  <c r="M753"/>
  <c r="M752"/>
  <c r="N742"/>
  <c r="N741"/>
  <c r="N740"/>
  <c r="N739"/>
  <c r="N738"/>
  <c r="M737"/>
  <c r="M736"/>
  <c r="M735"/>
  <c r="M734"/>
  <c r="N731"/>
  <c r="N730"/>
  <c r="N729"/>
  <c r="N728"/>
  <c r="N727"/>
  <c r="M726"/>
  <c r="M725"/>
  <c r="M724"/>
  <c r="M723"/>
  <c r="N720"/>
  <c r="N719"/>
  <c r="N718"/>
  <c r="N717"/>
  <c r="N716"/>
  <c r="M715"/>
  <c r="M714"/>
  <c r="M713"/>
  <c r="M712"/>
  <c r="N709"/>
  <c r="N708"/>
  <c r="N707"/>
  <c r="N706"/>
  <c r="N705"/>
  <c r="M704"/>
  <c r="M703"/>
  <c r="M702"/>
  <c r="M701"/>
  <c r="N698"/>
  <c r="N697"/>
  <c r="N696"/>
  <c r="N695"/>
  <c r="N694"/>
  <c r="M693"/>
  <c r="M692"/>
  <c r="M691"/>
  <c r="M690"/>
  <c r="N687"/>
  <c r="N686"/>
  <c r="N685"/>
  <c r="N684"/>
  <c r="N683"/>
  <c r="M682"/>
  <c r="M681"/>
  <c r="M680"/>
  <c r="M679"/>
  <c r="N676"/>
  <c r="N675"/>
  <c r="N674"/>
  <c r="N673"/>
  <c r="N672"/>
  <c r="M671"/>
  <c r="M670"/>
  <c r="M669"/>
  <c r="M668"/>
  <c r="N665"/>
  <c r="N664"/>
  <c r="N663"/>
  <c r="N662"/>
  <c r="N661"/>
  <c r="M660"/>
  <c r="M659"/>
  <c r="M658"/>
  <c r="M657"/>
  <c r="N654"/>
  <c r="N653"/>
  <c r="N652"/>
  <c r="N651"/>
  <c r="N650"/>
  <c r="M649"/>
  <c r="M648"/>
  <c r="M647"/>
  <c r="M646"/>
  <c r="N643"/>
  <c r="N642"/>
  <c r="N641"/>
  <c r="N640"/>
  <c r="N639"/>
  <c r="M638"/>
  <c r="M637"/>
  <c r="M636"/>
  <c r="M635"/>
  <c r="N632"/>
  <c r="N631"/>
  <c r="N630"/>
  <c r="N629"/>
  <c r="N628"/>
  <c r="M627"/>
  <c r="M626"/>
  <c r="M625"/>
  <c r="M624"/>
  <c r="N621"/>
  <c r="N620"/>
  <c r="N619"/>
  <c r="N618"/>
  <c r="N617"/>
  <c r="M616"/>
  <c r="M615"/>
  <c r="M614"/>
  <c r="M613"/>
  <c r="N597"/>
  <c r="N596"/>
  <c r="N595"/>
  <c r="M593"/>
  <c r="M594"/>
  <c r="M592"/>
  <c r="M145"/>
  <c r="M143"/>
  <c r="M144"/>
  <c r="M142"/>
  <c r="N36"/>
  <c r="N882" l="1"/>
  <c r="N880" s="1"/>
  <c r="N869"/>
  <c r="N1025"/>
  <c r="N1017"/>
  <c r="N829"/>
  <c r="N1021"/>
  <c r="N842"/>
  <c r="N837"/>
  <c r="N814"/>
  <c r="N812" s="1"/>
  <c r="N941"/>
  <c r="N932"/>
  <c r="N952"/>
  <c r="N786"/>
  <c r="N806"/>
  <c r="N761"/>
  <c r="N921"/>
  <c r="N961"/>
  <c r="N912"/>
  <c r="N771"/>
  <c r="N781"/>
  <c r="N801"/>
  <c r="N776"/>
  <c r="N796"/>
  <c r="N756"/>
  <c r="N791"/>
  <c r="N733"/>
  <c r="N766"/>
  <c r="N722"/>
  <c r="N751"/>
  <c r="N623"/>
  <c r="N700"/>
  <c r="N612"/>
  <c r="N656"/>
  <c r="N689"/>
  <c r="N711"/>
  <c r="N667"/>
  <c r="N634"/>
  <c r="N645"/>
  <c r="N678"/>
  <c r="N141"/>
  <c r="M1149"/>
  <c r="M1150"/>
  <c r="M1151"/>
  <c r="M1192"/>
  <c r="M1191"/>
  <c r="M1190"/>
  <c r="M1148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54"/>
  <c r="M1255"/>
  <c r="M1256"/>
  <c r="M1257"/>
  <c r="M1253"/>
  <c r="M1247"/>
  <c r="M1248"/>
  <c r="M1249"/>
  <c r="M1250"/>
  <c r="M1251"/>
  <c r="M1252"/>
  <c r="M1246"/>
  <c r="N1239"/>
  <c r="N1240"/>
  <c r="N1241"/>
  <c r="N1242"/>
  <c r="N1243"/>
  <c r="M1237"/>
  <c r="M1238"/>
  <c r="M1239"/>
  <c r="M1240"/>
  <c r="M1241"/>
  <c r="M1242"/>
  <c r="M1243"/>
  <c r="M1236"/>
  <c r="N1012" l="1"/>
  <c r="N1253"/>
  <c r="N1260"/>
  <c r="N1259" s="1"/>
  <c r="N1147"/>
  <c r="N1189"/>
  <c r="N1245"/>
  <c r="N1235"/>
  <c r="M1226"/>
  <c r="M1227"/>
  <c r="M1228"/>
  <c r="M1229"/>
  <c r="M1230"/>
  <c r="M1225"/>
  <c r="M1145"/>
  <c r="M1144"/>
  <c r="N1234" l="1"/>
  <c r="N1233" s="1"/>
  <c r="M1085"/>
  <c r="M1084"/>
  <c r="M1083"/>
  <c r="M1082"/>
  <c r="M1081"/>
  <c r="M1080"/>
  <c r="M1079"/>
  <c r="M1118"/>
  <c r="M1117"/>
  <c r="M1116"/>
  <c r="M1115"/>
  <c r="M1114"/>
  <c r="M1113"/>
  <c r="M1112"/>
  <c r="M1111"/>
  <c r="M1108"/>
  <c r="M1107"/>
  <c r="M1106"/>
  <c r="M1105"/>
  <c r="M1104"/>
  <c r="M1103"/>
  <c r="M1102"/>
  <c r="M1101"/>
  <c r="M1100"/>
  <c r="M1076"/>
  <c r="M1075"/>
  <c r="M1074"/>
  <c r="M1073"/>
  <c r="M1072"/>
  <c r="M1071"/>
  <c r="M1070"/>
  <c r="M1069"/>
  <c r="M1068"/>
  <c r="N1052"/>
  <c r="N1053"/>
  <c r="N1051"/>
  <c r="M1090"/>
  <c r="M1091"/>
  <c r="M1092"/>
  <c r="M1064"/>
  <c r="M1093"/>
  <c r="M1094"/>
  <c r="M1095"/>
  <c r="M1096"/>
  <c r="M1097"/>
  <c r="M1089"/>
  <c r="M1057"/>
  <c r="M1058"/>
  <c r="M1059"/>
  <c r="M1060"/>
  <c r="M1061"/>
  <c r="N1045"/>
  <c r="N1110" l="1"/>
  <c r="N1088"/>
  <c r="N1099"/>
  <c r="N1078"/>
  <c r="N1067"/>
  <c r="N1046"/>
  <c r="N1074"/>
  <c r="N1085"/>
  <c r="N294"/>
  <c r="N297"/>
  <c r="N279"/>
  <c r="N280"/>
  <c r="N281"/>
  <c r="N282"/>
  <c r="N278"/>
  <c r="N265"/>
  <c r="N264"/>
  <c r="N262"/>
  <c r="N261"/>
  <c r="N260"/>
  <c r="M259"/>
  <c r="M258"/>
  <c r="M257"/>
  <c r="M256"/>
  <c r="N248"/>
  <c r="N251"/>
  <c r="N250"/>
  <c r="M245"/>
  <c r="M244"/>
  <c r="M243"/>
  <c r="M242"/>
  <c r="M231"/>
  <c r="M230"/>
  <c r="M229"/>
  <c r="M228"/>
  <c r="M216"/>
  <c r="M215"/>
  <c r="M214"/>
  <c r="M213"/>
  <c r="M198"/>
  <c r="M199"/>
  <c r="M200"/>
  <c r="M197"/>
  <c r="M416"/>
  <c r="M415"/>
  <c r="M414"/>
  <c r="M413"/>
  <c r="M390"/>
  <c r="N381"/>
  <c r="N1217"/>
  <c r="N1221"/>
  <c r="N1216"/>
  <c r="M1214"/>
  <c r="M1215"/>
  <c r="M1213"/>
  <c r="M1167"/>
  <c r="M1166"/>
  <c r="M1165"/>
  <c r="M1164"/>
  <c r="M1163"/>
  <c r="N255" l="1"/>
  <c r="N254" s="1"/>
  <c r="N412"/>
  <c r="N196"/>
  <c r="N212"/>
  <c r="N227"/>
  <c r="N241"/>
  <c r="N1162"/>
  <c r="N1131"/>
  <c r="N1129"/>
  <c r="N1130"/>
  <c r="N1127"/>
  <c r="N1139"/>
  <c r="N1140"/>
  <c r="N1141"/>
  <c r="N1138"/>
  <c r="N1128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35"/>
  <c r="M1136"/>
  <c r="M1137"/>
  <c r="M1134"/>
  <c r="M1170"/>
  <c r="M910"/>
  <c r="M903"/>
  <c r="M904"/>
  <c r="M905"/>
  <c r="M906"/>
  <c r="M907"/>
  <c r="M908"/>
  <c r="M909"/>
  <c r="M902"/>
  <c r="N900"/>
  <c r="M894"/>
  <c r="M895"/>
  <c r="M896"/>
  <c r="M897"/>
  <c r="M898"/>
  <c r="M899"/>
  <c r="M893"/>
  <c r="N486"/>
  <c r="M485"/>
  <c r="M512"/>
  <c r="M532"/>
  <c r="M531"/>
  <c r="M530"/>
  <c r="M529"/>
  <c r="M528"/>
  <c r="M523"/>
  <c r="M558"/>
  <c r="M559"/>
  <c r="M560"/>
  <c r="M561"/>
  <c r="M562"/>
  <c r="M563"/>
  <c r="M564"/>
  <c r="M565"/>
  <c r="M566"/>
  <c r="M567"/>
  <c r="M568"/>
  <c r="M510"/>
  <c r="M524"/>
  <c r="M496"/>
  <c r="M499"/>
  <c r="M502"/>
  <c r="M501"/>
  <c r="M500"/>
  <c r="M867"/>
  <c r="M866"/>
  <c r="M865"/>
  <c r="M828"/>
  <c r="M827"/>
  <c r="M826"/>
  <c r="M825"/>
  <c r="N606"/>
  <c r="N607"/>
  <c r="N608"/>
  <c r="N609"/>
  <c r="N610"/>
  <c r="M749"/>
  <c r="M748"/>
  <c r="M747"/>
  <c r="M605"/>
  <c r="M604"/>
  <c r="M603"/>
  <c r="M602"/>
  <c r="N864" l="1"/>
  <c r="N863" s="1"/>
  <c r="N824"/>
  <c r="N823" s="1"/>
  <c r="N1133"/>
  <c r="N1123"/>
  <c r="N1143"/>
  <c r="N1169"/>
  <c r="N901"/>
  <c r="N892"/>
  <c r="N746"/>
  <c r="N591"/>
  <c r="N589" s="1"/>
  <c r="N601"/>
  <c r="N472"/>
  <c r="M392"/>
  <c r="M393"/>
  <c r="M391"/>
  <c r="M357"/>
  <c r="M358"/>
  <c r="M356"/>
  <c r="N1531"/>
  <c r="M338"/>
  <c r="N335" s="1"/>
  <c r="N891" l="1"/>
  <c r="N879" s="1"/>
  <c r="P881" s="1"/>
  <c r="P882" s="1"/>
  <c r="N1122"/>
  <c r="N1121" s="1"/>
  <c r="N600"/>
  <c r="N745"/>
  <c r="N811"/>
  <c r="Q814" s="1"/>
  <c r="Q815" s="1"/>
  <c r="N389"/>
  <c r="N2011"/>
  <c r="M2007"/>
  <c r="M2006"/>
  <c r="M2005"/>
  <c r="M2004"/>
  <c r="N2010"/>
  <c r="N1903"/>
  <c r="N1902"/>
  <c r="N1901"/>
  <c r="N1900"/>
  <c r="N1899"/>
  <c r="M1898"/>
  <c r="M1897"/>
  <c r="M1896"/>
  <c r="M2083"/>
  <c r="M2082"/>
  <c r="M2081"/>
  <c r="N2084"/>
  <c r="N2088"/>
  <c r="N2087"/>
  <c r="N2086"/>
  <c r="N2085"/>
  <c r="N1833"/>
  <c r="M1647"/>
  <c r="M1646"/>
  <c r="M1645"/>
  <c r="M1379"/>
  <c r="M1378"/>
  <c r="M1377"/>
  <c r="M1376"/>
  <c r="N1367"/>
  <c r="P2154"/>
  <c r="P2149"/>
  <c r="N588" l="1"/>
  <c r="Q591" s="1"/>
  <c r="Q592" s="1"/>
  <c r="N2002"/>
  <c r="N2001" s="1"/>
  <c r="N2000" s="1"/>
  <c r="N2079"/>
  <c r="N2078" s="1"/>
  <c r="N1894"/>
  <c r="N1893" s="1"/>
  <c r="N1892" s="1"/>
  <c r="N1643"/>
  <c r="N1375"/>
  <c r="E20" i="18"/>
  <c r="E49"/>
  <c r="E19" l="1"/>
  <c r="E18" s="1"/>
  <c r="M79" i="1" l="1"/>
  <c r="M76"/>
  <c r="M83" s="1"/>
  <c r="M73"/>
  <c r="M80" s="1"/>
  <c r="M75"/>
  <c r="M82" s="1"/>
  <c r="M74"/>
  <c r="M81" s="1"/>
  <c r="N1737" l="1"/>
  <c r="N1738"/>
  <c r="N1739"/>
  <c r="N1740"/>
  <c r="M1555"/>
  <c r="N476"/>
  <c r="N475"/>
  <c r="N471"/>
  <c r="M470"/>
  <c r="M469"/>
  <c r="M468"/>
  <c r="M467"/>
  <c r="N466" l="1"/>
  <c r="N465" l="1"/>
  <c r="N464" s="1"/>
  <c r="Q85" l="1"/>
  <c r="N408"/>
  <c r="N407"/>
  <c r="N405"/>
  <c r="N404"/>
  <c r="N403"/>
  <c r="M402"/>
  <c r="M401"/>
  <c r="M400"/>
  <c r="M399"/>
  <c r="M398"/>
  <c r="M397"/>
  <c r="M396"/>
  <c r="M395"/>
  <c r="N394" l="1"/>
  <c r="M77"/>
  <c r="N1612"/>
  <c r="N1610"/>
  <c r="M1609"/>
  <c r="M1608"/>
  <c r="M1607"/>
  <c r="N1605" l="1"/>
  <c r="N1604" s="1"/>
  <c r="N1603" s="1"/>
  <c r="N388"/>
  <c r="N387" s="1"/>
  <c r="N573" l="1"/>
  <c r="N572" l="1"/>
  <c r="N571" s="1"/>
  <c r="M506"/>
  <c r="Q556" l="1"/>
  <c r="M495"/>
  <c r="M497"/>
  <c r="M498"/>
  <c r="M494"/>
  <c r="M511"/>
  <c r="M509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493"/>
  <c r="N161" l="1"/>
  <c r="N1695"/>
  <c r="N1694" s="1"/>
  <c r="N1687"/>
  <c r="N1686" s="1"/>
  <c r="N1684"/>
  <c r="M1683"/>
  <c r="M1682"/>
  <c r="M1681"/>
  <c r="N1595"/>
  <c r="N1593"/>
  <c r="M1592"/>
  <c r="M1591"/>
  <c r="M1590"/>
  <c r="N1578"/>
  <c r="N1576"/>
  <c r="M1575"/>
  <c r="M1574"/>
  <c r="M1573"/>
  <c r="N1588" l="1"/>
  <c r="N1587" s="1"/>
  <c r="N1586" s="1"/>
  <c r="N1571"/>
  <c r="N1570" s="1"/>
  <c r="N1569" s="1"/>
  <c r="N1679"/>
  <c r="N1678" s="1"/>
  <c r="N431"/>
  <c r="N430"/>
  <c r="N427"/>
  <c r="N428"/>
  <c r="N426"/>
  <c r="M425"/>
  <c r="M424"/>
  <c r="M423"/>
  <c r="M422"/>
  <c r="M421"/>
  <c r="M420"/>
  <c r="M419"/>
  <c r="M418"/>
  <c r="N1419" l="1"/>
  <c r="N1418" s="1"/>
  <c r="N417"/>
  <c r="M1774"/>
  <c r="N1774" s="1"/>
  <c r="M1773"/>
  <c r="M1772"/>
  <c r="M1771"/>
  <c r="M1778"/>
  <c r="M1779"/>
  <c r="M1780"/>
  <c r="M1777"/>
  <c r="N1769" l="1"/>
  <c r="N411"/>
  <c r="N410" s="1"/>
  <c r="N1776"/>
  <c r="N160"/>
  <c r="N2142"/>
  <c r="N1888"/>
  <c r="N1887"/>
  <c r="N1886"/>
  <c r="N1885"/>
  <c r="N1884"/>
  <c r="M1883"/>
  <c r="M1882"/>
  <c r="M1881"/>
  <c r="N1768" l="1"/>
  <c r="N1767" s="1"/>
  <c r="N1879"/>
  <c r="N1878" s="1"/>
  <c r="N1877" s="1"/>
  <c r="M2116"/>
  <c r="M2113"/>
  <c r="M2110"/>
  <c r="N461"/>
  <c r="N458"/>
  <c r="N456"/>
  <c r="N450"/>
  <c r="M365"/>
  <c r="N2109" l="1"/>
  <c r="N2108" s="1"/>
  <c r="N455"/>
  <c r="N454" s="1"/>
  <c r="E5" i="18"/>
  <c r="N22" i="1"/>
  <c r="P35"/>
  <c r="E10" i="18"/>
  <c r="E15"/>
  <c r="N1415" i="1" l="1"/>
  <c r="N1412"/>
  <c r="N1708"/>
  <c r="N1705"/>
  <c r="N1707"/>
  <c r="N2155"/>
  <c r="N2157"/>
  <c r="N2154"/>
  <c r="M2153"/>
  <c r="M2152"/>
  <c r="M2151"/>
  <c r="M1015"/>
  <c r="M1014"/>
  <c r="M1063"/>
  <c r="M1062"/>
  <c r="M1056"/>
  <c r="N1055" s="1"/>
  <c r="N303"/>
  <c r="N1013" l="1"/>
  <c r="N1062"/>
  <c r="N1044" s="1"/>
  <c r="N2149"/>
  <c r="N2148" s="1"/>
  <c r="N1411"/>
  <c r="N1410" s="1"/>
  <c r="N1704"/>
  <c r="N1703" s="1"/>
  <c r="N1043" l="1"/>
  <c r="N2147"/>
  <c r="N1804" l="1"/>
  <c r="N1806"/>
  <c r="M1220"/>
  <c r="M1219"/>
  <c r="N1212"/>
  <c r="N1218" l="1"/>
  <c r="N1224"/>
  <c r="N1211" l="1"/>
  <c r="N1210" s="1"/>
  <c r="N2094"/>
  <c r="N2093"/>
  <c r="N2064"/>
  <c r="N2065"/>
  <c r="N2062"/>
  <c r="N2045"/>
  <c r="N2054"/>
  <c r="N1831"/>
  <c r="N1840"/>
  <c r="N1843"/>
  <c r="N1844"/>
  <c r="N1845"/>
  <c r="N1842"/>
  <c r="N1839"/>
  <c r="N1835"/>
  <c r="N1817"/>
  <c r="N1819"/>
  <c r="N1805"/>
  <c r="N1803"/>
  <c r="N1802"/>
  <c r="N1807"/>
  <c r="N1801"/>
  <c r="N1674"/>
  <c r="N2092" l="1"/>
  <c r="N2091" s="1"/>
  <c r="N1799"/>
  <c r="N1560"/>
  <c r="N1558"/>
  <c r="M1557"/>
  <c r="M1556"/>
  <c r="N1393"/>
  <c r="N1392"/>
  <c r="N1553" l="1"/>
  <c r="N1391"/>
  <c r="N1390" s="1"/>
  <c r="Q1865" l="1"/>
  <c r="N159" l="1"/>
  <c r="R16" l="1"/>
  <c r="P71" s="1"/>
  <c r="M94" l="1"/>
  <c r="M88"/>
  <c r="F4945" i="2" l="1"/>
  <c r="N49" i="1" l="1"/>
  <c r="N310" l="1"/>
  <c r="N45" l="1"/>
  <c r="N43" s="1"/>
  <c r="M1720" l="1"/>
  <c r="M1735"/>
  <c r="N1735" s="1"/>
  <c r="M1736"/>
  <c r="N1736" s="1"/>
  <c r="M1753"/>
  <c r="N1753" s="1"/>
  <c r="M1752"/>
  <c r="N1752" s="1"/>
  <c r="M1751"/>
  <c r="N1751" s="1"/>
  <c r="M1750"/>
  <c r="N1750" s="1"/>
  <c r="M1749"/>
  <c r="M1748"/>
  <c r="M1747"/>
  <c r="M1733"/>
  <c r="M1732"/>
  <c r="M1731"/>
  <c r="M271"/>
  <c r="M272"/>
  <c r="M273"/>
  <c r="M274"/>
  <c r="N275"/>
  <c r="N276"/>
  <c r="N277"/>
  <c r="N247"/>
  <c r="N246"/>
  <c r="N240" l="1"/>
  <c r="N239" s="1"/>
  <c r="N1729"/>
  <c r="N1745"/>
  <c r="N1744" s="1"/>
  <c r="N1743" s="1"/>
  <c r="N253"/>
  <c r="N270"/>
  <c r="N269" s="1"/>
  <c r="N268" s="1"/>
  <c r="N158" l="1"/>
  <c r="M135"/>
  <c r="M136"/>
  <c r="N132"/>
  <c r="E4" i="18" l="1"/>
  <c r="E129" s="1"/>
  <c r="E142" s="1"/>
  <c r="F4983" i="2"/>
  <c r="F4982"/>
  <c r="F4981"/>
  <c r="F4980"/>
  <c r="F4979"/>
  <c r="F4978"/>
  <c r="F4977"/>
  <c r="F892" i="4"/>
  <c r="D892"/>
  <c r="H854"/>
  <c r="H855"/>
  <c r="H856"/>
  <c r="H891"/>
  <c r="H853"/>
  <c r="G858"/>
  <c r="H858" s="1"/>
  <c r="G859"/>
  <c r="H859" s="1"/>
  <c r="G860"/>
  <c r="H860" s="1"/>
  <c r="G861"/>
  <c r="H861" s="1"/>
  <c r="G862"/>
  <c r="H862" s="1"/>
  <c r="G863"/>
  <c r="H863" s="1"/>
  <c r="G864"/>
  <c r="H864" s="1"/>
  <c r="G865"/>
  <c r="H865" s="1"/>
  <c r="G866"/>
  <c r="H866" s="1"/>
  <c r="G867"/>
  <c r="H867" s="1"/>
  <c r="G868"/>
  <c r="H868" s="1"/>
  <c r="G869"/>
  <c r="H869" s="1"/>
  <c r="G870"/>
  <c r="H870" s="1"/>
  <c r="G871"/>
  <c r="H871" s="1"/>
  <c r="G872"/>
  <c r="H872" s="1"/>
  <c r="G873"/>
  <c r="H873" s="1"/>
  <c r="G874"/>
  <c r="H874" s="1"/>
  <c r="G875"/>
  <c r="H875" s="1"/>
  <c r="G876"/>
  <c r="H876" s="1"/>
  <c r="G877"/>
  <c r="H877" s="1"/>
  <c r="G878"/>
  <c r="H878" s="1"/>
  <c r="G879"/>
  <c r="H879" s="1"/>
  <c r="G880"/>
  <c r="H880" s="1"/>
  <c r="G881"/>
  <c r="H881" s="1"/>
  <c r="G882"/>
  <c r="H882" s="1"/>
  <c r="G883"/>
  <c r="H883" s="1"/>
  <c r="G884"/>
  <c r="H884" s="1"/>
  <c r="G885"/>
  <c r="H885" s="1"/>
  <c r="G886"/>
  <c r="H886" s="1"/>
  <c r="G887"/>
  <c r="H887" s="1"/>
  <c r="G888"/>
  <c r="H888" s="1"/>
  <c r="G889"/>
  <c r="H889" s="1"/>
  <c r="G890"/>
  <c r="H890" s="1"/>
  <c r="G857"/>
  <c r="H857" s="1"/>
  <c r="F1162" i="2"/>
  <c r="F1161"/>
  <c r="F1160"/>
  <c r="F1159"/>
  <c r="F1158"/>
  <c r="F1157"/>
  <c r="F1156"/>
  <c r="G803" i="4"/>
  <c r="H803" s="1"/>
  <c r="G804"/>
  <c r="H804" s="1"/>
  <c r="G805"/>
  <c r="H805" s="1"/>
  <c r="G806"/>
  <c r="H806" s="1"/>
  <c r="G807"/>
  <c r="H807" s="1"/>
  <c r="G808"/>
  <c r="H808" s="1"/>
  <c r="G809"/>
  <c r="H809" s="1"/>
  <c r="G810"/>
  <c r="H810" s="1"/>
  <c r="G811"/>
  <c r="H811" s="1"/>
  <c r="G812"/>
  <c r="H812" s="1"/>
  <c r="G813"/>
  <c r="H813" s="1"/>
  <c r="G814"/>
  <c r="H814" s="1"/>
  <c r="G815"/>
  <c r="H815" s="1"/>
  <c r="G816"/>
  <c r="H816" s="1"/>
  <c r="G817"/>
  <c r="H817" s="1"/>
  <c r="G818"/>
  <c r="H818" s="1"/>
  <c r="G819"/>
  <c r="H819" s="1"/>
  <c r="G820"/>
  <c r="H820" s="1"/>
  <c r="G821"/>
  <c r="H821" s="1"/>
  <c r="G802"/>
  <c r="H802" s="1"/>
  <c r="F822"/>
  <c r="G822" s="1"/>
  <c r="D822"/>
  <c r="F4938" i="2"/>
  <c r="F4939"/>
  <c r="F4942"/>
  <c r="F4943"/>
  <c r="F4941"/>
  <c r="F4937"/>
  <c r="F4940"/>
  <c r="F4944"/>
  <c r="F4946"/>
  <c r="F4947"/>
  <c r="F4948"/>
  <c r="F4949"/>
  <c r="F4950"/>
  <c r="F4951"/>
  <c r="F4952"/>
  <c r="F4953"/>
  <c r="F4954"/>
  <c r="F4955"/>
  <c r="F4956"/>
  <c r="F4936"/>
  <c r="F4915"/>
  <c r="F4914"/>
  <c r="F4913"/>
  <c r="F4912"/>
  <c r="F4911"/>
  <c r="F4910"/>
  <c r="F4909"/>
  <c r="F4908"/>
  <c r="F4907"/>
  <c r="F4906"/>
  <c r="F4905"/>
  <c r="F4904"/>
  <c r="F4903"/>
  <c r="F4902"/>
  <c r="F4901"/>
  <c r="F4900"/>
  <c r="F4899"/>
  <c r="F4898"/>
  <c r="F4897"/>
  <c r="F4896"/>
  <c r="F4895"/>
  <c r="F4894"/>
  <c r="F4893"/>
  <c r="F4892"/>
  <c r="F4891"/>
  <c r="F708" i="4"/>
  <c r="G708" s="1"/>
  <c r="F707"/>
  <c r="G707" s="1"/>
  <c r="D709"/>
  <c r="F709" s="1"/>
  <c r="G709" s="1"/>
  <c r="F18" i="18" l="1"/>
  <c r="H11"/>
  <c r="I11" s="1"/>
  <c r="J11" s="1"/>
  <c r="J12" s="1"/>
  <c r="H7"/>
  <c r="F4957" i="2"/>
  <c r="J4957" s="1"/>
  <c r="F4986"/>
  <c r="H4" i="18"/>
  <c r="H20" s="1"/>
  <c r="F1163" i="2"/>
  <c r="H822" i="4"/>
  <c r="H892"/>
  <c r="G892"/>
  <c r="F4916" i="2"/>
  <c r="E743" i="4"/>
  <c r="D743"/>
  <c r="F742"/>
  <c r="G742" s="1"/>
  <c r="F741"/>
  <c r="G741" s="1"/>
  <c r="F740"/>
  <c r="G740" s="1"/>
  <c r="F739"/>
  <c r="G739" s="1"/>
  <c r="F738"/>
  <c r="G738" s="1"/>
  <c r="F737"/>
  <c r="G737" s="1"/>
  <c r="F736"/>
  <c r="G736" s="1"/>
  <c r="F735"/>
  <c r="G735" s="1"/>
  <c r="F734"/>
  <c r="G734" s="1"/>
  <c r="F667"/>
  <c r="G667" s="1"/>
  <c r="F668"/>
  <c r="G668" s="1"/>
  <c r="F669"/>
  <c r="G669" s="1"/>
  <c r="F670"/>
  <c r="G670" s="1"/>
  <c r="F671"/>
  <c r="G671" s="1"/>
  <c r="F672"/>
  <c r="G672" s="1"/>
  <c r="F673"/>
  <c r="G673" s="1"/>
  <c r="F674"/>
  <c r="G674" s="1"/>
  <c r="F675"/>
  <c r="G675" s="1"/>
  <c r="D676"/>
  <c r="E676"/>
  <c r="E627"/>
  <c r="D627"/>
  <c r="F619"/>
  <c r="G619" s="1"/>
  <c r="F620"/>
  <c r="G620" s="1"/>
  <c r="F621"/>
  <c r="G621" s="1"/>
  <c r="F622"/>
  <c r="G622" s="1"/>
  <c r="F623"/>
  <c r="G623" s="1"/>
  <c r="F624"/>
  <c r="G624" s="1"/>
  <c r="F625"/>
  <c r="G625" s="1"/>
  <c r="F626"/>
  <c r="G626" s="1"/>
  <c r="F618"/>
  <c r="G618" s="1"/>
  <c r="F575"/>
  <c r="G575" s="1"/>
  <c r="F576"/>
  <c r="G576" s="1"/>
  <c r="F577"/>
  <c r="G577" s="1"/>
  <c r="F578"/>
  <c r="G578" s="1"/>
  <c r="F579"/>
  <c r="G579" s="1"/>
  <c r="F580"/>
  <c r="G580" s="1"/>
  <c r="F581"/>
  <c r="G581" s="1"/>
  <c r="F582"/>
  <c r="G582" s="1"/>
  <c r="F583"/>
  <c r="G583" s="1"/>
  <c r="F584"/>
  <c r="G584" s="1"/>
  <c r="F585"/>
  <c r="G585" s="1"/>
  <c r="F574"/>
  <c r="G574" s="1"/>
  <c r="D586"/>
  <c r="F586" s="1"/>
  <c r="G586" s="1"/>
  <c r="I20" i="18" l="1"/>
  <c r="J20" s="1"/>
  <c r="H6"/>
  <c r="H5"/>
  <c r="G743" i="4"/>
  <c r="G627"/>
  <c r="F743"/>
  <c r="G676"/>
  <c r="F676"/>
  <c r="F627"/>
  <c r="F525" l="1"/>
  <c r="G525" s="1"/>
  <c r="F526"/>
  <c r="G526" s="1"/>
  <c r="F527"/>
  <c r="G527" s="1"/>
  <c r="F528"/>
  <c r="G528" s="1"/>
  <c r="F529"/>
  <c r="G529" s="1"/>
  <c r="F530"/>
  <c r="G530" s="1"/>
  <c r="F531"/>
  <c r="G531" s="1"/>
  <c r="F532"/>
  <c r="G532" s="1"/>
  <c r="F533"/>
  <c r="G533" s="1"/>
  <c r="F534"/>
  <c r="G534" s="1"/>
  <c r="F535"/>
  <c r="G535" s="1"/>
  <c r="F536"/>
  <c r="G536" s="1"/>
  <c r="F537"/>
  <c r="G537" s="1"/>
  <c r="F538"/>
  <c r="G538" s="1"/>
  <c r="F539"/>
  <c r="G539" s="1"/>
  <c r="F540"/>
  <c r="G540" s="1"/>
  <c r="F541"/>
  <c r="G541" s="1"/>
  <c r="D542" l="1"/>
  <c r="F542" s="1"/>
  <c r="G542" s="1"/>
  <c r="H542"/>
  <c r="O52" i="9" l="1"/>
  <c r="O47"/>
  <c r="O46"/>
  <c r="O45"/>
  <c r="O43"/>
  <c r="O49"/>
  <c r="O50"/>
  <c r="O51"/>
  <c r="O53"/>
  <c r="N44"/>
  <c r="N48"/>
  <c r="O48" s="1"/>
  <c r="G487" i="4"/>
  <c r="G490" s="1"/>
  <c r="H487"/>
  <c r="H490" s="1"/>
  <c r="F490"/>
  <c r="D490"/>
  <c r="N42" i="9" l="1"/>
  <c r="N1176"/>
  <c r="N1177"/>
  <c r="N1178"/>
  <c r="N1162"/>
  <c r="N1163"/>
  <c r="N1164"/>
  <c r="N1121"/>
  <c r="N1025"/>
  <c r="N1026"/>
  <c r="N1027"/>
  <c r="N1030"/>
  <c r="N1031"/>
  <c r="N1063"/>
  <c r="N1064"/>
  <c r="N1065"/>
  <c r="N1068"/>
  <c r="N1069"/>
  <c r="N990"/>
  <c r="N991"/>
  <c r="N992"/>
  <c r="N995"/>
  <c r="N996"/>
  <c r="N452"/>
  <c r="N453"/>
  <c r="N454"/>
  <c r="N457"/>
  <c r="N458"/>
  <c r="N460"/>
  <c r="N461"/>
  <c r="N462"/>
  <c r="O151"/>
  <c r="M166"/>
  <c r="O166" s="1"/>
  <c r="M167"/>
  <c r="O167" s="1"/>
  <c r="M168"/>
  <c r="O168" s="1"/>
  <c r="M170"/>
  <c r="O170" s="1"/>
  <c r="D456" i="4" l="1"/>
  <c r="F454"/>
  <c r="G454" s="1"/>
  <c r="F453"/>
  <c r="G453" s="1"/>
  <c r="F452"/>
  <c r="G452" s="1"/>
  <c r="F451"/>
  <c r="G451" s="1"/>
  <c r="F450"/>
  <c r="G450" s="1"/>
  <c r="F449"/>
  <c r="G449" s="1"/>
  <c r="F448"/>
  <c r="G448" s="1"/>
  <c r="F447"/>
  <c r="G447" s="1"/>
  <c r="F446"/>
  <c r="G446" s="1"/>
  <c r="F445"/>
  <c r="G445" s="1"/>
  <c r="F444"/>
  <c r="G444" s="1"/>
  <c r="F298" i="2"/>
  <c r="F299"/>
  <c r="F300"/>
  <c r="F301"/>
  <c r="F302"/>
  <c r="F303"/>
  <c r="F304"/>
  <c r="F305"/>
  <c r="F306"/>
  <c r="F307"/>
  <c r="F297"/>
  <c r="N1849" i="9"/>
  <c r="N1850"/>
  <c r="N1852"/>
  <c r="N1853"/>
  <c r="N1811"/>
  <c r="N1749"/>
  <c r="N1750"/>
  <c r="N1751"/>
  <c r="N1753"/>
  <c r="N1754"/>
  <c r="N1757"/>
  <c r="N1758"/>
  <c r="N1759"/>
  <c r="N1760"/>
  <c r="N368"/>
  <c r="N369"/>
  <c r="N370"/>
  <c r="N372"/>
  <c r="N374"/>
  <c r="N375"/>
  <c r="N377"/>
  <c r="N159"/>
  <c r="N163"/>
  <c r="N107"/>
  <c r="N113"/>
  <c r="N114"/>
  <c r="N115"/>
  <c r="N116"/>
  <c r="N117"/>
  <c r="N118"/>
  <c r="N119"/>
  <c r="N120"/>
  <c r="N121"/>
  <c r="N122"/>
  <c r="N123"/>
  <c r="N124"/>
  <c r="N125"/>
  <c r="N127"/>
  <c r="N128"/>
  <c r="N129"/>
  <c r="N130"/>
  <c r="N112"/>
  <c r="N111"/>
  <c r="N109"/>
  <c r="N106"/>
  <c r="N108"/>
  <c r="N110"/>
  <c r="N105"/>
  <c r="G456" i="4" l="1"/>
  <c r="F308" i="2"/>
  <c r="N104" i="9"/>
  <c r="F456" i="4"/>
  <c r="F407"/>
  <c r="G407" s="1"/>
  <c r="F404"/>
  <c r="G404" s="1"/>
  <c r="D411"/>
  <c r="F411" s="1"/>
  <c r="G411" s="1"/>
  <c r="F410"/>
  <c r="G410" s="1"/>
  <c r="F409"/>
  <c r="G409" s="1"/>
  <c r="F408"/>
  <c r="G408" s="1"/>
  <c r="F406"/>
  <c r="G406" s="1"/>
  <c r="F405"/>
  <c r="G405" s="1"/>
  <c r="F403"/>
  <c r="G403" s="1"/>
  <c r="F402"/>
  <c r="G402" s="1"/>
  <c r="F401"/>
  <c r="G401" s="1"/>
  <c r="F400"/>
  <c r="G400" s="1"/>
  <c r="F399"/>
  <c r="G399" s="1"/>
  <c r="D360"/>
  <c r="F360" s="1"/>
  <c r="G360" s="1"/>
  <c r="F359"/>
  <c r="G359" s="1"/>
  <c r="F358"/>
  <c r="G358" s="1"/>
  <c r="F357"/>
  <c r="G357" s="1"/>
  <c r="F356"/>
  <c r="G356" s="1"/>
  <c r="F355"/>
  <c r="G355" s="1"/>
  <c r="F354"/>
  <c r="G354" s="1"/>
  <c r="F353"/>
  <c r="G353" s="1"/>
  <c r="F352"/>
  <c r="G352" s="1"/>
  <c r="F351"/>
  <c r="G351" s="1"/>
  <c r="F350"/>
  <c r="G350" s="1"/>
  <c r="D312"/>
  <c r="F312" s="1"/>
  <c r="G312" s="1"/>
  <c r="F232"/>
  <c r="G232" s="1"/>
  <c r="F233"/>
  <c r="G233" s="1"/>
  <c r="F234"/>
  <c r="G234" s="1"/>
  <c r="F235"/>
  <c r="G235" s="1"/>
  <c r="F231"/>
  <c r="G231" s="1"/>
  <c r="D236"/>
  <c r="F236" s="1"/>
  <c r="G236" s="1"/>
  <c r="H236"/>
  <c r="F210" i="2"/>
  <c r="F209"/>
  <c r="F211"/>
  <c r="F208"/>
  <c r="F207"/>
  <c r="G158" i="4"/>
  <c r="G159"/>
  <c r="G160"/>
  <c r="G161"/>
  <c r="G162"/>
  <c r="G163"/>
  <c r="G164"/>
  <c r="G165"/>
  <c r="G166"/>
  <c r="G167"/>
  <c r="G157"/>
  <c r="F168"/>
  <c r="G168" s="1"/>
  <c r="D168"/>
  <c r="H168"/>
  <c r="F181" i="2"/>
  <c r="F175"/>
  <c r="F176"/>
  <c r="F177"/>
  <c r="F178"/>
  <c r="F179"/>
  <c r="F180"/>
  <c r="F182"/>
  <c r="F183"/>
  <c r="F184"/>
  <c r="F174"/>
  <c r="H20" i="23"/>
  <c r="G20"/>
  <c r="F20"/>
  <c r="E20"/>
  <c r="D20"/>
  <c r="H20" i="22"/>
  <c r="G20"/>
  <c r="F20"/>
  <c r="E20"/>
  <c r="D20"/>
  <c r="F212" i="2" l="1"/>
  <c r="F185"/>
  <c r="N74" i="9"/>
  <c r="N79"/>
  <c r="N80"/>
  <c r="N81"/>
  <c r="N82"/>
  <c r="N83"/>
  <c r="N98"/>
  <c r="N99"/>
  <c r="N100"/>
  <c r="N101"/>
  <c r="M1888"/>
  <c r="M1887"/>
  <c r="M1879"/>
  <c r="M1878"/>
  <c r="M1877"/>
  <c r="M1876"/>
  <c r="M1875"/>
  <c r="L1874"/>
  <c r="L1873"/>
  <c r="L1872"/>
  <c r="L1866"/>
  <c r="L1865"/>
  <c r="M1860"/>
  <c r="M1859"/>
  <c r="M1858" s="1"/>
  <c r="M1857" s="1"/>
  <c r="L1854"/>
  <c r="N1854" s="1"/>
  <c r="L1851"/>
  <c r="N1851" s="1"/>
  <c r="L1848"/>
  <c r="N1848" s="1"/>
  <c r="M1843"/>
  <c r="M1842"/>
  <c r="M1835"/>
  <c r="M1834"/>
  <c r="M1833"/>
  <c r="M1828"/>
  <c r="M1826"/>
  <c r="M1825"/>
  <c r="M1824"/>
  <c r="M1818"/>
  <c r="M1817"/>
  <c r="M1816"/>
  <c r="M1810"/>
  <c r="N1810" s="1"/>
  <c r="M1809"/>
  <c r="N1809" s="1"/>
  <c r="M1808"/>
  <c r="N1808" s="1"/>
  <c r="M1802"/>
  <c r="M1800"/>
  <c r="M1799"/>
  <c r="L1798"/>
  <c r="L1797"/>
  <c r="L1796"/>
  <c r="M1790"/>
  <c r="M1789"/>
  <c r="M1788"/>
  <c r="M1787"/>
  <c r="M1786"/>
  <c r="L1785"/>
  <c r="L1784"/>
  <c r="L1783"/>
  <c r="M1772"/>
  <c r="M1769"/>
  <c r="L1768"/>
  <c r="L1767"/>
  <c r="L1766"/>
  <c r="M1756"/>
  <c r="N1756" s="1"/>
  <c r="M1755"/>
  <c r="N1755" s="1"/>
  <c r="M1752"/>
  <c r="N1752" s="1"/>
  <c r="L1751"/>
  <c r="L1750"/>
  <c r="L1749"/>
  <c r="M1742"/>
  <c r="M1741"/>
  <c r="L1739"/>
  <c r="L1738"/>
  <c r="L1737"/>
  <c r="M1730"/>
  <c r="M1728"/>
  <c r="M1727"/>
  <c r="L1726"/>
  <c r="L1725"/>
  <c r="L1724"/>
  <c r="M1718"/>
  <c r="M1717"/>
  <c r="M1716"/>
  <c r="M1715"/>
  <c r="M1714"/>
  <c r="L1713"/>
  <c r="L1712"/>
  <c r="L1711"/>
  <c r="M1705"/>
  <c r="M1703"/>
  <c r="M1702"/>
  <c r="M1701"/>
  <c r="M1700"/>
  <c r="M1699"/>
  <c r="L1698"/>
  <c r="L1697"/>
  <c r="L1696"/>
  <c r="M1689"/>
  <c r="M1687"/>
  <c r="M1686"/>
  <c r="L1685"/>
  <c r="L1684"/>
  <c r="L1683"/>
  <c r="M1676"/>
  <c r="M1674"/>
  <c r="M1673"/>
  <c r="M1666"/>
  <c r="M1665"/>
  <c r="L1664"/>
  <c r="L1663"/>
  <c r="L1662"/>
  <c r="L1661"/>
  <c r="M1653"/>
  <c r="L1652"/>
  <c r="L1651"/>
  <c r="L1650"/>
  <c r="L1649"/>
  <c r="M1641"/>
  <c r="M1640"/>
  <c r="M1639"/>
  <c r="M1638"/>
  <c r="M1633"/>
  <c r="M1630"/>
  <c r="M1629"/>
  <c r="M1628"/>
  <c r="L1627"/>
  <c r="L1626"/>
  <c r="L1625"/>
  <c r="L1624"/>
  <c r="L1617"/>
  <c r="L1616"/>
  <c r="L1612"/>
  <c r="L1611"/>
  <c r="L1602"/>
  <c r="L1601"/>
  <c r="L1595"/>
  <c r="L1592"/>
  <c r="L1591"/>
  <c r="L1582"/>
  <c r="M1581" s="1"/>
  <c r="M1580" s="1"/>
  <c r="M1575"/>
  <c r="M1572"/>
  <c r="M1571"/>
  <c r="M1570"/>
  <c r="M1569"/>
  <c r="M1563"/>
  <c r="M1561"/>
  <c r="M1560"/>
  <c r="M1555"/>
  <c r="M1553"/>
  <c r="L1551"/>
  <c r="L1550"/>
  <c r="L1549"/>
  <c r="M1542"/>
  <c r="M1540"/>
  <c r="M1539"/>
  <c r="M1533"/>
  <c r="M1531"/>
  <c r="M1530"/>
  <c r="M1521"/>
  <c r="M1519"/>
  <c r="M1518"/>
  <c r="M1512"/>
  <c r="M1510"/>
  <c r="M1509"/>
  <c r="M1504"/>
  <c r="M1500"/>
  <c r="M1498"/>
  <c r="M1492"/>
  <c r="M1490"/>
  <c r="M1489"/>
  <c r="M1484"/>
  <c r="M1482"/>
  <c r="M1480"/>
  <c r="M1479"/>
  <c r="L1478"/>
  <c r="L1477"/>
  <c r="L1476"/>
  <c r="M1468"/>
  <c r="M1467"/>
  <c r="M1466"/>
  <c r="M1459"/>
  <c r="M1458"/>
  <c r="M1457"/>
  <c r="M1450"/>
  <c r="M1449"/>
  <c r="M1448"/>
  <c r="M1441"/>
  <c r="M1440"/>
  <c r="M1439"/>
  <c r="M1432"/>
  <c r="M1431"/>
  <c r="M1430"/>
  <c r="M1423"/>
  <c r="M1422"/>
  <c r="M1421"/>
  <c r="M1414"/>
  <c r="M1413"/>
  <c r="M1412"/>
  <c r="M1405"/>
  <c r="M1404"/>
  <c r="M1403"/>
  <c r="M1396"/>
  <c r="M1395"/>
  <c r="M1394"/>
  <c r="M1387"/>
  <c r="M1386"/>
  <c r="M1385"/>
  <c r="M1378"/>
  <c r="M1377"/>
  <c r="M1376"/>
  <c r="M1369"/>
  <c r="M1368"/>
  <c r="M1367"/>
  <c r="M1360"/>
  <c r="M1359"/>
  <c r="M1358"/>
  <c r="M1351"/>
  <c r="M1350"/>
  <c r="M1349"/>
  <c r="M1342"/>
  <c r="M1341"/>
  <c r="M1340"/>
  <c r="M1333"/>
  <c r="M1332"/>
  <c r="M1331"/>
  <c r="M1324"/>
  <c r="M1323"/>
  <c r="M1322"/>
  <c r="M1314"/>
  <c r="M1313"/>
  <c r="M1312"/>
  <c r="M1307"/>
  <c r="M1306"/>
  <c r="M1303"/>
  <c r="L1302"/>
  <c r="L1301"/>
  <c r="L1300"/>
  <c r="L1299"/>
  <c r="M1292"/>
  <c r="M1290"/>
  <c r="M1289"/>
  <c r="M1288"/>
  <c r="M1287"/>
  <c r="L1286"/>
  <c r="L1285"/>
  <c r="L1284"/>
  <c r="M1278"/>
  <c r="M1276"/>
  <c r="M1274"/>
  <c r="M1273"/>
  <c r="L1272"/>
  <c r="L1271"/>
  <c r="L1270"/>
  <c r="M1264"/>
  <c r="M1262"/>
  <c r="M1260"/>
  <c r="M1259"/>
  <c r="L1258"/>
  <c r="L1257"/>
  <c r="L1256"/>
  <c r="M1250"/>
  <c r="M1248"/>
  <c r="M1246"/>
  <c r="M1245"/>
  <c r="M1244"/>
  <c r="L1243"/>
  <c r="L1242"/>
  <c r="L1241"/>
  <c r="M1235"/>
  <c r="M1234"/>
  <c r="M1232"/>
  <c r="L1231"/>
  <c r="L1230"/>
  <c r="L1229"/>
  <c r="M1223"/>
  <c r="M1222"/>
  <c r="M1219"/>
  <c r="L1218"/>
  <c r="L1217"/>
  <c r="L1216"/>
  <c r="L1215"/>
  <c r="M1209"/>
  <c r="M1208"/>
  <c r="M1203"/>
  <c r="M1202"/>
  <c r="M1197"/>
  <c r="M1196"/>
  <c r="M1195"/>
  <c r="M1194"/>
  <c r="L1193"/>
  <c r="L1192"/>
  <c r="L1191"/>
  <c r="L1190"/>
  <c r="M1184"/>
  <c r="N1184" s="1"/>
  <c r="M1183"/>
  <c r="N1183" s="1"/>
  <c r="M1182"/>
  <c r="N1182" s="1"/>
  <c r="M1181"/>
  <c r="N1181" s="1"/>
  <c r="M1180"/>
  <c r="N1180" s="1"/>
  <c r="M1179"/>
  <c r="N1179" s="1"/>
  <c r="L1178"/>
  <c r="L1177"/>
  <c r="L1176"/>
  <c r="M1170"/>
  <c r="N1170" s="1"/>
  <c r="M1169"/>
  <c r="N1169" s="1"/>
  <c r="M1168"/>
  <c r="N1168" s="1"/>
  <c r="M1167"/>
  <c r="N1167" s="1"/>
  <c r="M1166"/>
  <c r="N1166" s="1"/>
  <c r="M1165"/>
  <c r="N1165" s="1"/>
  <c r="L1164"/>
  <c r="L1163"/>
  <c r="L1162"/>
  <c r="L1154"/>
  <c r="M1153" s="1"/>
  <c r="L1150"/>
  <c r="M1149" s="1"/>
  <c r="M1146"/>
  <c r="M1145"/>
  <c r="L1144"/>
  <c r="L1143"/>
  <c r="L1142"/>
  <c r="L1136"/>
  <c r="N1136" s="1"/>
  <c r="L1135"/>
  <c r="N1135" s="1"/>
  <c r="L1134"/>
  <c r="N1134" s="1"/>
  <c r="L1133"/>
  <c r="N1133" s="1"/>
  <c r="L1132"/>
  <c r="N1132" s="1"/>
  <c r="L1131"/>
  <c r="N1131" s="1"/>
  <c r="L1130"/>
  <c r="N1130" s="1"/>
  <c r="L1129"/>
  <c r="N1129" s="1"/>
  <c r="L1128"/>
  <c r="N1128" s="1"/>
  <c r="L1127"/>
  <c r="N1127" s="1"/>
  <c r="L1126"/>
  <c r="N1126" s="1"/>
  <c r="L1125"/>
  <c r="N1125" s="1"/>
  <c r="L1124"/>
  <c r="N1124" s="1"/>
  <c r="L1123"/>
  <c r="N1123" s="1"/>
  <c r="L1120"/>
  <c r="N1120" s="1"/>
  <c r="L1119"/>
  <c r="N1119" s="1"/>
  <c r="L1118"/>
  <c r="L1116"/>
  <c r="N1116" s="1"/>
  <c r="L1115"/>
  <c r="N1115" s="1"/>
  <c r="L1114"/>
  <c r="N1114" s="1"/>
  <c r="L1113"/>
  <c r="N1113" s="1"/>
  <c r="M1107"/>
  <c r="M1106"/>
  <c r="M1102"/>
  <c r="M1100"/>
  <c r="L1099"/>
  <c r="L1098"/>
  <c r="L1097"/>
  <c r="L1091"/>
  <c r="N1091" s="1"/>
  <c r="L1090"/>
  <c r="N1090" s="1"/>
  <c r="L1089"/>
  <c r="N1089" s="1"/>
  <c r="L1088"/>
  <c r="N1088" s="1"/>
  <c r="L1087"/>
  <c r="N1087" s="1"/>
  <c r="L1086"/>
  <c r="N1086" s="1"/>
  <c r="L1085"/>
  <c r="N1085" s="1"/>
  <c r="L1084"/>
  <c r="N1084" s="1"/>
  <c r="L1083"/>
  <c r="N1083" s="1"/>
  <c r="L1082"/>
  <c r="N1082" s="1"/>
  <c r="L1081"/>
  <c r="N1081" s="1"/>
  <c r="L1080"/>
  <c r="N1080" s="1"/>
  <c r="L1079"/>
  <c r="N1079" s="1"/>
  <c r="L1078"/>
  <c r="N1078" s="1"/>
  <c r="L1077"/>
  <c r="N1077" s="1"/>
  <c r="L1073"/>
  <c r="L1072"/>
  <c r="L1071"/>
  <c r="M1067"/>
  <c r="N1067" s="1"/>
  <c r="M1066"/>
  <c r="N1066" s="1"/>
  <c r="L1066"/>
  <c r="L1065"/>
  <c r="L1064"/>
  <c r="L1063"/>
  <c r="M1061"/>
  <c r="N1061" s="1"/>
  <c r="L1056"/>
  <c r="N1056" s="1"/>
  <c r="L1055"/>
  <c r="N1055" s="1"/>
  <c r="L1054"/>
  <c r="N1054" s="1"/>
  <c r="L1053"/>
  <c r="N1053" s="1"/>
  <c r="L1052"/>
  <c r="N1052" s="1"/>
  <c r="L1051"/>
  <c r="N1051" s="1"/>
  <c r="L1050"/>
  <c r="N1050" s="1"/>
  <c r="L1049"/>
  <c r="N1049" s="1"/>
  <c r="L1048"/>
  <c r="N1048" s="1"/>
  <c r="L1047"/>
  <c r="N1047" s="1"/>
  <c r="L1046"/>
  <c r="N1046" s="1"/>
  <c r="L1045"/>
  <c r="N1045" s="1"/>
  <c r="L1040"/>
  <c r="L1039"/>
  <c r="L1038"/>
  <c r="L1037"/>
  <c r="L1036"/>
  <c r="L1035"/>
  <c r="L1034"/>
  <c r="L1033"/>
  <c r="M1029"/>
  <c r="N1029" s="1"/>
  <c r="M1028"/>
  <c r="N1028" s="1"/>
  <c r="L1028"/>
  <c r="L1027"/>
  <c r="L1026"/>
  <c r="L1025"/>
  <c r="M1023"/>
  <c r="N1023" s="1"/>
  <c r="L1018"/>
  <c r="N1018" s="1"/>
  <c r="L1017"/>
  <c r="N1017" s="1"/>
  <c r="L1016"/>
  <c r="N1016" s="1"/>
  <c r="L1015"/>
  <c r="N1015" s="1"/>
  <c r="L1014"/>
  <c r="N1014" s="1"/>
  <c r="L1013"/>
  <c r="N1013" s="1"/>
  <c r="L1012"/>
  <c r="N1012" s="1"/>
  <c r="L1011"/>
  <c r="N1011" s="1"/>
  <c r="L1010"/>
  <c r="N1010" s="1"/>
  <c r="L1009"/>
  <c r="N1009" s="1"/>
  <c r="L1008"/>
  <c r="N1008" s="1"/>
  <c r="L1007"/>
  <c r="N1007" s="1"/>
  <c r="L1006"/>
  <c r="N1006" s="1"/>
  <c r="L1005"/>
  <c r="N1005" s="1"/>
  <c r="L1004"/>
  <c r="L1000"/>
  <c r="L999"/>
  <c r="L998"/>
  <c r="M994"/>
  <c r="N994" s="1"/>
  <c r="M993"/>
  <c r="N993" s="1"/>
  <c r="L993"/>
  <c r="L992"/>
  <c r="L991"/>
  <c r="L990"/>
  <c r="M988"/>
  <c r="N988" s="1"/>
  <c r="L983"/>
  <c r="L982"/>
  <c r="L981"/>
  <c r="L980"/>
  <c r="L979"/>
  <c r="L978"/>
  <c r="L977"/>
  <c r="M970"/>
  <c r="L968"/>
  <c r="L967"/>
  <c r="M965"/>
  <c r="M964"/>
  <c r="M963"/>
  <c r="M960"/>
  <c r="M959"/>
  <c r="L958"/>
  <c r="L957"/>
  <c r="L956"/>
  <c r="M954"/>
  <c r="L949"/>
  <c r="L948"/>
  <c r="L947"/>
  <c r="L946"/>
  <c r="L945"/>
  <c r="L944"/>
  <c r="L943"/>
  <c r="M937"/>
  <c r="L935"/>
  <c r="L934"/>
  <c r="M932"/>
  <c r="M931"/>
  <c r="M930"/>
  <c r="M927"/>
  <c r="M926"/>
  <c r="L925"/>
  <c r="L924"/>
  <c r="L923"/>
  <c r="M921"/>
  <c r="L916"/>
  <c r="L915"/>
  <c r="L914"/>
  <c r="L913"/>
  <c r="L912"/>
  <c r="L911"/>
  <c r="L910"/>
  <c r="L909"/>
  <c r="L908"/>
  <c r="M904"/>
  <c r="L903"/>
  <c r="L902"/>
  <c r="M896"/>
  <c r="L895"/>
  <c r="M895" s="1"/>
  <c r="L894"/>
  <c r="M894" s="1"/>
  <c r="L893"/>
  <c r="M893" s="1"/>
  <c r="M891"/>
  <c r="L886"/>
  <c r="L885"/>
  <c r="L884"/>
  <c r="L883"/>
  <c r="L882"/>
  <c r="L881"/>
  <c r="L880"/>
  <c r="L879"/>
  <c r="L878"/>
  <c r="M874"/>
  <c r="L873"/>
  <c r="L872"/>
  <c r="M866"/>
  <c r="L865"/>
  <c r="M865" s="1"/>
  <c r="L864"/>
  <c r="M864" s="1"/>
  <c r="L863"/>
  <c r="M863" s="1"/>
  <c r="M861"/>
  <c r="L856"/>
  <c r="L855"/>
  <c r="L854"/>
  <c r="L853"/>
  <c r="L852"/>
  <c r="L851"/>
  <c r="L850"/>
  <c r="L849"/>
  <c r="L848"/>
  <c r="M844"/>
  <c r="L843"/>
  <c r="L842"/>
  <c r="M836"/>
  <c r="L835"/>
  <c r="M835" s="1"/>
  <c r="L834"/>
  <c r="M834" s="1"/>
  <c r="L833"/>
  <c r="M833" s="1"/>
  <c r="M831"/>
  <c r="L826"/>
  <c r="L825"/>
  <c r="L824"/>
  <c r="L823"/>
  <c r="L822"/>
  <c r="L821"/>
  <c r="L820"/>
  <c r="L819"/>
  <c r="L818"/>
  <c r="M814"/>
  <c r="L813"/>
  <c r="L812"/>
  <c r="M806"/>
  <c r="L805"/>
  <c r="M805" s="1"/>
  <c r="L804"/>
  <c r="M804" s="1"/>
  <c r="L803"/>
  <c r="M803" s="1"/>
  <c r="M801"/>
  <c r="L796"/>
  <c r="L795"/>
  <c r="L794"/>
  <c r="L793"/>
  <c r="L792"/>
  <c r="L791"/>
  <c r="L790"/>
  <c r="L789"/>
  <c r="L788"/>
  <c r="M784"/>
  <c r="L783"/>
  <c r="L782"/>
  <c r="M776"/>
  <c r="L775"/>
  <c r="M775" s="1"/>
  <c r="L774"/>
  <c r="M774" s="1"/>
  <c r="L773"/>
  <c r="M773" s="1"/>
  <c r="M771"/>
  <c r="L766"/>
  <c r="L765"/>
  <c r="L764"/>
  <c r="L763"/>
  <c r="L762"/>
  <c r="L761"/>
  <c r="L760"/>
  <c r="L759"/>
  <c r="L758"/>
  <c r="M754"/>
  <c r="L753"/>
  <c r="L752"/>
  <c r="M746"/>
  <c r="L745"/>
  <c r="M745" s="1"/>
  <c r="L744"/>
  <c r="M744" s="1"/>
  <c r="L743"/>
  <c r="M743" s="1"/>
  <c r="M741"/>
  <c r="L735"/>
  <c r="L734"/>
  <c r="L733"/>
  <c r="L732"/>
  <c r="L731"/>
  <c r="L730"/>
  <c r="L729"/>
  <c r="L728"/>
  <c r="M724"/>
  <c r="L723"/>
  <c r="L722"/>
  <c r="M716"/>
  <c r="L715"/>
  <c r="L714"/>
  <c r="L713"/>
  <c r="M711"/>
  <c r="L706"/>
  <c r="L705"/>
  <c r="L704"/>
  <c r="L703"/>
  <c r="L702"/>
  <c r="L701"/>
  <c r="L700"/>
  <c r="L699"/>
  <c r="M695"/>
  <c r="L694"/>
  <c r="L693"/>
  <c r="M687"/>
  <c r="L686"/>
  <c r="L685"/>
  <c r="L684"/>
  <c r="M682"/>
  <c r="L677"/>
  <c r="L676"/>
  <c r="L675"/>
  <c r="L674"/>
  <c r="L673"/>
  <c r="L672"/>
  <c r="L671"/>
  <c r="L670"/>
  <c r="M666"/>
  <c r="L665"/>
  <c r="L664"/>
  <c r="M658"/>
  <c r="L657"/>
  <c r="L656"/>
  <c r="L655"/>
  <c r="M653"/>
  <c r="L648"/>
  <c r="L647"/>
  <c r="L646"/>
  <c r="L645"/>
  <c r="L644"/>
  <c r="L643"/>
  <c r="L642"/>
  <c r="L641"/>
  <c r="M637"/>
  <c r="L636"/>
  <c r="L635"/>
  <c r="M629"/>
  <c r="L628"/>
  <c r="L627"/>
  <c r="L626"/>
  <c r="M624"/>
  <c r="L619"/>
  <c r="L618"/>
  <c r="L617"/>
  <c r="L616"/>
  <c r="L615"/>
  <c r="L614"/>
  <c r="L613"/>
  <c r="L612"/>
  <c r="M608"/>
  <c r="L607"/>
  <c r="L606"/>
  <c r="M600"/>
  <c r="L599"/>
  <c r="L598"/>
  <c r="L597"/>
  <c r="M595"/>
  <c r="L590"/>
  <c r="L589"/>
  <c r="L588"/>
  <c r="L587"/>
  <c r="L586"/>
  <c r="L585"/>
  <c r="L584"/>
  <c r="L583"/>
  <c r="M579"/>
  <c r="L578"/>
  <c r="L577"/>
  <c r="M571"/>
  <c r="L570"/>
  <c r="L569"/>
  <c r="L568"/>
  <c r="M566"/>
  <c r="L561"/>
  <c r="L560"/>
  <c r="L559"/>
  <c r="L558"/>
  <c r="L557"/>
  <c r="L556"/>
  <c r="L555"/>
  <c r="L554"/>
  <c r="M550"/>
  <c r="L549"/>
  <c r="L548"/>
  <c r="M542"/>
  <c r="L541"/>
  <c r="L540"/>
  <c r="L539"/>
  <c r="M537"/>
  <c r="L532"/>
  <c r="L531"/>
  <c r="L530"/>
  <c r="L529"/>
  <c r="L528"/>
  <c r="L527"/>
  <c r="L526"/>
  <c r="L525"/>
  <c r="M521"/>
  <c r="L520"/>
  <c r="L519"/>
  <c r="M513"/>
  <c r="L512"/>
  <c r="L511"/>
  <c r="L510"/>
  <c r="M508"/>
  <c r="L503"/>
  <c r="L502"/>
  <c r="L501"/>
  <c r="L500"/>
  <c r="L499"/>
  <c r="L498"/>
  <c r="L497"/>
  <c r="L496"/>
  <c r="M492"/>
  <c r="L491"/>
  <c r="L490"/>
  <c r="M484"/>
  <c r="L483"/>
  <c r="L482"/>
  <c r="L481"/>
  <c r="M479"/>
  <c r="L474"/>
  <c r="N474" s="1"/>
  <c r="L473"/>
  <c r="N473" s="1"/>
  <c r="L472"/>
  <c r="N472" s="1"/>
  <c r="L471"/>
  <c r="N471" s="1"/>
  <c r="L470"/>
  <c r="N470" s="1"/>
  <c r="L469"/>
  <c r="N469" s="1"/>
  <c r="L468"/>
  <c r="N468" s="1"/>
  <c r="L467"/>
  <c r="N467" s="1"/>
  <c r="L466"/>
  <c r="N466" s="1"/>
  <c r="M459"/>
  <c r="N459" s="1"/>
  <c r="L458"/>
  <c r="L457"/>
  <c r="M455"/>
  <c r="N455" s="1"/>
  <c r="L454"/>
  <c r="L453"/>
  <c r="L452"/>
  <c r="M450"/>
  <c r="N450" s="1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M418"/>
  <c r="M417"/>
  <c r="M416"/>
  <c r="L412"/>
  <c r="L411"/>
  <c r="L410"/>
  <c r="L409"/>
  <c r="M407"/>
  <c r="L406"/>
  <c r="L405"/>
  <c r="L404"/>
  <c r="M396"/>
  <c r="M393"/>
  <c r="M391"/>
  <c r="M386"/>
  <c r="M385"/>
  <c r="M384"/>
  <c r="M383"/>
  <c r="M382"/>
  <c r="M376"/>
  <c r="N376" s="1"/>
  <c r="M373"/>
  <c r="N373" s="1"/>
  <c r="M371"/>
  <c r="N371" s="1"/>
  <c r="L370"/>
  <c r="L369"/>
  <c r="L368"/>
  <c r="M361"/>
  <c r="M360"/>
  <c r="M358"/>
  <c r="M357"/>
  <c r="M356"/>
  <c r="M355"/>
  <c r="M354"/>
  <c r="M353"/>
  <c r="M352"/>
  <c r="M351"/>
  <c r="M350"/>
  <c r="L349"/>
  <c r="L348"/>
  <c r="L347"/>
  <c r="L346"/>
  <c r="L345"/>
  <c r="L344"/>
  <c r="L343"/>
  <c r="L342"/>
  <c r="L341"/>
  <c r="L340"/>
  <c r="L339"/>
  <c r="L338"/>
  <c r="M336"/>
  <c r="M335"/>
  <c r="L334"/>
  <c r="L333"/>
  <c r="L332"/>
  <c r="L330"/>
  <c r="L329"/>
  <c r="L328"/>
  <c r="L327"/>
  <c r="M321"/>
  <c r="M320"/>
  <c r="M319"/>
  <c r="M318"/>
  <c r="M312"/>
  <c r="M309"/>
  <c r="M305"/>
  <c r="M300"/>
  <c r="M299"/>
  <c r="M298"/>
  <c r="M293"/>
  <c r="M290"/>
  <c r="L289"/>
  <c r="L288"/>
  <c r="L287"/>
  <c r="L286"/>
  <c r="M279"/>
  <c r="M277"/>
  <c r="M274"/>
  <c r="M268"/>
  <c r="M267"/>
  <c r="M266"/>
  <c r="M265"/>
  <c r="M260"/>
  <c r="M257" s="1"/>
  <c r="M256" s="1"/>
  <c r="M252"/>
  <c r="M251"/>
  <c r="M250"/>
  <c r="M249"/>
  <c r="M248"/>
  <c r="M247"/>
  <c r="M246"/>
  <c r="L245"/>
  <c r="L244"/>
  <c r="L243"/>
  <c r="L242"/>
  <c r="M235"/>
  <c r="M234"/>
  <c r="M233"/>
  <c r="M232"/>
  <c r="M231"/>
  <c r="M230"/>
  <c r="M229"/>
  <c r="M228"/>
  <c r="M227"/>
  <c r="M221"/>
  <c r="M220"/>
  <c r="M219"/>
  <c r="M218"/>
  <c r="M217"/>
  <c r="M216"/>
  <c r="M215"/>
  <c r="M214"/>
  <c r="M213"/>
  <c r="M207"/>
  <c r="N207" s="1"/>
  <c r="M206"/>
  <c r="N206" s="1"/>
  <c r="M205"/>
  <c r="N205" s="1"/>
  <c r="M204"/>
  <c r="N204" s="1"/>
  <c r="M203"/>
  <c r="N203" s="1"/>
  <c r="M202"/>
  <c r="N202" s="1"/>
  <c r="M201"/>
  <c r="N201" s="1"/>
  <c r="M200"/>
  <c r="N200" s="1"/>
  <c r="M199"/>
  <c r="N199" s="1"/>
  <c r="M198"/>
  <c r="N198" s="1"/>
  <c r="M197"/>
  <c r="N197" s="1"/>
  <c r="M191"/>
  <c r="M190"/>
  <c r="M189"/>
  <c r="L188"/>
  <c r="L187"/>
  <c r="L186"/>
  <c r="L185"/>
  <c r="M176"/>
  <c r="M175"/>
  <c r="M174"/>
  <c r="M169"/>
  <c r="M162"/>
  <c r="N162" s="1"/>
  <c r="M161"/>
  <c r="N161" s="1"/>
  <c r="M160"/>
  <c r="N160" s="1"/>
  <c r="M158"/>
  <c r="N158" s="1"/>
  <c r="M157"/>
  <c r="N157" s="1"/>
  <c r="M156"/>
  <c r="N156" s="1"/>
  <c r="M154"/>
  <c r="N154" s="1"/>
  <c r="M153"/>
  <c r="N153" s="1"/>
  <c r="M152"/>
  <c r="M149"/>
  <c r="M148"/>
  <c r="M147"/>
  <c r="M146"/>
  <c r="L143"/>
  <c r="L142"/>
  <c r="L141"/>
  <c r="M138"/>
  <c r="L137"/>
  <c r="L136"/>
  <c r="L135"/>
  <c r="L134"/>
  <c r="L132"/>
  <c r="M132" s="1"/>
  <c r="L131"/>
  <c r="M131" s="1"/>
  <c r="M130"/>
  <c r="O130" s="1"/>
  <c r="M129"/>
  <c r="O129" s="1"/>
  <c r="M128"/>
  <c r="O128" s="1"/>
  <c r="M127"/>
  <c r="O127" s="1"/>
  <c r="M126"/>
  <c r="O126" s="1"/>
  <c r="M125"/>
  <c r="O125" s="1"/>
  <c r="M124"/>
  <c r="O124" s="1"/>
  <c r="M123"/>
  <c r="O123" s="1"/>
  <c r="M122"/>
  <c r="O122" s="1"/>
  <c r="M121"/>
  <c r="O121" s="1"/>
  <c r="M120"/>
  <c r="O120" s="1"/>
  <c r="M119"/>
  <c r="O119" s="1"/>
  <c r="M118"/>
  <c r="O118" s="1"/>
  <c r="M117"/>
  <c r="O117" s="1"/>
  <c r="M116"/>
  <c r="O116" s="1"/>
  <c r="M115"/>
  <c r="O115" s="1"/>
  <c r="M114"/>
  <c r="O114" s="1"/>
  <c r="M113"/>
  <c r="O113" s="1"/>
  <c r="M112"/>
  <c r="O112" s="1"/>
  <c r="M111"/>
  <c r="O111" s="1"/>
  <c r="M110"/>
  <c r="O110" s="1"/>
  <c r="M109"/>
  <c r="O109" s="1"/>
  <c r="M108"/>
  <c r="O108" s="1"/>
  <c r="M107"/>
  <c r="O107" s="1"/>
  <c r="M106"/>
  <c r="O106" s="1"/>
  <c r="M105"/>
  <c r="M101"/>
  <c r="M100"/>
  <c r="M99"/>
  <c r="M98"/>
  <c r="L96"/>
  <c r="M96" s="1"/>
  <c r="L95"/>
  <c r="M95" s="1"/>
  <c r="L94"/>
  <c r="M94" s="1"/>
  <c r="L91"/>
  <c r="M91" s="1"/>
  <c r="L90"/>
  <c r="M90" s="1"/>
  <c r="L89"/>
  <c r="M89" s="1"/>
  <c r="L88"/>
  <c r="M88" s="1"/>
  <c r="L85"/>
  <c r="M85" s="1"/>
  <c r="L84"/>
  <c r="M84" s="1"/>
  <c r="M83"/>
  <c r="M82"/>
  <c r="M81"/>
  <c r="M80"/>
  <c r="M79"/>
  <c r="M78"/>
  <c r="M76"/>
  <c r="O76" s="1"/>
  <c r="M75"/>
  <c r="O75" s="1"/>
  <c r="M74"/>
  <c r="M73"/>
  <c r="O73" s="1"/>
  <c r="L72"/>
  <c r="L93" s="1"/>
  <c r="M93" s="1"/>
  <c r="L71"/>
  <c r="L92" s="1"/>
  <c r="M92" s="1"/>
  <c r="M70"/>
  <c r="O70" s="1"/>
  <c r="M60"/>
  <c r="M57"/>
  <c r="M48"/>
  <c r="M44"/>
  <c r="M22"/>
  <c r="M16"/>
  <c r="M14" s="1"/>
  <c r="F110" i="4"/>
  <c r="G110" s="1"/>
  <c r="D110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87"/>
  <c r="H87" s="1"/>
  <c r="F129" i="2"/>
  <c r="F130"/>
  <c r="F131"/>
  <c r="F132"/>
  <c r="F133"/>
  <c r="F134"/>
  <c r="F135"/>
  <c r="F136"/>
  <c r="F137"/>
  <c r="F138"/>
  <c r="F139"/>
  <c r="F140"/>
  <c r="F141"/>
  <c r="F142"/>
  <c r="F143"/>
  <c r="F144"/>
  <c r="F145"/>
  <c r="F147"/>
  <c r="F148"/>
  <c r="F149"/>
  <c r="F150"/>
  <c r="F128"/>
  <c r="F99"/>
  <c r="F100"/>
  <c r="F101"/>
  <c r="F102"/>
  <c r="F68"/>
  <c r="F67"/>
  <c r="F66"/>
  <c r="F65"/>
  <c r="G20" i="4"/>
  <c r="H20" s="1"/>
  <c r="M1864" i="9" l="1"/>
  <c r="M1863" s="1"/>
  <c r="M1884"/>
  <c r="M1883" s="1"/>
  <c r="M1207"/>
  <c r="M1206" s="1"/>
  <c r="M1201"/>
  <c r="M1200" s="1"/>
  <c r="M966"/>
  <c r="M451"/>
  <c r="N451" s="1"/>
  <c r="M495"/>
  <c r="M494" s="1"/>
  <c r="M524"/>
  <c r="M523" s="1"/>
  <c r="M553"/>
  <c r="M552" s="1"/>
  <c r="M582"/>
  <c r="M581" s="1"/>
  <c r="M611"/>
  <c r="M610" s="1"/>
  <c r="M640"/>
  <c r="M639" s="1"/>
  <c r="M669"/>
  <c r="M668" s="1"/>
  <c r="M698"/>
  <c r="M697" s="1"/>
  <c r="M727"/>
  <c r="M726" s="1"/>
  <c r="M1393"/>
  <c r="M1392" s="1"/>
  <c r="M1549"/>
  <c r="M1547" s="1"/>
  <c r="M1546" s="1"/>
  <c r="O81"/>
  <c r="M1024"/>
  <c r="N1024" s="1"/>
  <c r="N1076"/>
  <c r="M1189"/>
  <c r="M1187" s="1"/>
  <c r="M1188" s="1"/>
  <c r="M1228"/>
  <c r="M1227" s="1"/>
  <c r="M1226" s="1"/>
  <c r="M1384"/>
  <c r="M1383" s="1"/>
  <c r="M1488"/>
  <c r="M1487" s="1"/>
  <c r="M1529"/>
  <c r="M1528" s="1"/>
  <c r="M1782"/>
  <c r="M1781" s="1"/>
  <c r="M1780" s="1"/>
  <c r="M1823"/>
  <c r="M1822" s="1"/>
  <c r="M1871"/>
  <c r="M1870" s="1"/>
  <c r="M1869" s="1"/>
  <c r="O74"/>
  <c r="O79"/>
  <c r="O83"/>
  <c r="O100"/>
  <c r="M97"/>
  <c r="M42"/>
  <c r="O44"/>
  <c r="O42" s="1"/>
  <c r="M1003"/>
  <c r="M1002" s="1"/>
  <c r="N1004"/>
  <c r="N1003" s="1"/>
  <c r="M1117"/>
  <c r="N1117" s="1"/>
  <c r="N1118"/>
  <c r="O105"/>
  <c r="O104" s="1"/>
  <c r="N169"/>
  <c r="N165" s="1"/>
  <c r="N164" s="1"/>
  <c r="M165"/>
  <c r="O78"/>
  <c r="N195"/>
  <c r="N194" s="1"/>
  <c r="N465"/>
  <c r="N1122"/>
  <c r="N97"/>
  <c r="M151"/>
  <c r="N152"/>
  <c r="N151" s="1"/>
  <c r="F69" i="2"/>
  <c r="O80" i="9"/>
  <c r="O82"/>
  <c r="O99"/>
  <c r="O101"/>
  <c r="M403"/>
  <c r="M480"/>
  <c r="M509"/>
  <c r="M538"/>
  <c r="M567"/>
  <c r="M596"/>
  <c r="M625"/>
  <c r="M654"/>
  <c r="M683"/>
  <c r="M712"/>
  <c r="M933"/>
  <c r="M1240"/>
  <c r="M1239" s="1"/>
  <c r="M1238" s="1"/>
  <c r="M1311"/>
  <c r="M1310" s="1"/>
  <c r="M1348"/>
  <c r="M1347" s="1"/>
  <c r="M1366"/>
  <c r="M1365" s="1"/>
  <c r="M1765"/>
  <c r="M1764" s="1"/>
  <c r="M1763" s="1"/>
  <c r="F103" i="2"/>
  <c r="N95" i="9"/>
  <c r="O95" s="1"/>
  <c r="N93"/>
  <c r="O93" s="1"/>
  <c r="N90"/>
  <c r="O90" s="1"/>
  <c r="N88"/>
  <c r="O88" s="1"/>
  <c r="N84"/>
  <c r="O84" s="1"/>
  <c r="N72"/>
  <c r="O98"/>
  <c r="M56"/>
  <c r="M140"/>
  <c r="M195"/>
  <c r="M194" s="1"/>
  <c r="M225"/>
  <c r="M224" s="1"/>
  <c r="M285"/>
  <c r="M284" s="1"/>
  <c r="M283" s="1"/>
  <c r="M326"/>
  <c r="M367"/>
  <c r="M381"/>
  <c r="M380" s="1"/>
  <c r="M420"/>
  <c r="M465"/>
  <c r="M751"/>
  <c r="M740" s="1"/>
  <c r="M811"/>
  <c r="M800" s="1"/>
  <c r="M847"/>
  <c r="M846" s="1"/>
  <c r="M871"/>
  <c r="M860" s="1"/>
  <c r="M907"/>
  <c r="M906" s="1"/>
  <c r="M922"/>
  <c r="M942"/>
  <c r="M941" s="1"/>
  <c r="M955"/>
  <c r="M976"/>
  <c r="M975" s="1"/>
  <c r="M989"/>
  <c r="N989" s="1"/>
  <c r="M1070"/>
  <c r="N1070" s="1"/>
  <c r="M1283"/>
  <c r="M1282" s="1"/>
  <c r="M1281" s="1"/>
  <c r="M1456"/>
  <c r="M1455" s="1"/>
  <c r="M1600"/>
  <c r="M1599" s="1"/>
  <c r="M1623"/>
  <c r="M1622" s="1"/>
  <c r="M1621" s="1"/>
  <c r="M1648"/>
  <c r="M1647" s="1"/>
  <c r="M1646" s="1"/>
  <c r="M1682"/>
  <c r="M1681" s="1"/>
  <c r="M1680" s="1"/>
  <c r="M1695"/>
  <c r="M1694" s="1"/>
  <c r="M1693" s="1"/>
  <c r="M1748"/>
  <c r="N96"/>
  <c r="O96" s="1"/>
  <c r="N94"/>
  <c r="O94" s="1"/>
  <c r="N92"/>
  <c r="O92" s="1"/>
  <c r="N89"/>
  <c r="O89" s="1"/>
  <c r="N85"/>
  <c r="O85" s="1"/>
  <c r="N71"/>
  <c r="N69" s="1"/>
  <c r="M1096"/>
  <c r="M1095" s="1"/>
  <c r="M1094" s="1"/>
  <c r="M1122"/>
  <c r="M1141"/>
  <c r="M1175"/>
  <c r="M1255"/>
  <c r="M1254" s="1"/>
  <c r="M1253" s="1"/>
  <c r="M1321"/>
  <c r="M1319" s="1"/>
  <c r="M1420"/>
  <c r="M1419" s="1"/>
  <c r="M1438"/>
  <c r="M1437" s="1"/>
  <c r="M1465"/>
  <c r="M1464" s="1"/>
  <c r="M1497"/>
  <c r="M1496" s="1"/>
  <c r="M1559"/>
  <c r="M1558" s="1"/>
  <c r="M1736"/>
  <c r="M1735" s="1"/>
  <c r="M1734" s="1"/>
  <c r="M1807"/>
  <c r="M1806" s="1"/>
  <c r="M1841"/>
  <c r="M1840" s="1"/>
  <c r="M1847"/>
  <c r="M1846" s="1"/>
  <c r="M173"/>
  <c r="M172" s="1"/>
  <c r="M211"/>
  <c r="M210" s="1"/>
  <c r="M264"/>
  <c r="M263" s="1"/>
  <c r="M272"/>
  <c r="M271" s="1"/>
  <c r="M304"/>
  <c r="M303" s="1"/>
  <c r="M877"/>
  <c r="M876" s="1"/>
  <c r="M71"/>
  <c r="M72"/>
  <c r="M781"/>
  <c r="M770" s="1"/>
  <c r="M841"/>
  <c r="M830" s="1"/>
  <c r="M1710"/>
  <c r="M1709" s="1"/>
  <c r="M1723"/>
  <c r="M1722" s="1"/>
  <c r="M1721" s="1"/>
  <c r="M1795"/>
  <c r="M1794" s="1"/>
  <c r="M1793" s="1"/>
  <c r="M1815"/>
  <c r="M1814" s="1"/>
  <c r="M241"/>
  <c r="M240" s="1"/>
  <c r="M239" s="1"/>
  <c r="M296"/>
  <c r="M331"/>
  <c r="M901"/>
  <c r="M890" s="1"/>
  <c r="M1032"/>
  <c r="N1032" s="1"/>
  <c r="M1044"/>
  <c r="M1043" s="1"/>
  <c r="M1112"/>
  <c r="M1161"/>
  <c r="M1269"/>
  <c r="M1268" s="1"/>
  <c r="M1267" s="1"/>
  <c r="M1330"/>
  <c r="M1329" s="1"/>
  <c r="M1357"/>
  <c r="M1356" s="1"/>
  <c r="M1402"/>
  <c r="M1401" s="1"/>
  <c r="M1429"/>
  <c r="M1428" s="1"/>
  <c r="M1508"/>
  <c r="M1507" s="1"/>
  <c r="M1538"/>
  <c r="M1537" s="1"/>
  <c r="M1568"/>
  <c r="M1567" s="1"/>
  <c r="M1610"/>
  <c r="M1609" s="1"/>
  <c r="M1660"/>
  <c r="M1659" s="1"/>
  <c r="M1658" s="1"/>
  <c r="M787"/>
  <c r="M786" s="1"/>
  <c r="M817"/>
  <c r="M816" s="1"/>
  <c r="M757"/>
  <c r="M756" s="1"/>
  <c r="M133"/>
  <c r="M145"/>
  <c r="M184"/>
  <c r="M183" s="1"/>
  <c r="M182" s="1"/>
  <c r="M317"/>
  <c r="M316" s="1"/>
  <c r="M337"/>
  <c r="M390"/>
  <c r="M389" s="1"/>
  <c r="M408"/>
  <c r="M456"/>
  <c r="M489"/>
  <c r="M518"/>
  <c r="M547"/>
  <c r="M576"/>
  <c r="M605"/>
  <c r="M634"/>
  <c r="M663"/>
  <c r="M692"/>
  <c r="M721"/>
  <c r="M997"/>
  <c r="M1062"/>
  <c r="N1062" s="1"/>
  <c r="M1076"/>
  <c r="M1075" s="1"/>
  <c r="M1148"/>
  <c r="M1214"/>
  <c r="M1213" s="1"/>
  <c r="M1212" s="1"/>
  <c r="M1298"/>
  <c r="M1297" s="1"/>
  <c r="M1296" s="1"/>
  <c r="M1295" s="1"/>
  <c r="M1339"/>
  <c r="M1338" s="1"/>
  <c r="M1375"/>
  <c r="M1374" s="1"/>
  <c r="M1411"/>
  <c r="M1410" s="1"/>
  <c r="M1447"/>
  <c r="M1446" s="1"/>
  <c r="M1475"/>
  <c r="M1474" s="1"/>
  <c r="M1517"/>
  <c r="M1516" s="1"/>
  <c r="M1590"/>
  <c r="M1589" s="1"/>
  <c r="M1636"/>
  <c r="M1832"/>
  <c r="M1831" s="1"/>
  <c r="L86"/>
  <c r="L87"/>
  <c r="M13"/>
  <c r="H110" i="4"/>
  <c r="F151" i="2"/>
  <c r="F23" i="4"/>
  <c r="D23"/>
  <c r="N157" i="1"/>
  <c r="N207"/>
  <c r="N206"/>
  <c r="M1060" i="9" l="1"/>
  <c r="N1060" s="1"/>
  <c r="M953"/>
  <c r="M952" s="1"/>
  <c r="M1139"/>
  <c r="M710"/>
  <c r="M709" s="1"/>
  <c r="M594"/>
  <c r="M593" s="1"/>
  <c r="M478"/>
  <c r="M477" s="1"/>
  <c r="M104"/>
  <c r="M103" s="1"/>
  <c r="O169"/>
  <c r="M920"/>
  <c r="M919" s="1"/>
  <c r="M652"/>
  <c r="M651" s="1"/>
  <c r="M536"/>
  <c r="M535" s="1"/>
  <c r="M1473"/>
  <c r="M12"/>
  <c r="M63" s="1"/>
  <c r="M402"/>
  <c r="M401" s="1"/>
  <c r="M1022"/>
  <c r="M1021" s="1"/>
  <c r="O165"/>
  <c r="M1111"/>
  <c r="N1112"/>
  <c r="M1174"/>
  <c r="N1175"/>
  <c r="M1059"/>
  <c r="N1059" s="1"/>
  <c r="M987"/>
  <c r="N997"/>
  <c r="M449"/>
  <c r="N456"/>
  <c r="M1160"/>
  <c r="N1161"/>
  <c r="M859"/>
  <c r="O97"/>
  <c r="M1747"/>
  <c r="M1746" s="1"/>
  <c r="M1620" s="1"/>
  <c r="N1748"/>
  <c r="N1747" s="1"/>
  <c r="N1746" s="1"/>
  <c r="M366"/>
  <c r="M365" s="1"/>
  <c r="N367"/>
  <c r="N366" s="1"/>
  <c r="N365" s="1"/>
  <c r="M325"/>
  <c r="M324" s="1"/>
  <c r="M181" s="1"/>
  <c r="M681"/>
  <c r="M680" s="1"/>
  <c r="M623"/>
  <c r="M622" s="1"/>
  <c r="M565"/>
  <c r="M564" s="1"/>
  <c r="M507"/>
  <c r="M506" s="1"/>
  <c r="M739"/>
  <c r="M829"/>
  <c r="M889"/>
  <c r="O72"/>
  <c r="M164"/>
  <c r="O164" s="1"/>
  <c r="M87"/>
  <c r="N87"/>
  <c r="M86"/>
  <c r="M77" s="1"/>
  <c r="N86"/>
  <c r="M69"/>
  <c r="O71"/>
  <c r="M799"/>
  <c r="M769"/>
  <c r="G23" i="4"/>
  <c r="H23"/>
  <c r="N1930" i="1"/>
  <c r="N1931"/>
  <c r="N1932"/>
  <c r="N1933"/>
  <c r="N1929"/>
  <c r="M68" i="9" l="1"/>
  <c r="M67" s="1"/>
  <c r="M66" s="1"/>
  <c r="N77"/>
  <c r="N1022"/>
  <c r="O69"/>
  <c r="M1159"/>
  <c r="N1160"/>
  <c r="M448"/>
  <c r="N449"/>
  <c r="M986"/>
  <c r="N986" s="1"/>
  <c r="N987"/>
  <c r="M1173"/>
  <c r="N1173" s="1"/>
  <c r="N1174"/>
  <c r="M1110"/>
  <c r="N1111"/>
  <c r="O86"/>
  <c r="O87"/>
  <c r="N2141" i="1"/>
  <c r="N2139"/>
  <c r="N2140"/>
  <c r="N2138"/>
  <c r="M2137"/>
  <c r="M2136"/>
  <c r="M2135"/>
  <c r="N1870"/>
  <c r="N1871"/>
  <c r="N1872"/>
  <c r="N1873"/>
  <c r="N1869"/>
  <c r="N82"/>
  <c r="N75"/>
  <c r="N2133" l="1"/>
  <c r="N2132" s="1"/>
  <c r="M400" i="9"/>
  <c r="M1158"/>
  <c r="N1159"/>
  <c r="N1904" s="1"/>
  <c r="M178"/>
  <c r="O77"/>
  <c r="O1904" s="1"/>
  <c r="N329" i="1"/>
  <c r="N328"/>
  <c r="N1381"/>
  <c r="M1890" i="9" l="1"/>
  <c r="M65" s="1"/>
  <c r="M1892" s="1"/>
  <c r="M1899" s="1"/>
  <c r="N2131" i="1"/>
  <c r="N2061"/>
  <c r="N2060"/>
  <c r="F1983" i="2"/>
  <c r="F1980"/>
  <c r="F1979"/>
  <c r="F1956"/>
  <c r="F1953"/>
  <c r="F1952"/>
  <c r="F1928"/>
  <c r="F1925"/>
  <c r="F1924"/>
  <c r="N2023" i="1"/>
  <c r="N2024"/>
  <c r="N2025"/>
  <c r="N2021"/>
  <c r="N1660"/>
  <c r="N1658"/>
  <c r="N1657"/>
  <c r="N2059" l="1"/>
  <c r="N2058" s="1"/>
  <c r="F1930" i="2"/>
  <c r="F1985"/>
  <c r="F1958"/>
  <c r="N1656" i="1"/>
  <c r="N1655" s="1"/>
  <c r="F4860" i="2"/>
  <c r="F4859"/>
  <c r="F4834"/>
  <c r="F4833"/>
  <c r="N2122" i="1"/>
  <c r="N2121"/>
  <c r="F4803" i="2"/>
  <c r="F4804"/>
  <c r="F4770"/>
  <c r="F4771"/>
  <c r="F4772"/>
  <c r="F4773"/>
  <c r="F4774"/>
  <c r="F4775"/>
  <c r="F4769"/>
  <c r="F4746"/>
  <c r="F4745"/>
  <c r="F4744"/>
  <c r="F4721"/>
  <c r="F4722"/>
  <c r="F4720"/>
  <c r="F4719"/>
  <c r="F4718"/>
  <c r="F4696"/>
  <c r="F4695"/>
  <c r="F4694"/>
  <c r="F4693"/>
  <c r="F4667"/>
  <c r="F4666"/>
  <c r="F4665"/>
  <c r="F4664"/>
  <c r="F4617"/>
  <c r="F4616"/>
  <c r="F4615"/>
  <c r="F4614"/>
  <c r="F4613"/>
  <c r="F4612"/>
  <c r="F4611"/>
  <c r="F4610"/>
  <c r="F4581"/>
  <c r="F4580"/>
  <c r="F4579"/>
  <c r="F4578"/>
  <c r="F4577"/>
  <c r="F4576"/>
  <c r="F4575"/>
  <c r="F4574"/>
  <c r="F4550"/>
  <c r="F4551"/>
  <c r="F4552"/>
  <c r="F4553"/>
  <c r="F4554"/>
  <c r="F4549"/>
  <c r="F4548"/>
  <c r="F4547"/>
  <c r="F4520"/>
  <c r="F4516"/>
  <c r="F4519"/>
  <c r="F4518"/>
  <c r="F4517"/>
  <c r="F4515"/>
  <c r="F4514"/>
  <c r="F4513"/>
  <c r="F4512"/>
  <c r="F4511"/>
  <c r="F4510"/>
  <c r="F4509"/>
  <c r="F4456"/>
  <c r="F4457"/>
  <c r="F4458"/>
  <c r="F4459"/>
  <c r="F4460"/>
  <c r="F4461"/>
  <c r="F4462"/>
  <c r="F4463"/>
  <c r="F4464"/>
  <c r="F4465"/>
  <c r="F4466"/>
  <c r="F4455"/>
  <c r="F4431"/>
  <c r="F4432"/>
  <c r="F4430"/>
  <c r="F4429"/>
  <c r="F4428"/>
  <c r="F4427"/>
  <c r="F4426"/>
  <c r="F4404"/>
  <c r="F4403"/>
  <c r="F4402"/>
  <c r="F4401"/>
  <c r="F4400"/>
  <c r="F4399"/>
  <c r="F4398"/>
  <c r="F4397"/>
  <c r="F4369"/>
  <c r="F4370"/>
  <c r="F4371"/>
  <c r="F4372"/>
  <c r="F4373"/>
  <c r="F4374"/>
  <c r="F4375"/>
  <c r="F4368"/>
  <c r="F4339"/>
  <c r="F4340"/>
  <c r="F4341"/>
  <c r="F4342"/>
  <c r="F4343"/>
  <c r="F4344"/>
  <c r="F4345"/>
  <c r="F4346"/>
  <c r="F4309"/>
  <c r="F4310"/>
  <c r="F4311"/>
  <c r="F4312"/>
  <c r="F4313"/>
  <c r="F4314"/>
  <c r="F4315"/>
  <c r="F4308"/>
  <c r="F4280"/>
  <c r="F4281"/>
  <c r="F4282"/>
  <c r="F4283"/>
  <c r="F4284"/>
  <c r="F4285"/>
  <c r="F4286"/>
  <c r="F4279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34"/>
  <c r="F4206"/>
  <c r="F4207"/>
  <c r="F4208"/>
  <c r="F4209"/>
  <c r="F4210"/>
  <c r="F4211"/>
  <c r="F4205"/>
  <c r="F4181"/>
  <c r="F4182"/>
  <c r="F4183"/>
  <c r="F4184"/>
  <c r="F4185"/>
  <c r="F4180"/>
  <c r="F4146"/>
  <c r="F4147"/>
  <c r="F4148"/>
  <c r="F4149"/>
  <c r="F4150"/>
  <c r="F4151"/>
  <c r="F4152"/>
  <c r="F4153"/>
  <c r="F4154"/>
  <c r="F4145"/>
  <c r="F4117"/>
  <c r="F4118"/>
  <c r="F4119"/>
  <c r="F4120"/>
  <c r="F4121"/>
  <c r="F4122"/>
  <c r="F4116"/>
  <c r="F4060"/>
  <c r="F4061"/>
  <c r="F4062"/>
  <c r="F4063"/>
  <c r="F4064"/>
  <c r="F4065"/>
  <c r="F4005"/>
  <c r="F4006"/>
  <c r="F4007"/>
  <c r="F4008"/>
  <c r="F4009"/>
  <c r="F4004"/>
  <c r="F3955"/>
  <c r="F3956"/>
  <c r="F3957"/>
  <c r="F3958"/>
  <c r="F3954"/>
  <c r="F3849"/>
  <c r="F3850"/>
  <c r="F3851"/>
  <c r="F3852"/>
  <c r="F3848"/>
  <c r="F3802"/>
  <c r="F3801"/>
  <c r="F3800"/>
  <c r="F3799"/>
  <c r="F3798"/>
  <c r="F3899"/>
  <c r="F3900"/>
  <c r="F3901"/>
  <c r="F3902"/>
  <c r="F3903"/>
  <c r="F3904"/>
  <c r="F3905"/>
  <c r="F3906"/>
  <c r="F3898"/>
  <c r="F3749"/>
  <c r="F3750"/>
  <c r="F3751"/>
  <c r="F3752"/>
  <c r="F3748"/>
  <c r="F3699"/>
  <c r="F3700"/>
  <c r="F3701"/>
  <c r="F3702"/>
  <c r="F3703"/>
  <c r="F3704"/>
  <c r="F3705"/>
  <c r="F3698"/>
  <c r="F3652"/>
  <c r="F3653"/>
  <c r="F3654"/>
  <c r="F3655"/>
  <c r="F3651"/>
  <c r="F3599"/>
  <c r="F3600"/>
  <c r="F3601"/>
  <c r="F3602"/>
  <c r="F3603"/>
  <c r="F3604"/>
  <c r="F3598"/>
  <c r="F1440"/>
  <c r="F1442"/>
  <c r="F1443"/>
  <c r="F3551"/>
  <c r="F3549"/>
  <c r="F3550"/>
  <c r="F3552"/>
  <c r="F3548"/>
  <c r="F3504"/>
  <c r="F3506"/>
  <c r="F3499"/>
  <c r="F3500"/>
  <c r="F3501"/>
  <c r="F3502"/>
  <c r="F3498"/>
  <c r="F3909" l="1"/>
  <c r="N2120" i="1"/>
  <c r="N2119" s="1"/>
  <c r="F4867" i="2"/>
  <c r="F4778"/>
  <c r="F4805"/>
  <c r="F4837"/>
  <c r="F4468"/>
  <c r="F4069"/>
  <c r="F4378"/>
  <c r="F3608"/>
  <c r="F3706"/>
  <c r="F3756"/>
  <c r="F4349"/>
  <c r="F3660"/>
  <c r="F3856"/>
  <c r="F3959"/>
  <c r="F4187"/>
  <c r="F4699"/>
  <c r="F4125"/>
  <c r="F4289"/>
  <c r="F4158"/>
  <c r="F4213"/>
  <c r="F4750"/>
  <c r="F4725"/>
  <c r="F4669"/>
  <c r="F3806"/>
  <c r="F4318"/>
  <c r="F4013"/>
  <c r="F4557"/>
  <c r="F4584"/>
  <c r="F4619"/>
  <c r="F4253"/>
  <c r="F4407"/>
  <c r="F4435"/>
  <c r="F4522"/>
  <c r="F3558"/>
  <c r="N1529" i="1"/>
  <c r="N1528"/>
  <c r="F3451" i="2"/>
  <c r="F3402"/>
  <c r="F3353"/>
  <c r="F3304"/>
  <c r="F3255"/>
  <c r="F3206"/>
  <c r="F3157"/>
  <c r="F3108"/>
  <c r="F3059"/>
  <c r="F3010"/>
  <c r="F2961"/>
  <c r="F2912"/>
  <c r="F2863"/>
  <c r="F2814"/>
  <c r="F2765"/>
  <c r="F2716"/>
  <c r="F2667"/>
  <c r="F242"/>
  <c r="F3509"/>
  <c r="F3453"/>
  <c r="F3452"/>
  <c r="F3450"/>
  <c r="F3449"/>
  <c r="F3404"/>
  <c r="F3403"/>
  <c r="F3401"/>
  <c r="F3400"/>
  <c r="F3355"/>
  <c r="F3354"/>
  <c r="F3352"/>
  <c r="F3351"/>
  <c r="F3306"/>
  <c r="F3305"/>
  <c r="F3303"/>
  <c r="F3302"/>
  <c r="F3257"/>
  <c r="F3256"/>
  <c r="F3254"/>
  <c r="F3253"/>
  <c r="F3208"/>
  <c r="F3207"/>
  <c r="F3205"/>
  <c r="F3204"/>
  <c r="F3159"/>
  <c r="F3158"/>
  <c r="F3156"/>
  <c r="F3155"/>
  <c r="F3110"/>
  <c r="F3109"/>
  <c r="F3107"/>
  <c r="F3106"/>
  <c r="F3061"/>
  <c r="F3060"/>
  <c r="F3058"/>
  <c r="F3057"/>
  <c r="F3012"/>
  <c r="F3011"/>
  <c r="F3009"/>
  <c r="F3008"/>
  <c r="F2963"/>
  <c r="F2962"/>
  <c r="F2960"/>
  <c r="F2959"/>
  <c r="F2914"/>
  <c r="F2913"/>
  <c r="F2911"/>
  <c r="F2910"/>
  <c r="F2865"/>
  <c r="F2864"/>
  <c r="F2862"/>
  <c r="F2861"/>
  <c r="F2816"/>
  <c r="F2815"/>
  <c r="F2813"/>
  <c r="F2812"/>
  <c r="F2767"/>
  <c r="F2766"/>
  <c r="F2764"/>
  <c r="F2763"/>
  <c r="F2718"/>
  <c r="F2717"/>
  <c r="F2715"/>
  <c r="F2714"/>
  <c r="F2669"/>
  <c r="F2668"/>
  <c r="F2666"/>
  <c r="F2665"/>
  <c r="F2617"/>
  <c r="F2618"/>
  <c r="F2619"/>
  <c r="F2620"/>
  <c r="F2616"/>
  <c r="N1508" i="1"/>
  <c r="F2574" i="2"/>
  <c r="F2573"/>
  <c r="F2572"/>
  <c r="F2571"/>
  <c r="F2570"/>
  <c r="F2569"/>
  <c r="F2568"/>
  <c r="F2567"/>
  <c r="F2566"/>
  <c r="F2525"/>
  <c r="F2524"/>
  <c r="F2523"/>
  <c r="F2522"/>
  <c r="F2521"/>
  <c r="F2520"/>
  <c r="F2519"/>
  <c r="F2518"/>
  <c r="F2517"/>
  <c r="F2469"/>
  <c r="F2470"/>
  <c r="F2471"/>
  <c r="F2472"/>
  <c r="F2473"/>
  <c r="F2474"/>
  <c r="F2475"/>
  <c r="F2476"/>
  <c r="F2468"/>
  <c r="F2419"/>
  <c r="F2420"/>
  <c r="F2421"/>
  <c r="F2422"/>
  <c r="F2423"/>
  <c r="F2424"/>
  <c r="F2425"/>
  <c r="F2426"/>
  <c r="F2418"/>
  <c r="F2369"/>
  <c r="F2370"/>
  <c r="F2371"/>
  <c r="F2372"/>
  <c r="F2373"/>
  <c r="F2374"/>
  <c r="F2375"/>
  <c r="F2376"/>
  <c r="F2377"/>
  <c r="F2368"/>
  <c r="F2322"/>
  <c r="F2319"/>
  <c r="F2320"/>
  <c r="F2321"/>
  <c r="F2323"/>
  <c r="F2324"/>
  <c r="F2318"/>
  <c r="F2268"/>
  <c r="F2269"/>
  <c r="F2270"/>
  <c r="F2271"/>
  <c r="F2272"/>
  <c r="F2273"/>
  <c r="F2274"/>
  <c r="F2275"/>
  <c r="F2267"/>
  <c r="N1407" i="1"/>
  <c r="N1403"/>
  <c r="F2238" i="2"/>
  <c r="F2237"/>
  <c r="F2189"/>
  <c r="F2188"/>
  <c r="N1369" i="1"/>
  <c r="F2120" i="2"/>
  <c r="F2121"/>
  <c r="F2122"/>
  <c r="F2123"/>
  <c r="F2124"/>
  <c r="F2125"/>
  <c r="F2126"/>
  <c r="F2119"/>
  <c r="N1357" i="1"/>
  <c r="F2077" i="2"/>
  <c r="F2076"/>
  <c r="F2075"/>
  <c r="F2074"/>
  <c r="F2073"/>
  <c r="F2072"/>
  <c r="F2071"/>
  <c r="F2070"/>
  <c r="F2069"/>
  <c r="F2020"/>
  <c r="F2021"/>
  <c r="F2022"/>
  <c r="F2023"/>
  <c r="F2024"/>
  <c r="F2025"/>
  <c r="F2026"/>
  <c r="F2027"/>
  <c r="F2019"/>
  <c r="N1343" i="1"/>
  <c r="F1898" i="2"/>
  <c r="F1901"/>
  <c r="F1897"/>
  <c r="F1862"/>
  <c r="F1849"/>
  <c r="F1850"/>
  <c r="F1851"/>
  <c r="F1852"/>
  <c r="F1853"/>
  <c r="F1854"/>
  <c r="F1855"/>
  <c r="F1856"/>
  <c r="F1857"/>
  <c r="F1858"/>
  <c r="F1859"/>
  <c r="F1860"/>
  <c r="F1861"/>
  <c r="F1848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797"/>
  <c r="F1748"/>
  <c r="F1749"/>
  <c r="F1750"/>
  <c r="F1752"/>
  <c r="F1753"/>
  <c r="F1754"/>
  <c r="F1755"/>
  <c r="F1756"/>
  <c r="F1757"/>
  <c r="F1747"/>
  <c r="F1682"/>
  <c r="F1683"/>
  <c r="F1684"/>
  <c r="F1685"/>
  <c r="F1686"/>
  <c r="F1687"/>
  <c r="F1690"/>
  <c r="F1691"/>
  <c r="F1692"/>
  <c r="F1693"/>
  <c r="F1694"/>
  <c r="F1695"/>
  <c r="F1696"/>
  <c r="F1681"/>
  <c r="F1647"/>
  <c r="F1650"/>
  <c r="F1651"/>
  <c r="F1652"/>
  <c r="F1653"/>
  <c r="F1654"/>
  <c r="F1655"/>
  <c r="F1656"/>
  <c r="F1657"/>
  <c r="F1658"/>
  <c r="F1659"/>
  <c r="F1660"/>
  <c r="F1661"/>
  <c r="F1662"/>
  <c r="F1663"/>
  <c r="F1665"/>
  <c r="F1666"/>
  <c r="F1667"/>
  <c r="F1670"/>
  <c r="F1671"/>
  <c r="F1672"/>
  <c r="F1674"/>
  <c r="F1675"/>
  <c r="F1676"/>
  <c r="F1677"/>
  <c r="F1678"/>
  <c r="F1649"/>
  <c r="F1595"/>
  <c r="F1618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597"/>
  <c r="F1260"/>
  <c r="F1485"/>
  <c r="F1479"/>
  <c r="F1473"/>
  <c r="F1467"/>
  <c r="F1461"/>
  <c r="F1455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489"/>
  <c r="F1484"/>
  <c r="F1483"/>
  <c r="F1478"/>
  <c r="F1477"/>
  <c r="F1472"/>
  <c r="F1471"/>
  <c r="F1466"/>
  <c r="F1465"/>
  <c r="F1460"/>
  <c r="F1459"/>
  <c r="F1454"/>
  <c r="F1453"/>
  <c r="F1444"/>
  <c r="F1445"/>
  <c r="F1446"/>
  <c r="F1447"/>
  <c r="F1448"/>
  <c r="F1449"/>
  <c r="F1240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242"/>
  <c r="F1200"/>
  <c r="F1201"/>
  <c r="F1202"/>
  <c r="F1203"/>
  <c r="F1204"/>
  <c r="F1205"/>
  <c r="F1206"/>
  <c r="F1207"/>
  <c r="F1208"/>
  <c r="F1209"/>
  <c r="F1189"/>
  <c r="F1190"/>
  <c r="F1191"/>
  <c r="F1192"/>
  <c r="F1193"/>
  <c r="F1194"/>
  <c r="F1195"/>
  <c r="F1196"/>
  <c r="F1197"/>
  <c r="F1198"/>
  <c r="F1199"/>
  <c r="F1188"/>
  <c r="F1075"/>
  <c r="F1076"/>
  <c r="F1077"/>
  <c r="F1078"/>
  <c r="F1079"/>
  <c r="F1080"/>
  <c r="F1081"/>
  <c r="F1082"/>
  <c r="F1083"/>
  <c r="F1084"/>
  <c r="F1085"/>
  <c r="F1086"/>
  <c r="F1087"/>
  <c r="F1088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074"/>
  <c r="F1032"/>
  <c r="F1024"/>
  <c r="F1025"/>
  <c r="F1026"/>
  <c r="F1027"/>
  <c r="F1028"/>
  <c r="F1029"/>
  <c r="F1030"/>
  <c r="F1031"/>
  <c r="F1023"/>
  <c r="F976"/>
  <c r="F977"/>
  <c r="F978"/>
  <c r="F979"/>
  <c r="F980"/>
  <c r="F975"/>
  <c r="F974"/>
  <c r="F973"/>
  <c r="F903"/>
  <c r="F904"/>
  <c r="F905"/>
  <c r="F906"/>
  <c r="F907"/>
  <c r="F908"/>
  <c r="F909"/>
  <c r="F910"/>
  <c r="F911"/>
  <c r="F902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39"/>
  <c r="F790"/>
  <c r="F791"/>
  <c r="F792"/>
  <c r="F789"/>
  <c r="N350" i="1"/>
  <c r="N349"/>
  <c r="N348"/>
  <c r="F741" i="2"/>
  <c r="F742"/>
  <c r="F743"/>
  <c r="F744"/>
  <c r="F745"/>
  <c r="F746"/>
  <c r="F740"/>
  <c r="F692"/>
  <c r="F693"/>
  <c r="F694"/>
  <c r="F695"/>
  <c r="F696"/>
  <c r="F697"/>
  <c r="F691"/>
  <c r="F643"/>
  <c r="F644"/>
  <c r="F645"/>
  <c r="F646"/>
  <c r="F647"/>
  <c r="F648"/>
  <c r="F649"/>
  <c r="F642"/>
  <c r="F594"/>
  <c r="F595"/>
  <c r="F596"/>
  <c r="F597"/>
  <c r="F598"/>
  <c r="F599"/>
  <c r="F600"/>
  <c r="F601"/>
  <c r="F602"/>
  <c r="F593"/>
  <c r="N306" i="1"/>
  <c r="F544" i="2"/>
  <c r="F545"/>
  <c r="F546"/>
  <c r="F547"/>
  <c r="F548"/>
  <c r="F549"/>
  <c r="F543"/>
  <c r="F495"/>
  <c r="F496"/>
  <c r="F497"/>
  <c r="F498"/>
  <c r="F499"/>
  <c r="F500"/>
  <c r="F494"/>
  <c r="F455"/>
  <c r="F445"/>
  <c r="F446"/>
  <c r="F447"/>
  <c r="F448"/>
  <c r="F449"/>
  <c r="F450"/>
  <c r="F451"/>
  <c r="F452"/>
  <c r="F453"/>
  <c r="F454"/>
  <c r="F444"/>
  <c r="F402"/>
  <c r="F401"/>
  <c r="F400"/>
  <c r="F399"/>
  <c r="F398"/>
  <c r="F397"/>
  <c r="F396"/>
  <c r="F395"/>
  <c r="F394"/>
  <c r="F344"/>
  <c r="F345"/>
  <c r="F346"/>
  <c r="F347"/>
  <c r="F348"/>
  <c r="F352"/>
  <c r="F351"/>
  <c r="F350"/>
  <c r="F349"/>
  <c r="F268"/>
  <c r="F269"/>
  <c r="F270"/>
  <c r="F271"/>
  <c r="F272"/>
  <c r="F273"/>
  <c r="F274"/>
  <c r="N301" i="1" l="1"/>
  <c r="F551" i="2"/>
  <c r="F1864"/>
  <c r="F605"/>
  <c r="F502"/>
  <c r="F458"/>
  <c r="F2378"/>
  <c r="F2478"/>
  <c r="F914"/>
  <c r="F1035"/>
  <c r="F703"/>
  <c r="F1903"/>
  <c r="F2240"/>
  <c r="F2277"/>
  <c r="F277"/>
  <c r="F358"/>
  <c r="F654"/>
  <c r="F801"/>
  <c r="F1211"/>
  <c r="F1622"/>
  <c r="F1759"/>
  <c r="F2622"/>
  <c r="F2030"/>
  <c r="F2328"/>
  <c r="F2428"/>
  <c r="F2576"/>
  <c r="F2769"/>
  <c r="F2965"/>
  <c r="F408"/>
  <c r="F752"/>
  <c r="F2191"/>
  <c r="F3210"/>
  <c r="F2867"/>
  <c r="F2671"/>
  <c r="F3455"/>
  <c r="F3406"/>
  <c r="F3357"/>
  <c r="F3308"/>
  <c r="F3259"/>
  <c r="F3161"/>
  <c r="F3112"/>
  <c r="F3063"/>
  <c r="F3014"/>
  <c r="F2916"/>
  <c r="F2818"/>
  <c r="F2720"/>
  <c r="F2080"/>
  <c r="F2527"/>
  <c r="F2130"/>
  <c r="F1821"/>
  <c r="F1697"/>
  <c r="F1555"/>
  <c r="F1379"/>
  <c r="F1115"/>
  <c r="F985"/>
  <c r="F875"/>
  <c r="M1670" i="1"/>
  <c r="M1669"/>
  <c r="M1668"/>
  <c r="N1387"/>
  <c r="N1818"/>
  <c r="N447"/>
  <c r="N445"/>
  <c r="N1406"/>
  <c r="N1435"/>
  <c r="N1493"/>
  <c r="N437"/>
  <c r="N439"/>
  <c r="N438"/>
  <c r="N440"/>
  <c r="N436"/>
  <c r="N190"/>
  <c r="N189"/>
  <c r="F241" i="2"/>
  <c r="F240"/>
  <c r="F17"/>
  <c r="F18"/>
  <c r="F19"/>
  <c r="F21"/>
  <c r="F22"/>
  <c r="F23"/>
  <c r="F24"/>
  <c r="F25"/>
  <c r="F39"/>
  <c r="F40"/>
  <c r="F41"/>
  <c r="F42"/>
  <c r="F43"/>
  <c r="F14"/>
  <c r="E38"/>
  <c r="F38" s="1"/>
  <c r="E37"/>
  <c r="F37" s="1"/>
  <c r="E36"/>
  <c r="F36" s="1"/>
  <c r="E33"/>
  <c r="F33" s="1"/>
  <c r="E32"/>
  <c r="F32" s="1"/>
  <c r="E31"/>
  <c r="F31" s="1"/>
  <c r="E30"/>
  <c r="F30" s="1"/>
  <c r="E27"/>
  <c r="F27" s="1"/>
  <c r="E26"/>
  <c r="F26" s="1"/>
  <c r="E16"/>
  <c r="E35" s="1"/>
  <c r="F35" s="1"/>
  <c r="E15"/>
  <c r="E28" s="1"/>
  <c r="F28" s="1"/>
  <c r="N1666" i="1" l="1"/>
  <c r="N444"/>
  <c r="N443" s="1"/>
  <c r="N435"/>
  <c r="N434" s="1"/>
  <c r="F244" i="2"/>
  <c r="E34"/>
  <c r="F34" s="1"/>
  <c r="F16"/>
  <c r="F15"/>
  <c r="E29"/>
  <c r="F29" s="1"/>
  <c r="N2163" i="1"/>
  <c r="N2164"/>
  <c r="N149"/>
  <c r="N148"/>
  <c r="M139"/>
  <c r="M140"/>
  <c r="M138"/>
  <c r="M134"/>
  <c r="M2128"/>
  <c r="M2127"/>
  <c r="N2070"/>
  <c r="M1764"/>
  <c r="M1763"/>
  <c r="M1758"/>
  <c r="M2105"/>
  <c r="M2102"/>
  <c r="M2099"/>
  <c r="M1734"/>
  <c r="N1734" s="1"/>
  <c r="N1728" s="1"/>
  <c r="N1712"/>
  <c r="R1459"/>
  <c r="N2053"/>
  <c r="N2052"/>
  <c r="N2051"/>
  <c r="M1336"/>
  <c r="M1337"/>
  <c r="M1338"/>
  <c r="N1339"/>
  <c r="N1340"/>
  <c r="N1341"/>
  <c r="N1342"/>
  <c r="N2044"/>
  <c r="N2043"/>
  <c r="N2042"/>
  <c r="N2072"/>
  <c r="N2071"/>
  <c r="N2161" l="1"/>
  <c r="N2160" s="1"/>
  <c r="N1757"/>
  <c r="N1756" s="1"/>
  <c r="N1334"/>
  <c r="N1333" s="1"/>
  <c r="N2041"/>
  <c r="N2040" s="1"/>
  <c r="Q2001" s="1"/>
  <c r="N2069"/>
  <c r="N2068" s="1"/>
  <c r="Q2029" s="1"/>
  <c r="F44" i="2"/>
  <c r="N133" i="1"/>
  <c r="N137"/>
  <c r="N2126"/>
  <c r="N2125" s="1"/>
  <c r="N1711"/>
  <c r="N1719"/>
  <c r="N1718" s="1"/>
  <c r="N2098"/>
  <c r="N2097" s="1"/>
  <c r="N1727"/>
  <c r="N2050"/>
  <c r="N2049" s="1"/>
  <c r="Q2011" s="1"/>
  <c r="Q1493"/>
  <c r="Q1499"/>
  <c r="Q1508"/>
  <c r="Q1517"/>
  <c r="N2077"/>
  <c r="Q2037" s="1"/>
  <c r="N1513"/>
  <c r="N1332" l="1"/>
  <c r="N383"/>
  <c r="N382"/>
  <c r="N377"/>
  <c r="N378"/>
  <c r="N379"/>
  <c r="N380"/>
  <c r="N376"/>
  <c r="N363"/>
  <c r="M366"/>
  <c r="M367"/>
  <c r="M368"/>
  <c r="M369"/>
  <c r="M370"/>
  <c r="M371"/>
  <c r="M372"/>
  <c r="M373"/>
  <c r="M374"/>
  <c r="M375"/>
  <c r="M361"/>
  <c r="M362"/>
  <c r="M360"/>
  <c r="M538"/>
  <c r="M1501"/>
  <c r="N347"/>
  <c r="N289"/>
  <c r="N191"/>
  <c r="M186"/>
  <c r="M187"/>
  <c r="M188"/>
  <c r="M185"/>
  <c r="M2020"/>
  <c r="M2019"/>
  <c r="M2018"/>
  <c r="N1651"/>
  <c r="N1649"/>
  <c r="N1648"/>
  <c r="N1634"/>
  <c r="N1632"/>
  <c r="N1631"/>
  <c r="N1623"/>
  <c r="N1625"/>
  <c r="N1622"/>
  <c r="N1566"/>
  <c r="N1552" s="1"/>
  <c r="N1547"/>
  <c r="N1545"/>
  <c r="N1544"/>
  <c r="M1526"/>
  <c r="M1527"/>
  <c r="M1525"/>
  <c r="N1672"/>
  <c r="N1665" s="1"/>
  <c r="N342"/>
  <c r="N339"/>
  <c r="N323"/>
  <c r="M317"/>
  <c r="M318"/>
  <c r="M319"/>
  <c r="M316"/>
  <c r="N320"/>
  <c r="N1992"/>
  <c r="N1989"/>
  <c r="M1988"/>
  <c r="M1987"/>
  <c r="M1986"/>
  <c r="N1793"/>
  <c r="N1792"/>
  <c r="N1791"/>
  <c r="M1787"/>
  <c r="N1796"/>
  <c r="N1959"/>
  <c r="R1873"/>
  <c r="N1974"/>
  <c r="N1971"/>
  <c r="M1970"/>
  <c r="M1969"/>
  <c r="M1968"/>
  <c r="M1503"/>
  <c r="M1504"/>
  <c r="M1502"/>
  <c r="N1505"/>
  <c r="N1946"/>
  <c r="N1944"/>
  <c r="N1943"/>
  <c r="M1942"/>
  <c r="M1941"/>
  <c r="M1940"/>
  <c r="N1960"/>
  <c r="M1955"/>
  <c r="M1956"/>
  <c r="M1954"/>
  <c r="M1927"/>
  <c r="M1928"/>
  <c r="M1926"/>
  <c r="M1867"/>
  <c r="M1868"/>
  <c r="M1866"/>
  <c r="N1858"/>
  <c r="N1856"/>
  <c r="N1855"/>
  <c r="M1853"/>
  <c r="M1854"/>
  <c r="M1852"/>
  <c r="M1827"/>
  <c r="M1828"/>
  <c r="M1829"/>
  <c r="M1826"/>
  <c r="M1814"/>
  <c r="M1815"/>
  <c r="M1816"/>
  <c r="M1813"/>
  <c r="M1789"/>
  <c r="M1790"/>
  <c r="M1788"/>
  <c r="N1494"/>
  <c r="N1492"/>
  <c r="N1491"/>
  <c r="M1490"/>
  <c r="M1489"/>
  <c r="M1488"/>
  <c r="M1474"/>
  <c r="M1475"/>
  <c r="M1473"/>
  <c r="N1479"/>
  <c r="N1477"/>
  <c r="N1476"/>
  <c r="N1466"/>
  <c r="N1464"/>
  <c r="N1462"/>
  <c r="N1461"/>
  <c r="M1459"/>
  <c r="M1460"/>
  <c r="M1458"/>
  <c r="N1447"/>
  <c r="N1451"/>
  <c r="N1449"/>
  <c r="N1446"/>
  <c r="N1445"/>
  <c r="M1443"/>
  <c r="M1444"/>
  <c r="M1442"/>
  <c r="N1432"/>
  <c r="M1430"/>
  <c r="M1431"/>
  <c r="M1429"/>
  <c r="M1400"/>
  <c r="M1401"/>
  <c r="M1402"/>
  <c r="M1364"/>
  <c r="M1365"/>
  <c r="M1366"/>
  <c r="M1363"/>
  <c r="M1351"/>
  <c r="M1352"/>
  <c r="M1350"/>
  <c r="N334" l="1"/>
  <c r="N1523"/>
  <c r="N1522" s="1"/>
  <c r="N1642"/>
  <c r="N1641" s="1"/>
  <c r="N1952"/>
  <c r="N1951" s="1"/>
  <c r="N1950" s="1"/>
  <c r="Q1894" s="1"/>
  <c r="N1850"/>
  <c r="N1849" s="1"/>
  <c r="N1848" s="1"/>
  <c r="Q1808" s="1"/>
  <c r="N1864"/>
  <c r="N1863" s="1"/>
  <c r="N1862" s="1"/>
  <c r="Q1821" s="1"/>
  <c r="N1938"/>
  <c r="N1937" s="1"/>
  <c r="N1936" s="1"/>
  <c r="Q1880" s="1"/>
  <c r="N1966"/>
  <c r="N1965" s="1"/>
  <c r="N1964" s="1"/>
  <c r="N1984"/>
  <c r="N1983" s="1"/>
  <c r="N1982" s="1"/>
  <c r="Q1942" s="1"/>
  <c r="N2016"/>
  <c r="N2015" s="1"/>
  <c r="N2014" s="1"/>
  <c r="Q1987"/>
  <c r="N1924"/>
  <c r="N1923" s="1"/>
  <c r="N1922" s="1"/>
  <c r="N1348"/>
  <c r="N1427"/>
  <c r="N1440"/>
  <c r="N1439" s="1"/>
  <c r="N1438" s="1"/>
  <c r="N1456"/>
  <c r="N1455" s="1"/>
  <c r="N1454" s="1"/>
  <c r="Q1415" s="1"/>
  <c r="N1471"/>
  <c r="N1470" s="1"/>
  <c r="N1469" s="1"/>
  <c r="Q1428" s="1"/>
  <c r="N1486"/>
  <c r="N1485" s="1"/>
  <c r="N364"/>
  <c r="N1677"/>
  <c r="Q1636" s="1"/>
  <c r="N1664"/>
  <c r="Q1624" s="1"/>
  <c r="N184"/>
  <c r="N183" s="1"/>
  <c r="N182" s="1"/>
  <c r="N355"/>
  <c r="N359"/>
  <c r="N1500"/>
  <c r="N346"/>
  <c r="N286"/>
  <c r="N1543"/>
  <c r="N1542" s="1"/>
  <c r="N1551"/>
  <c r="N1621"/>
  <c r="N1620" s="1"/>
  <c r="N1630"/>
  <c r="N1629" s="1"/>
  <c r="N1786"/>
  <c r="N1785" s="1"/>
  <c r="N1784" s="1"/>
  <c r="N333"/>
  <c r="N315"/>
  <c r="N314" s="1"/>
  <c r="N313" s="1"/>
  <c r="N1825"/>
  <c r="N1812"/>
  <c r="N1398"/>
  <c r="N1397" s="1"/>
  <c r="N1396" s="1"/>
  <c r="N1362"/>
  <c r="N330"/>
  <c r="N236"/>
  <c r="N235"/>
  <c r="N234"/>
  <c r="N233"/>
  <c r="N232"/>
  <c r="N221"/>
  <c r="N220"/>
  <c r="N219"/>
  <c r="N218"/>
  <c r="N217"/>
  <c r="N205"/>
  <c r="N204"/>
  <c r="N203"/>
  <c r="N202"/>
  <c r="N201"/>
  <c r="Q1922" l="1"/>
  <c r="Q1443"/>
  <c r="N1484"/>
  <c r="N211"/>
  <c r="N210" s="1"/>
  <c r="N226"/>
  <c r="N225" s="1"/>
  <c r="N195"/>
  <c r="N194" s="1"/>
  <c r="Q1960"/>
  <c r="Q1356"/>
  <c r="N354"/>
  <c r="N353" s="1"/>
  <c r="Q1746"/>
  <c r="Q1404"/>
  <c r="N1824"/>
  <c r="N1823" s="1"/>
  <c r="Q1782" s="1"/>
  <c r="N1811"/>
  <c r="N1810" s="1"/>
  <c r="Q1771" s="1"/>
  <c r="Q1581"/>
  <c r="R1581" s="1"/>
  <c r="Q1589"/>
  <c r="R1589" s="1"/>
  <c r="Q1601"/>
  <c r="R1601" s="1"/>
  <c r="N1521"/>
  <c r="N300"/>
  <c r="N285"/>
  <c r="N1783" l="1"/>
  <c r="R1602"/>
  <c r="R1604" s="1"/>
  <c r="N1434"/>
  <c r="N1426" s="1"/>
  <c r="N1509"/>
  <c r="N1386"/>
  <c r="N1380"/>
  <c r="N1370"/>
  <c r="N1368"/>
  <c r="N1356"/>
  <c r="N1355"/>
  <c r="N1354"/>
  <c r="N1353"/>
  <c r="N1499" l="1"/>
  <c r="N1498" s="1"/>
  <c r="Q1459" s="1"/>
  <c r="R1461" s="1"/>
  <c r="R1462" s="1"/>
  <c r="N1374"/>
  <c r="N1373" s="1"/>
  <c r="Q1761"/>
  <c r="N1360"/>
  <c r="N1425"/>
  <c r="Q1394" s="1"/>
  <c r="N1385"/>
  <c r="N1384" s="1"/>
  <c r="Q1339" s="1"/>
  <c r="N1347"/>
  <c r="N1346" s="1"/>
  <c r="N170"/>
  <c r="M490"/>
  <c r="M491"/>
  <c r="M492"/>
  <c r="M489"/>
  <c r="M483"/>
  <c r="M484"/>
  <c r="M521"/>
  <c r="M518"/>
  <c r="M519"/>
  <c r="M537"/>
  <c r="M536"/>
  <c r="M535"/>
  <c r="M534"/>
  <c r="M533"/>
  <c r="M527"/>
  <c r="M526"/>
  <c r="M525"/>
  <c r="M508"/>
  <c r="M522"/>
  <c r="M520"/>
  <c r="M517"/>
  <c r="M516"/>
  <c r="M515"/>
  <c r="N168"/>
  <c r="N503" l="1"/>
  <c r="N488"/>
  <c r="N514"/>
  <c r="Q511"/>
  <c r="N482"/>
  <c r="N1361"/>
  <c r="M96"/>
  <c r="M92"/>
  <c r="N92" s="1"/>
  <c r="M93"/>
  <c r="M95"/>
  <c r="M91"/>
  <c r="M86"/>
  <c r="M87"/>
  <c r="M89"/>
  <c r="M90"/>
  <c r="M85"/>
  <c r="N481" l="1"/>
  <c r="N480" s="1"/>
  <c r="N479" s="1"/>
  <c r="P514"/>
  <c r="Q514" s="1"/>
  <c r="N293"/>
  <c r="N292" s="1"/>
  <c r="N326"/>
  <c r="N123"/>
  <c r="N130"/>
  <c r="N181" l="1"/>
  <c r="N86"/>
  <c r="N62" l="1"/>
  <c r="N58"/>
  <c r="N16"/>
  <c r="N14" s="1"/>
  <c r="N13" s="1"/>
  <c r="N155"/>
  <c r="N156"/>
  <c r="N150"/>
  <c r="N151"/>
  <c r="N152"/>
  <c r="N153"/>
  <c r="N125"/>
  <c r="N122"/>
  <c r="N121"/>
  <c r="N114"/>
  <c r="N115"/>
  <c r="N116"/>
  <c r="N147" l="1"/>
  <c r="N57"/>
  <c r="N126" l="1"/>
  <c r="N129"/>
  <c r="N128"/>
  <c r="N127"/>
  <c r="N124"/>
  <c r="N120"/>
  <c r="N119"/>
  <c r="N118"/>
  <c r="N117"/>
  <c r="N113"/>
  <c r="N112"/>
  <c r="N166"/>
  <c r="N167"/>
  <c r="N169"/>
  <c r="N177"/>
  <c r="N176"/>
  <c r="N175"/>
  <c r="N99"/>
  <c r="N12"/>
  <c r="R12" l="1"/>
  <c r="S12" s="1"/>
  <c r="P479" s="1"/>
  <c r="N165"/>
  <c r="N174"/>
  <c r="N173" s="1"/>
  <c r="R23" s="1"/>
  <c r="V12" l="1"/>
  <c r="V16" s="1"/>
  <c r="V13" s="1"/>
  <c r="P179"/>
  <c r="R22"/>
  <c r="N164"/>
  <c r="R13"/>
  <c r="R14"/>
  <c r="N64"/>
  <c r="V14" l="1"/>
  <c r="H229" i="11"/>
  <c r="H227" i="10"/>
  <c r="N111" i="1" l="1"/>
  <c r="N110"/>
  <c r="N109"/>
  <c r="N108"/>
  <c r="N107"/>
  <c r="N106"/>
  <c r="N96"/>
  <c r="N90"/>
  <c r="N77"/>
  <c r="N101"/>
  <c r="N100"/>
  <c r="N98"/>
  <c r="N95"/>
  <c r="N94"/>
  <c r="N93"/>
  <c r="N91"/>
  <c r="N89"/>
  <c r="N88"/>
  <c r="N87"/>
  <c r="N85"/>
  <c r="N84"/>
  <c r="N83"/>
  <c r="N81"/>
  <c r="N80"/>
  <c r="N79"/>
  <c r="N76"/>
  <c r="N74"/>
  <c r="N73"/>
  <c r="N72"/>
  <c r="N105" l="1"/>
  <c r="N104" s="1"/>
  <c r="N71"/>
  <c r="N78"/>
  <c r="N97"/>
  <c r="N70" l="1"/>
  <c r="N69" s="1"/>
  <c r="P72"/>
  <c r="R21"/>
  <c r="N179" l="1"/>
  <c r="Q179" s="1"/>
  <c r="S20"/>
  <c r="T20" s="1"/>
  <c r="N68" l="1"/>
  <c r="N1512"/>
  <c r="N1331" s="1"/>
  <c r="H132" i="18"/>
  <c r="Q1474" i="1" l="1"/>
  <c r="Q1637" s="1"/>
  <c r="Q181" l="1"/>
  <c r="R29" s="1"/>
  <c r="R30" s="1"/>
  <c r="N67"/>
  <c r="N2168" l="1"/>
  <c r="N2182" s="1"/>
  <c r="N2167"/>
  <c r="R25"/>
  <c r="R26" s="1"/>
  <c r="R27" l="1"/>
</calcChain>
</file>

<file path=xl/sharedStrings.xml><?xml version="1.0" encoding="utf-8"?>
<sst xmlns="http://schemas.openxmlformats.org/spreadsheetml/2006/main" count="13154" uniqueCount="1808">
  <si>
    <t xml:space="preserve">LAMPIRAN </t>
  </si>
  <si>
    <t>KODE REKENING</t>
  </si>
  <si>
    <t>URAIAN</t>
  </si>
  <si>
    <t>ANGGARAN (Rp)</t>
  </si>
  <si>
    <t>KETERANGAN</t>
  </si>
  <si>
    <t>PENDAPATAN</t>
  </si>
  <si>
    <t>PENDAPATAN ASLI DESA</t>
  </si>
  <si>
    <t>Hasil Usaha Desa</t>
  </si>
  <si>
    <t>Hasil Badan Usaha Milik Desa</t>
  </si>
  <si>
    <t>Tanah kas desa</t>
  </si>
  <si>
    <t>Usaha Desa lainnya</t>
  </si>
  <si>
    <t>dst</t>
  </si>
  <si>
    <t>Hasil Aset Desa</t>
  </si>
  <si>
    <t>Pasar desa</t>
  </si>
  <si>
    <t>Pasar hewan desa</t>
  </si>
  <si>
    <t>Bangunan desa</t>
  </si>
  <si>
    <t>Obyek rekreasi</t>
  </si>
  <si>
    <t>Pemandian umum</t>
  </si>
  <si>
    <t>Tempat pemancingan</t>
  </si>
  <si>
    <t>Hutan desa</t>
  </si>
  <si>
    <t>Jaringan irigasi desa</t>
  </si>
  <si>
    <t>Lain-lain kekayaan milik desa.</t>
  </si>
  <si>
    <t>Hasil aset desa lainnya/dst</t>
  </si>
  <si>
    <t>Swadaya, Partisipasi dan Gotong royong</t>
  </si>
  <si>
    <t>Lain-lain PADesa yang sah</t>
  </si>
  <si>
    <t>Jasa Giro</t>
  </si>
  <si>
    <t>Penerimaan komisi, potongan atau bentuk lain sebagai akibat dari penjualan dan/atau pengadaan barang/jasa oleh desa</t>
  </si>
  <si>
    <t>Pendapatan denda atas keterlambatan pelaksanaan pekerjaan</t>
  </si>
  <si>
    <t>Pengelolaan fasilitas sosial dan fasilitas umum</t>
  </si>
  <si>
    <t>Pendapatan dari angsuran/cicilan penjualan</t>
  </si>
  <si>
    <t>PENDAPATAN DANA TRANSFER</t>
  </si>
  <si>
    <t>Bagian Hasil Pajak Daerah dan Retribusi Daerah</t>
  </si>
  <si>
    <t>Bagian Hasil Pajak Daerah</t>
  </si>
  <si>
    <t>Bagian Hasil Retribusi Daerah</t>
  </si>
  <si>
    <t>Alokasi Dana Desa (ADD)</t>
  </si>
  <si>
    <t>Dana Desa (DD)</t>
  </si>
  <si>
    <t>Bantuan Keuangan</t>
  </si>
  <si>
    <t>Bantuan Keuangan Pemerintah DIY</t>
  </si>
  <si>
    <t>Bantuan Keuangan Pemerintah Kabupaten</t>
  </si>
  <si>
    <t>PENDAPATAN LAIN-LAIN</t>
  </si>
  <si>
    <t>Hibah dan Sumbangan Pihak Ketiga Yang Tidak Mengikat</t>
  </si>
  <si>
    <t>Lain-Lain Pendapatan Desa Yang Sah</t>
  </si>
  <si>
    <t>- Penyewaan Tanah Kas Desa</t>
  </si>
  <si>
    <t>- Kompensasi Tanah Kas Desa</t>
  </si>
  <si>
    <t>- dst</t>
  </si>
  <si>
    <t>JUMLAH PENDAPATAN</t>
  </si>
  <si>
    <t>BELANJA</t>
  </si>
  <si>
    <t>BIDANG PENYELENGGARAAN PEMERINTAHAN</t>
  </si>
  <si>
    <t>Penghasilan Tetap dan Tunjangan</t>
  </si>
  <si>
    <t>Belanja Pegawai</t>
  </si>
  <si>
    <t>x</t>
  </si>
  <si>
    <t>Tunjangan BPD</t>
  </si>
  <si>
    <t>- Tunjangan Ketua BPD</t>
  </si>
  <si>
    <t>- Tunjangan Sekretaris BPD</t>
  </si>
  <si>
    <t>- Tunjangan Anggota BPD</t>
  </si>
  <si>
    <t>Penghasilan Tetap Lurah Desa dan Pamong Desa</t>
  </si>
  <si>
    <t>- Penghasilan Tetap Lurah Desa</t>
  </si>
  <si>
    <t>- Penghasilan Tetap Carik Desa</t>
  </si>
  <si>
    <t>- Penghasilan Tetap 5 Kabag</t>
  </si>
  <si>
    <t>- Penghasilan Tetap KTU BPD</t>
  </si>
  <si>
    <t>- Penghasilan Tetap 15 Dukuh</t>
  </si>
  <si>
    <t>Tunjangan Lurah Desa dan Pamong Desa</t>
  </si>
  <si>
    <t>- Tunjangan Jabatan Lurah Desa</t>
  </si>
  <si>
    <t>- Tunjangan Jabatan Carik Desa</t>
  </si>
  <si>
    <t>- Tunjangan Jabatan 5 Kabag</t>
  </si>
  <si>
    <t>- Tunjangan Jabatan KTU BPD</t>
  </si>
  <si>
    <t>- Tunjangan Jabatan 15 Dukuh</t>
  </si>
  <si>
    <t>- Tunjangan Kesehatan Lurah dan Pamong Desa</t>
  </si>
  <si>
    <t>- Tunjangan Istri/Suami Lurah Desa</t>
  </si>
  <si>
    <t>- Tunjangan Istri/Suami Carik Desa</t>
  </si>
  <si>
    <t>- Tunjangan Istri/Suami Kabag</t>
  </si>
  <si>
    <t>- Tunjangan Istri/Suami KTU BPD</t>
  </si>
  <si>
    <t>- Tunjangan Istri/Suami Dukuh</t>
  </si>
  <si>
    <t>- Tunjangan Anak Lurah Desa</t>
  </si>
  <si>
    <t>- Tunjangan Anak Carik Desa</t>
  </si>
  <si>
    <t>- Tunjangan Anak Kabag</t>
  </si>
  <si>
    <t>- Tunjangan Anak KTU BPD</t>
  </si>
  <si>
    <t>- Tunjangan Anak Dukuh</t>
  </si>
  <si>
    <t>- Tunjangan Anak Staf Desa</t>
  </si>
  <si>
    <t>- Tunjangan Istri/Suami Staf Desa</t>
  </si>
  <si>
    <t>- Penghasilan Tetap Staf Desa</t>
  </si>
  <si>
    <t>Operasional Perkantoran</t>
  </si>
  <si>
    <t>Belanja Barang dan Jasa</t>
  </si>
  <si>
    <t>- Honor Penanggung Jawab Keuangan Desa</t>
  </si>
  <si>
    <t>- Honor Koordinator PTPKD</t>
  </si>
  <si>
    <t>- Honor Pelaksana Kegiatan</t>
  </si>
  <si>
    <t>- Honor Bendahara Penerimaan</t>
  </si>
  <si>
    <t>- Honor Bendahara Pengeluaran</t>
  </si>
  <si>
    <t>- Honor Pengurus Barang Desa</t>
  </si>
  <si>
    <t>- Honor Staf Desa</t>
  </si>
  <si>
    <t>- Honor Penjaga Malam</t>
  </si>
  <si>
    <t>- Belanja ATK</t>
  </si>
  <si>
    <t>- Belanja fotocopy/Penggandaan</t>
  </si>
  <si>
    <t>- Belanja Benda Pos/Meterai</t>
  </si>
  <si>
    <t>- Belanja Koran dan Majalah</t>
  </si>
  <si>
    <t>- Belanja Rekening Listrik</t>
  </si>
  <si>
    <t>- Belanja Rekening Air Bersih</t>
  </si>
  <si>
    <t>- Belanja Makan Minum Harian</t>
  </si>
  <si>
    <t>- Belanja Makan Minum Tamu</t>
  </si>
  <si>
    <t>- Belanja Alat Kebersihan</t>
  </si>
  <si>
    <t>- Belanja BBM dan Pelumas</t>
  </si>
  <si>
    <t>- Belanja Pemeliharaan Kendaraan</t>
  </si>
  <si>
    <t>- Belanja Pemeliharaan Rutin Kantor</t>
  </si>
  <si>
    <t>- Belanja Pemeliharaan Peralatan</t>
  </si>
  <si>
    <t>- Belanja Pakaian Dinas</t>
  </si>
  <si>
    <t>- Perjalanan Dinas Dalam Kabupaten</t>
  </si>
  <si>
    <t>- Perjalanan Dinas Luar Kabupaten</t>
  </si>
  <si>
    <t>- Perjalanan Dinas Luar DIY</t>
  </si>
  <si>
    <t>Operasional BPD</t>
  </si>
  <si>
    <t>- Belanja Makan Minum Rapat</t>
  </si>
  <si>
    <t>- Belanja Pakaian Seragam BPD</t>
  </si>
  <si>
    <t>Operasional RT</t>
  </si>
  <si>
    <t>- Belanja Pakaian Seragam RT</t>
  </si>
  <si>
    <t>- Belanja Makan Minum Rapat RT</t>
  </si>
  <si>
    <t>Belanja Modal</t>
  </si>
  <si>
    <t>- Honot Tim Pelaksana Kegiatan</t>
  </si>
  <si>
    <t>- Pengadaan Komputer, Printer, Scaner</t>
  </si>
  <si>
    <t>- Pengadaan Meja Kursi Kantor</t>
  </si>
  <si>
    <t>- Pengadaan Mesin Ketik</t>
  </si>
  <si>
    <t>- Pengadaan Jaringan Listrik</t>
  </si>
  <si>
    <t>- Pengadaan …… dst</t>
  </si>
  <si>
    <t>Penyusunan Rancangan Perdes</t>
  </si>
  <si>
    <t>Honor Tim Penyusun</t>
  </si>
  <si>
    <t>- Penanggung Jawab</t>
  </si>
  <si>
    <t>- Ketua</t>
  </si>
  <si>
    <t>- Sekretaris</t>
  </si>
  <si>
    <t>- Anggota</t>
  </si>
  <si>
    <t>Belanja ATK</t>
  </si>
  <si>
    <t>Belanja Fotocopy/Penggandaan</t>
  </si>
  <si>
    <t>Belanja Makan dan Minum Rapat dan Kegiatan</t>
  </si>
  <si>
    <t>Honor Harian Peserta</t>
  </si>
  <si>
    <t>Honor Narasumber</t>
  </si>
  <si>
    <t>Perjalanan Dinas Dalam Kabupaten</t>
  </si>
  <si>
    <t>Penyusunan Rancangan Perdes APBDesa</t>
  </si>
  <si>
    <t>Penyusunan Rancangan Perdes Perubahan APBDesa</t>
  </si>
  <si>
    <t>Penyusunan Rancangan Perdes Pertanggungjawaan APBDesa</t>
  </si>
  <si>
    <t>Penyusunan Profil Desa</t>
  </si>
  <si>
    <t>Penegasan dan Penetapan Batas Desa</t>
  </si>
  <si>
    <t>Honor Tim Batas Desa</t>
  </si>
  <si>
    <t>Pengelolaan Administrasi dan Informasi Desa</t>
  </si>
  <si>
    <t>Honor Petugas Pengelola Informasi</t>
  </si>
  <si>
    <t>Pendataan dan Pengklasifikasian Penduduk Desa</t>
  </si>
  <si>
    <t>Honor Tim Pendataan</t>
  </si>
  <si>
    <t>Fasilitasi Pemilihan BPD</t>
  </si>
  <si>
    <t>Honor Panitia Pemilihan</t>
  </si>
  <si>
    <t>Fasilitasi Pemilihan Pamong Desa</t>
  </si>
  <si>
    <t>Honor Narasumber/Tenaga Ahli</t>
  </si>
  <si>
    <t>Honor KPPS dan Petugas Keamanan</t>
  </si>
  <si>
    <t>Pengelolaan Tanah Desa</t>
  </si>
  <si>
    <t>Honor Tim Pengelola Tanah Desa</t>
  </si>
  <si>
    <t>Kegiatan Lain sesuai RKP Desa.</t>
  </si>
  <si>
    <t>BIDANG PELAKSANAAN PEMBANGUNAN</t>
  </si>
  <si>
    <t>Penyusunan Laporan Pemerintah Desa</t>
  </si>
  <si>
    <t>Honor Tim Penyusun Laporan Pemerintah Desa</t>
  </si>
  <si>
    <t>Pembangunan dan Pemeliharaan Kantor dan Gedung Milik Desa</t>
  </si>
  <si>
    <t>Honor Tim Pelaksana Kegiatan (TPK)</t>
  </si>
  <si>
    <t>Honor Tenaga Perencana</t>
  </si>
  <si>
    <t>Sewa Alat Berat</t>
  </si>
  <si>
    <t>Upah Tenaga Kerja :</t>
  </si>
  <si>
    <t>- Mandor</t>
  </si>
  <si>
    <t>- Tukang</t>
  </si>
  <si>
    <t>- Tenaga Kerja</t>
  </si>
  <si>
    <t>- Semen</t>
  </si>
  <si>
    <t>- Material (Pasir, Kerikil, Batu, dll)</t>
  </si>
  <si>
    <t>- Besi Beton</t>
  </si>
  <si>
    <t>- Kayu Bangunan</t>
  </si>
  <si>
    <t>Pembangunan dan Pemeliharaan Salurah Irigasi Tersier</t>
  </si>
  <si>
    <t>Pembangunan dan Pemeliharaan Jalan Desa</t>
  </si>
  <si>
    <t>Pembangunan dan Pemeliharaan Jalan Lingkungan</t>
  </si>
  <si>
    <t>Pembangunan Fasilitas Kesehatan Desa</t>
  </si>
  <si>
    <t>Pembinaan Tenaga Kesehatan Desa</t>
  </si>
  <si>
    <t>Honor Petugas Kesehatan Desa</t>
  </si>
  <si>
    <t>Belanja Alat Kesehatan</t>
  </si>
  <si>
    <t>Belanja Makan dan Minum</t>
  </si>
  <si>
    <t>Pemberian Layanan Posyandu Balita dan Balita</t>
  </si>
  <si>
    <t>Belanja Makanan Tambahan</t>
  </si>
  <si>
    <t>Belanja Makan dan Minum Rapat</t>
  </si>
  <si>
    <t>Belanja Vitamin dan Obat-obatan</t>
  </si>
  <si>
    <t>Belanja Peralatan Posyandu</t>
  </si>
  <si>
    <t>dst.</t>
  </si>
  <si>
    <t>Pencegahan dan Pemantauan Penyalahgunaan NABZA</t>
  </si>
  <si>
    <t>Honor Panitia :</t>
  </si>
  <si>
    <t>- Penangung jawab</t>
  </si>
  <si>
    <t>Pembangunan dan Pemeliharaan Embung Desa</t>
  </si>
  <si>
    <t>Pembangunan Energi Baru dan Terbarukan</t>
  </si>
  <si>
    <t>Pembangunan dan Pemeliharaan Rumah Ibadah</t>
  </si>
  <si>
    <t>Pembangunan dan Pemeliharaan Sanitasi Lingkungan</t>
  </si>
  <si>
    <t>Pembangunan dan Pemeliharaan Sarana Air Bersih Skala Desa</t>
  </si>
  <si>
    <t>Pembangunan dan Pemeliharaan Lapangan Desa</t>
  </si>
  <si>
    <t>Pembangunan dan Pemeliharaan Taman Desa</t>
  </si>
  <si>
    <t>Pengembangan Sarana dan Prasarana Produksi</t>
  </si>
  <si>
    <t>Belanja Sarana Produksi</t>
  </si>
  <si>
    <t>Pembangunan dan Pengelolaan Pasar Desa dan Kios Desa</t>
  </si>
  <si>
    <t>Honor Penjaga Malam</t>
  </si>
  <si>
    <t>Honor Petugas Kebersihan</t>
  </si>
  <si>
    <t>Honor Petugas Keamanan</t>
  </si>
  <si>
    <t>Pembangunan dan Pengelolaan TPI Milik Desa</t>
  </si>
  <si>
    <t>Pengembangan Usaha Mikro Berbasis Desa</t>
  </si>
  <si>
    <t>Pengembangan dan Pengelolaan Keramba Jaring Apung</t>
  </si>
  <si>
    <t>Pendirian dan Pengelolaan BUMDesa</t>
  </si>
  <si>
    <t>Kegiatan lainnya sesuai RKPDesa</t>
  </si>
  <si>
    <t>BIDANG PEMBINAAN KEMASYARAKATAN</t>
  </si>
  <si>
    <t>Pembinaan Ketertiban dan Ketenteraman Masyarakat Desa</t>
  </si>
  <si>
    <t>Honor Narasumber/Pelatih</t>
  </si>
  <si>
    <t>Belanja Bahan Pelatihan</t>
  </si>
  <si>
    <t>Belanja Makan dan Minum Kegiatan</t>
  </si>
  <si>
    <t>dst………….</t>
  </si>
  <si>
    <t>Pembinaan Kerukunan dan Gotong Royong Warga Masyarakat Desa</t>
  </si>
  <si>
    <t>Honor Panitia Desa :</t>
  </si>
  <si>
    <t>Belanja Bahan Pembinaan</t>
  </si>
  <si>
    <t>Pembinaan Kaum Rois dan Pemuka Agama di Desa</t>
  </si>
  <si>
    <t>Fasilitasi NTCR dan Administrasi Kependudukan</t>
  </si>
  <si>
    <t>Belanja Makan dan Minum Rapat/Kegiatan</t>
  </si>
  <si>
    <t>Perjalanan Dinas dalam Kabupaten</t>
  </si>
  <si>
    <t>Pembentukan Desa Siaga</t>
  </si>
  <si>
    <t>Honor Tim Desa Siaga</t>
  </si>
  <si>
    <t>- Koordinator</t>
  </si>
  <si>
    <t>- Anggota/Relawan</t>
  </si>
  <si>
    <t>Belanja Barang Persediaan/Logistik</t>
  </si>
  <si>
    <t>Perjalanan Dinas</t>
  </si>
  <si>
    <t>Belanja Peralatan</t>
  </si>
  <si>
    <t>Belanja Kendaraan Ambulan Desa</t>
  </si>
  <si>
    <t>dst….</t>
  </si>
  <si>
    <t>Penanggulangan Penyakit Masyarakat</t>
  </si>
  <si>
    <t>Honor Tim Desa</t>
  </si>
  <si>
    <t>Belanja Makan dan Minumam</t>
  </si>
  <si>
    <t>dst…..</t>
  </si>
  <si>
    <t>Pelatihan Linmas Desa</t>
  </si>
  <si>
    <t>Belanja Pakaian Seragam Linmas</t>
  </si>
  <si>
    <t>Fasilitasi Kegiatan PKK, LPMD, Karangtaruna Desa, dan LKD lainnya</t>
  </si>
  <si>
    <t>Pemberian Santunan Fakir Miskin dan Anak Yatim Piyatu</t>
  </si>
  <si>
    <t>Belanja Barang Untuk Masyarakat</t>
  </si>
  <si>
    <t>Kegiatan Lainnya sesuai RKPDesa</t>
  </si>
  <si>
    <t>BIDANG PEMBERDAYAAN MASYARAKAT</t>
  </si>
  <si>
    <t>Peningkatan Kapasitas Aparatur Pemerintah Desa</t>
  </si>
  <si>
    <t>Peningkatan Kapasitas BPD</t>
  </si>
  <si>
    <t>Honor Tim</t>
  </si>
  <si>
    <t>Pembentukan Lembaga Kemasyarakatan di Desa</t>
  </si>
  <si>
    <t>Peningkatan Kapasitas Lembaga Kemasyarakatan Desa</t>
  </si>
  <si>
    <t>Pengembangan Seni Budaya Lokal</t>
  </si>
  <si>
    <t>Honor Tim Pembina</t>
  </si>
  <si>
    <t>Belanja alat Kesenian kepada Masyarakat</t>
  </si>
  <si>
    <t xml:space="preserve">Belanja Alat Kesenian </t>
  </si>
  <si>
    <t>Promosi Kesehatan dan Budaya Hidup Bersih dan Sehat</t>
  </si>
  <si>
    <t>Fasilitasi Kader Pembangunan dan Pemberdayaan Desa</t>
  </si>
  <si>
    <t>Honor Kader</t>
  </si>
  <si>
    <t>Pelatihan Usaha Ekonomi Desa</t>
  </si>
  <si>
    <t>Peningkatan Kapasitas Perempuan Desa</t>
  </si>
  <si>
    <t>Peningkatan Kapasitas Kelompok Tani dan Nelayan</t>
  </si>
  <si>
    <t>Peningkatan Kapasitas Usaha Ekonomi Produktif</t>
  </si>
  <si>
    <t>Peningkatan Kapasitas Kelompok Pemerhati Perlindungan Anak</t>
  </si>
  <si>
    <t>BELANJA TIDAK TERDUGA</t>
  </si>
  <si>
    <t>Kejadian Luar Biasa</t>
  </si>
  <si>
    <t>Honor Petugas/Tim</t>
  </si>
  <si>
    <t>Belanja Obat-obatan</t>
  </si>
  <si>
    <t>Kegiatan Lainnya…………</t>
  </si>
  <si>
    <t>JUMLAH BELANJA</t>
  </si>
  <si>
    <t>SURPLUS/(DEFISIT)</t>
  </si>
  <si>
    <t>PEMBIAYAAN</t>
  </si>
  <si>
    <t>Penerimaan Pembiayaan</t>
  </si>
  <si>
    <t>SILPA</t>
  </si>
  <si>
    <t>Pencairan Dana Cadangan</t>
  </si>
  <si>
    <t>Hasil Kekayaan Desa Yang Dipisahkan</t>
  </si>
  <si>
    <t>JUMLAH</t>
  </si>
  <si>
    <t>Pengeluaran Pembiayaan</t>
  </si>
  <si>
    <t>Pembentukan Dana Cadangan</t>
  </si>
  <si>
    <t>Penyertaan Modal Desa</t>
  </si>
  <si>
    <t>RENCANA ANGGARAN BIAYA (RAB)</t>
  </si>
  <si>
    <t>DESA…………………….., KECAMATAN …………………….</t>
  </si>
  <si>
    <t>TAHUN ANGGARAN ……………….</t>
  </si>
  <si>
    <t xml:space="preserve">Bidang </t>
  </si>
  <si>
    <t>:</t>
  </si>
  <si>
    <t>Kegiatan</t>
  </si>
  <si>
    <t>RINCIAN PENDANAAN :</t>
  </si>
  <si>
    <t>NO</t>
  </si>
  <si>
    <t>VOLUME</t>
  </si>
  <si>
    <t>HARGA SATUAN (Rp)</t>
  </si>
  <si>
    <t>JUMLAH (Rp)</t>
  </si>
  <si>
    <t>PELAKSANA KEGIATAN</t>
  </si>
  <si>
    <t>…………………………..</t>
  </si>
  <si>
    <t>Disetujui/Mengesahkan</t>
  </si>
  <si>
    <t>LURAH DESA ………………….</t>
  </si>
  <si>
    <t>C. FORMAT BUKU KAS PEMBANTU KEGIATAN</t>
  </si>
  <si>
    <t>BUKU KAS PEMBANTU KEGIATAN</t>
  </si>
  <si>
    <t>TANGGAL</t>
  </si>
  <si>
    <t>Penerimaan (Rp)</t>
  </si>
  <si>
    <t>Dari Bendahara</t>
  </si>
  <si>
    <t>Swadaya Masyarakat</t>
  </si>
  <si>
    <t>Nomor Bukti</t>
  </si>
  <si>
    <t>Pengeluaran (Rp)</t>
  </si>
  <si>
    <t>Barang/Jasa</t>
  </si>
  <si>
    <t>Jumlah Pengembalian ke Bendahara</t>
  </si>
  <si>
    <t>Saldo Kas (Rp)</t>
  </si>
  <si>
    <t>Jumlah (Rp)</t>
  </si>
  <si>
    <t>Total Penerimaan (Rp)</t>
  </si>
  <si>
    <t>Total Pengeluaran (Rp)</t>
  </si>
  <si>
    <t>Desa</t>
  </si>
  <si>
    <t>…………………………., tanggal ………………..</t>
  </si>
  <si>
    <t>…………………………………….</t>
  </si>
  <si>
    <t>SURAT PERMINTAAN PEMBAYARAN</t>
  </si>
  <si>
    <t>PAGU ANGGARAN</t>
  </si>
  <si>
    <t>PENCAIRAN S/D YANG LALU (Rp)</t>
  </si>
  <si>
    <t>PERMINTAAN SEKARANG (Rp)</t>
  </si>
  <si>
    <t>JUMLAH SAMPAI SAAT INI (Rp)</t>
  </si>
  <si>
    <t>SISA DANA (Rp)</t>
  </si>
  <si>
    <t>PELAKSANA KEGIATAN,</t>
  </si>
  <si>
    <t>Telah dilakukan Verifikasi</t>
  </si>
  <si>
    <t>CARIK DESA</t>
  </si>
  <si>
    <t>Telah dibayar lunas</t>
  </si>
  <si>
    <t>BENDAHARA</t>
  </si>
  <si>
    <t>Setuju Untuk Dibayar</t>
  </si>
  <si>
    <t>LURAH DESA</t>
  </si>
  <si>
    <t>E. FORMAT PERNYATAAN TANGGUNG JAWAB BELANJA</t>
  </si>
  <si>
    <t>PERNYATAAN TANGGUNG JAWAB BELANJA</t>
  </si>
  <si>
    <t>PENERIMAAN</t>
  </si>
  <si>
    <t xml:space="preserve">Bidang  </t>
  </si>
  <si>
    <t>Bukti-bukti pengeluaran atau belanja tersebut di atas sebagaimana terlampir, untuk</t>
  </si>
  <si>
    <t>kelengkapan administrasi dan pemeriksaan sesuai peraturan perundang-undangan.</t>
  </si>
  <si>
    <t>Demikian Surat Pernyataan ini dibuat dengan sebenar-benarnya.</t>
  </si>
  <si>
    <t>………………………….., tanggal ……………….</t>
  </si>
  <si>
    <t>………………………………..</t>
  </si>
  <si>
    <t>F. FORMAT PENATAUSAHAAN</t>
  </si>
  <si>
    <t>1. BUKU KAS UMUM</t>
  </si>
  <si>
    <t>BUKU KAS UMUM</t>
  </si>
  <si>
    <t>PENERIMAAN (Rp)</t>
  </si>
  <si>
    <t>PENGELUARAN (Rp)</t>
  </si>
  <si>
    <t>NO BUKTI</t>
  </si>
  <si>
    <t>JUMLAH PENGELUARAN KOMULATIF</t>
  </si>
  <si>
    <t>SALDO</t>
  </si>
  <si>
    <t>SALDO (Rp)</t>
  </si>
  <si>
    <t>…………………….., TANGGAL ……………</t>
  </si>
  <si>
    <t>…………………………</t>
  </si>
  <si>
    <t>MENGETAHUI,</t>
  </si>
  <si>
    <t>2. BUKU KAS PEMBANTU PAJAK</t>
  </si>
  <si>
    <t>BUKU KAS PEMBANTU PAJAK</t>
  </si>
  <si>
    <t>PENYETORAN (Rp)</t>
  </si>
  <si>
    <t>PEMOTONGAN (Rp)</t>
  </si>
  <si>
    <t>………….., TANGGAL ……………</t>
  </si>
  <si>
    <t>3. BUKU BANK DESA</t>
  </si>
  <si>
    <t>BUKU BANK DESA</t>
  </si>
  <si>
    <t>TANGGAL TRANSAKSI</t>
  </si>
  <si>
    <t>URAIAN TRANSAKSI</t>
  </si>
  <si>
    <t>BUKTI TRANSAKSI</t>
  </si>
  <si>
    <t>PEMASUKAN</t>
  </si>
  <si>
    <t>SETORAN (Rp)</t>
  </si>
  <si>
    <t>BUNGA BANK (Rp)</t>
  </si>
  <si>
    <t>PENGELUARAN</t>
  </si>
  <si>
    <t>PENARIKAN (Rp)</t>
  </si>
  <si>
    <t>PAJAK (Rp)</t>
  </si>
  <si>
    <t>BIAYA ADMINISTRASI (Rp)</t>
  </si>
  <si>
    <t>TOTAL TRANSAKSI BULAN INI</t>
  </si>
  <si>
    <t>TOTAL TRANSAKSI KOMULATIF</t>
  </si>
  <si>
    <t>LAPORAN REALISASI PELAKSANAAN ANGGARAN PENDAPATAN DAN BELANJA DESA TAHUN ANGGARAN ……</t>
  </si>
  <si>
    <t>DESA ………………, KECAMATAN …………………..,</t>
  </si>
  <si>
    <t>REALISASI (Rp)</t>
  </si>
  <si>
    <t>JUMLAH ANGGARAN (Rp)</t>
  </si>
  <si>
    <t>JUMLAH REALISASI (Rp)</t>
  </si>
  <si>
    <t xml:space="preserve">………….., tanggal </t>
  </si>
  <si>
    <t>LURAH DESA …..</t>
  </si>
  <si>
    <t>………………..</t>
  </si>
  <si>
    <t>LEBIH KURANG (Rp)</t>
  </si>
  <si>
    <t>2. Laporan Realisasi APBDesa Semester Akhir Tahun</t>
  </si>
  <si>
    <t>SEMESTER AKHIR TAHUN</t>
  </si>
  <si>
    <t>PINDAHAN SALDO SEMESTER PERTAMA</t>
  </si>
  <si>
    <t>LAMPIRAN I</t>
  </si>
  <si>
    <t>PERATURAN DESA ……………</t>
  </si>
  <si>
    <t>NOMOR …………….TAHUN ……………..</t>
  </si>
  <si>
    <t>TENTANG LAPORAN PERTANGGUNGJAWABAN REALISASI PELAKSANAAN</t>
  </si>
  <si>
    <t>ANGGARAN PENDAPATAN DAN BELANJA DESA TAHUN ANGGARAN ……</t>
  </si>
  <si>
    <t>LAPORAN PERTANGGUNGJAWABAN REALISASI PELAKSANAAN APBDesa DESA …………..</t>
  </si>
  <si>
    <t>TAHUN ANGGARAN …………..</t>
  </si>
  <si>
    <t>LAMPIRAN II</t>
  </si>
  <si>
    <t>LAPORAN KEKAYAAN MILIK DESA</t>
  </si>
  <si>
    <t>SAMPAI DENGAN 31 DESEMBER …………..</t>
  </si>
  <si>
    <t>TAHUN N (TAHUN PERIODE PELAPORAN)</t>
  </si>
  <si>
    <t>TAHUN N-1 (TAHUN SEBELUMNYA)</t>
  </si>
  <si>
    <t>I. ASET DESA</t>
  </si>
  <si>
    <t>A. ASET LANCAR</t>
  </si>
  <si>
    <t>1. Kas Desa</t>
  </si>
  <si>
    <t>a. Uang Kas di Bendahara</t>
  </si>
  <si>
    <t>b. Rekening Kas Desa</t>
  </si>
  <si>
    <t>2. Piutang</t>
  </si>
  <si>
    <t>a. Piutang Sewa Tanah</t>
  </si>
  <si>
    <t>b. Piutang Sewa Gedung</t>
  </si>
  <si>
    <t>c. dst…..</t>
  </si>
  <si>
    <t>3. Persediaan</t>
  </si>
  <si>
    <t>a. Kertas Segel</t>
  </si>
  <si>
    <t>b. Meterai</t>
  </si>
  <si>
    <t>JUMLAH ASET LANCAR</t>
  </si>
  <si>
    <t>B. ASET TIDAK LANCAR</t>
  </si>
  <si>
    <t>1. Investasi Permanen</t>
  </si>
  <si>
    <t>- Penyertaan Modal Pemerintah Desa</t>
  </si>
  <si>
    <t>2. Aset Tetap</t>
  </si>
  <si>
    <t>- Tanah</t>
  </si>
  <si>
    <t>- Peralatan dan Mesin</t>
  </si>
  <si>
    <t>- Gedung dan Bangunan</t>
  </si>
  <si>
    <t>- Jalan, Jaringan dan Istalasi</t>
  </si>
  <si>
    <t>- dst…..</t>
  </si>
  <si>
    <t>3. Dana Cadangan</t>
  </si>
  <si>
    <t>- Dana Cadangan</t>
  </si>
  <si>
    <t>4. Aset Tidak Lancar Lainnya</t>
  </si>
  <si>
    <t>JUMLAH ASET TIDAK LANCAR</t>
  </si>
  <si>
    <t>JUMLAH ASET (A+B)</t>
  </si>
  <si>
    <t>II. KEWAJIBAN JANGKA PENDEK</t>
  </si>
  <si>
    <t>JUMLAH KEWAJIBAN JANGKA PENDEK</t>
  </si>
  <si>
    <t>JUMLAH KEKAYAAN BERSIH (I-II)</t>
  </si>
  <si>
    <t>……………., tanggal ………</t>
  </si>
  <si>
    <t>LURAH DESA ……………..</t>
  </si>
  <si>
    <t>……………………</t>
  </si>
  <si>
    <t>PROGRAM SEKTORAL YANG MASUK DESA</t>
  </si>
  <si>
    <t>Tanggal</t>
  </si>
  <si>
    <t>Kecamatan</t>
  </si>
  <si>
    <t>Kabupaten</t>
  </si>
  <si>
    <t>No</t>
  </si>
  <si>
    <t>JENIS KEGIATAN</t>
  </si>
  <si>
    <t>LOKASI KEGIATAN</t>
  </si>
  <si>
    <t>RINCIAN KEGIATAN</t>
  </si>
  <si>
    <t>VULUME</t>
  </si>
  <si>
    <t>SATUAN</t>
  </si>
  <si>
    <t>SUMBER DANA</t>
  </si>
  <si>
    <t>Sub total Jenis Kegiatan I</t>
  </si>
  <si>
    <t>Sub total Jenis Kegiatan 2</t>
  </si>
  <si>
    <t>Sub total Jenis Kegiatan 3</t>
  </si>
  <si>
    <t>Sub total Jenis Kegiatan 4</t>
  </si>
  <si>
    <t>Total (1-4)</t>
  </si>
  <si>
    <t>Sub Total (4)</t>
  </si>
  <si>
    <t>BUPATI BANTUL,</t>
  </si>
  <si>
    <t>SRI SURYA WIDATI</t>
  </si>
  <si>
    <t>- Tunjangan Wakil Ketua</t>
  </si>
  <si>
    <t>- Belanja ATK (Kertas, Flasdish, Pensil dll)</t>
  </si>
  <si>
    <t>- Belanja Rekening Telepon</t>
  </si>
  <si>
    <t>- Belanja Pemeliharaan Peralatan Kantor</t>
  </si>
  <si>
    <t>- Pengadaan AC</t>
  </si>
  <si>
    <t>- Kewajiban PBB TKD</t>
  </si>
  <si>
    <t>JUMLAH 30% APBDesa</t>
  </si>
  <si>
    <t>- Bantuan Keuangan Umum</t>
  </si>
  <si>
    <t>- Bantuan Keuangan Khusus</t>
  </si>
  <si>
    <t>Kios Desa</t>
  </si>
  <si>
    <t>Lapangan Desa</t>
  </si>
  <si>
    <t>- Belanja fotocopy</t>
  </si>
  <si>
    <t>- Belanja Cetak</t>
  </si>
  <si>
    <t>- Belanja Jilid</t>
  </si>
  <si>
    <t>- Belanja BBM</t>
  </si>
  <si>
    <t xml:space="preserve">    Lurah Desa</t>
  </si>
  <si>
    <t xml:space="preserve">    Carik Desa</t>
  </si>
  <si>
    <t xml:space="preserve">    Kepala Bagian</t>
  </si>
  <si>
    <t xml:space="preserve">    Dukuh</t>
  </si>
  <si>
    <t xml:space="preserve">    Staf</t>
  </si>
  <si>
    <t>- Perjalanan Dinas Luar Kabupaten dalam Provinsi</t>
  </si>
  <si>
    <t>- Perjalanan Dinas Luar DIY (Lurah Desa)</t>
  </si>
  <si>
    <t xml:space="preserve">   Transport</t>
  </si>
  <si>
    <t xml:space="preserve">   Penginapan</t>
  </si>
  <si>
    <t xml:space="preserve">   Uang Saku</t>
  </si>
  <si>
    <t xml:space="preserve">   Makan Minum</t>
  </si>
  <si>
    <t>- Pengadaan Komputer</t>
  </si>
  <si>
    <t>- Pengadaan Printer</t>
  </si>
  <si>
    <t>- Pengadaan Almari</t>
  </si>
  <si>
    <t>- Pengadaan Filling Cabinet</t>
  </si>
  <si>
    <t>- Pengadaan White Board</t>
  </si>
  <si>
    <t>- Peralatan Dapur</t>
  </si>
  <si>
    <t>- Peralatan Laptop</t>
  </si>
  <si>
    <t>PERATURAN DESA GADINGSARI</t>
  </si>
  <si>
    <t>- Penyewaan Tanah Kas Desa oleh Pemda</t>
  </si>
  <si>
    <t>- Penyewaan Tanah Kas Desa oleh Masyarakat</t>
  </si>
  <si>
    <t>- Tanah Kas Desa yang Perorangan</t>
  </si>
  <si>
    <t>- Tagihan sewa tanah kas desa</t>
  </si>
  <si>
    <t>Bantuan Administrasi Pendaftaran Dukuh dan Lurah</t>
  </si>
  <si>
    <t>Kontribusi Pasar Sorobayan</t>
  </si>
  <si>
    <t>Kontribusi daari Lembaga/Badan/Perorangan</t>
  </si>
  <si>
    <t>- Penghasilan Tetap 18 Dukuh</t>
  </si>
  <si>
    <t>- Tunjangan Jabatan 18 Dukuh</t>
  </si>
  <si>
    <t>- Belanja Alat Listrik dan Elektronika (Lampu Pijar dan Batery Kering)</t>
  </si>
  <si>
    <t>- Belanja Makan Minum Petugas Piket</t>
  </si>
  <si>
    <t>- Belanja Pakaian Adat Daerah</t>
  </si>
  <si>
    <t>- Belanja Pakaian Batik</t>
  </si>
  <si>
    <t>- Pengadaan Meja Kerja</t>
  </si>
  <si>
    <t>- Pengadaan Alat Kearsipan</t>
  </si>
  <si>
    <t>- Honor Tenaga Tidak Tetap Desa</t>
  </si>
  <si>
    <t>ATK</t>
  </si>
  <si>
    <t>Ketua</t>
  </si>
  <si>
    <t xml:space="preserve">Sekretaris </t>
  </si>
  <si>
    <t>Angota</t>
  </si>
  <si>
    <t xml:space="preserve">ATK </t>
  </si>
  <si>
    <t>Belanja Bahan Makanan Tambahan</t>
  </si>
  <si>
    <t>Penggandaan</t>
  </si>
  <si>
    <t>Pembinaan dan pengelolaan posyandu Lansia</t>
  </si>
  <si>
    <t>Belanja Sewa Tenda</t>
  </si>
  <si>
    <t>Belanja sewa meja kursi</t>
  </si>
  <si>
    <t>Belanja Sewa Panggung</t>
  </si>
  <si>
    <t>Belanja Dokumentasi dan Publikasi</t>
  </si>
  <si>
    <t>Belanja Sewa Gamelan</t>
  </si>
  <si>
    <t>Belanja Sewa kostum pengrawit</t>
  </si>
  <si>
    <t>Honor pengrawit</t>
  </si>
  <si>
    <t>Belanja Sewa sound sytem dan genset</t>
  </si>
  <si>
    <t>Belanja Sewa kostum pemain</t>
  </si>
  <si>
    <t>Belanja  Alat Praga edukatif</t>
  </si>
  <si>
    <t>Pemberian Tambahan Makanan Bagi Anak PAUD</t>
  </si>
  <si>
    <t>Tenaga Entry data potensi</t>
  </si>
  <si>
    <t>Tenaga Entry data Perkembangan</t>
  </si>
  <si>
    <t>Pengelolaan Administrasi dan Sistem Informasi Desa</t>
  </si>
  <si>
    <t>Honor Nara sumber</t>
  </si>
  <si>
    <t>- Belanja Pemeliharaan Peralatan Internet</t>
  </si>
  <si>
    <t>Belanja Jilid</t>
  </si>
  <si>
    <t>Belanja cetak papan proyek</t>
  </si>
  <si>
    <t>hok</t>
  </si>
  <si>
    <t>Sewa Molen +bahan bakar</t>
  </si>
  <si>
    <t>hr/kj</t>
  </si>
  <si>
    <t>- Semen @ 40 Kg</t>
  </si>
  <si>
    <t>zak</t>
  </si>
  <si>
    <t>- Pasir</t>
  </si>
  <si>
    <t>m3</t>
  </si>
  <si>
    <t>Split</t>
  </si>
  <si>
    <t>Papan bekesting</t>
  </si>
  <si>
    <t>lbr</t>
  </si>
  <si>
    <t>Skop</t>
  </si>
  <si>
    <t>bh</t>
  </si>
  <si>
    <t>Ember takar</t>
  </si>
  <si>
    <t>Bambu</t>
  </si>
  <si>
    <t>btg</t>
  </si>
  <si>
    <t>Sengrong</t>
  </si>
  <si>
    <t>Senggrong</t>
  </si>
  <si>
    <t xml:space="preserve">Belanja modal </t>
  </si>
  <si>
    <t>Blanja makan minum rapat</t>
  </si>
  <si>
    <t>Batu belah (putih)</t>
  </si>
  <si>
    <t>Ember kecil</t>
  </si>
  <si>
    <t>Cangkul</t>
  </si>
  <si>
    <t>Papan proyek</t>
  </si>
  <si>
    <t>Sewa Stomwalls</t>
  </si>
  <si>
    <t>BBM</t>
  </si>
  <si>
    <t>Pemeliharan stomwalls</t>
  </si>
  <si>
    <t>Honor Kernet Stomwalls</t>
  </si>
  <si>
    <t>Honor Sopir stommwalls</t>
  </si>
  <si>
    <t>Angkong</t>
  </si>
  <si>
    <t>- Pasir uruk</t>
  </si>
  <si>
    <t>Pukul Besar</t>
  </si>
  <si>
    <t>Belanja mobilisasi stomwalls</t>
  </si>
  <si>
    <t>Belanja Modal Perkersan Jalan Dukuh Soko</t>
  </si>
  <si>
    <t>Belanja Modal Perkersan Jalan Dukuh Bongos II</t>
  </si>
  <si>
    <t>Betel</t>
  </si>
  <si>
    <t xml:space="preserve">Belanja Modal </t>
  </si>
  <si>
    <t>Kayu glugu 5/7</t>
  </si>
  <si>
    <t>Paku biasa</t>
  </si>
  <si>
    <t>Kayu sengon papan 2/20</t>
  </si>
  <si>
    <t>Batu belah putih</t>
  </si>
  <si>
    <t>smen</t>
  </si>
  <si>
    <t>Pipa galfanis</t>
  </si>
  <si>
    <t>pasir pasang</t>
  </si>
  <si>
    <t>besi beton</t>
  </si>
  <si>
    <t>kawat beton/bendrat</t>
  </si>
  <si>
    <t>pasir beton</t>
  </si>
  <si>
    <t>split</t>
  </si>
  <si>
    <t>kayu kelas kuat III</t>
  </si>
  <si>
    <t>balik kayu kelas kuat II</t>
  </si>
  <si>
    <t xml:space="preserve">plywod </t>
  </si>
  <si>
    <t>bambu</t>
  </si>
  <si>
    <t>kg</t>
  </si>
  <si>
    <t>Pembangunan Lantai dasar pelayanan</t>
  </si>
  <si>
    <t>Pasir Uruk</t>
  </si>
  <si>
    <t>tanah uruk</t>
  </si>
  <si>
    <t>Batu belah hitam</t>
  </si>
  <si>
    <t>Semen</t>
  </si>
  <si>
    <t>Kapur Pasang</t>
  </si>
  <si>
    <t>Sekop</t>
  </si>
  <si>
    <t>Ember Takar</t>
  </si>
  <si>
    <t>- Tukang Batu</t>
  </si>
  <si>
    <t>Sewa Molen</t>
  </si>
  <si>
    <t>Foto copy Penggandaaan</t>
  </si>
  <si>
    <t>Pengelolaan System informasi penanggulangan Kemiskinan</t>
  </si>
  <si>
    <t>Belanja Tenaga Entry data SIMNANGKIS</t>
  </si>
  <si>
    <t>Honor Pemain ketoprak/penari</t>
  </si>
  <si>
    <t>Belanja Barang untuk masyarakat</t>
  </si>
  <si>
    <t>Belanja Barang untuk Masyarakat</t>
  </si>
  <si>
    <t>Foto Copy/penggandaan</t>
  </si>
  <si>
    <t>SELISIH PEMBIAYAAN</t>
  </si>
  <si>
    <t>Belanja Pakaian Seragam PKK</t>
  </si>
  <si>
    <t>Belanja Pakaian Seragam Karang Taruna</t>
  </si>
  <si>
    <t>Fasilitasi Tim Pengentasan Kemiskinan Desa</t>
  </si>
  <si>
    <t>Honor harian peserta</t>
  </si>
  <si>
    <t>Fasilitasi Kegiatan Karang Taruna</t>
  </si>
  <si>
    <t>Pembinaan dan Pengelolaan Posyandu Balita</t>
  </si>
  <si>
    <t>Penyusunan Rancangan Perdes APBDes</t>
  </si>
  <si>
    <t>Penyusunan Rancangan Perdes Perubahan APBDes</t>
  </si>
  <si>
    <t>Penyusunan Rancangan Perdes Pertangungjawaban APBDes</t>
  </si>
  <si>
    <t>Belanja Sragam dan Perlengkapan</t>
  </si>
  <si>
    <t>Pengelola Profil Desa</t>
  </si>
  <si>
    <t>- Tukang kayu</t>
  </si>
  <si>
    <t>- Tukang Besi</t>
  </si>
  <si>
    <t>DD</t>
  </si>
  <si>
    <t>Honor Petugas Posyandu</t>
  </si>
  <si>
    <t>Pembinaan Kader Posyandu</t>
  </si>
  <si>
    <t>Belanja Makan Minum Rapat</t>
  </si>
  <si>
    <t>Fasilitasi Anak Usia Dini Dalam Pendidikan</t>
  </si>
  <si>
    <t>Honor Petugas Jumantik</t>
  </si>
  <si>
    <t>Belanja Bahan Materi Pelatihan</t>
  </si>
  <si>
    <t>Belanja Pakaian Batik untuk anggota Pokgiat LPMD</t>
  </si>
  <si>
    <t>Peningkatan Peran Serta Ketua RT dalam Program Desa</t>
  </si>
  <si>
    <t>Belanja Pakaian Batik untuk Ketua RT</t>
  </si>
  <si>
    <t>Peningkatan Kesehatan Masyarakat melalui Pemberantasan Sarang Nyamuk</t>
  </si>
  <si>
    <t>Belanja Bahan Materi/Pelatihan</t>
  </si>
  <si>
    <t>Sosialisasi Program Kerja Desa pada Masyarakat</t>
  </si>
  <si>
    <t xml:space="preserve">Honor Tim </t>
  </si>
  <si>
    <t>Peningkatan Kapasitas Ketua RT</t>
  </si>
  <si>
    <t>Peningkatan Penerimaan PBB</t>
  </si>
  <si>
    <t>Belanja Makan Minum Kegiatan</t>
  </si>
  <si>
    <t>Belanja Dokumentasi</t>
  </si>
  <si>
    <t>Belanja Dekorasi</t>
  </si>
  <si>
    <t>Sewa Soundsystem</t>
  </si>
  <si>
    <t>Sewa Meja Kursi</t>
  </si>
  <si>
    <t>Sewa Tenda</t>
  </si>
  <si>
    <t>Belanja Penggandaan</t>
  </si>
  <si>
    <t>Penanggungjawab</t>
  </si>
  <si>
    <t>Honor Tenaga Ahli</t>
  </si>
  <si>
    <t xml:space="preserve">Uang Pembinaan </t>
  </si>
  <si>
    <t>Angotta</t>
  </si>
  <si>
    <t>Penyuluhan Tentang Pemanfaatan Tanah Pekarangan dan HATINYA PKK</t>
  </si>
  <si>
    <t>Gebyar Senam dan Pasar Murah dalam rangka Hari Kartini</t>
  </si>
  <si>
    <t>Sewa Sound System</t>
  </si>
  <si>
    <t>Dokumentasi</t>
  </si>
  <si>
    <t>Honor Instruktur Senam</t>
  </si>
  <si>
    <t>Paket Sembako Murah</t>
  </si>
  <si>
    <t>Penyuluhan Tentang Kesehatan Reproduksi Remaja, Narkoba dan HIV</t>
  </si>
  <si>
    <t>Sewa Sound Sistem</t>
  </si>
  <si>
    <t>Penyuluhan tentang Bina Keluarga Balita</t>
  </si>
  <si>
    <t>Belanja Publikasi Keliling</t>
  </si>
  <si>
    <t>Penyusunan Monografi Desa</t>
  </si>
  <si>
    <t>Belanja Papan Nama Monografi</t>
  </si>
  <si>
    <t>Belanja Penggandaan/Fotocopy</t>
  </si>
  <si>
    <t>Peningkatan Kapasitas Anggota Karang Taruna (Menguatkan Jiwa Kepemimpinan)</t>
  </si>
  <si>
    <t>Peningkatan Kapasitas POKGIAT LPMD</t>
  </si>
  <si>
    <t>- Penanggungjawab</t>
  </si>
  <si>
    <t>Honor Tim Desa :</t>
  </si>
  <si>
    <t>Sewa Pompa Beton</t>
  </si>
  <si>
    <t>Sewa Vibrator</t>
  </si>
  <si>
    <t>/jam</t>
  </si>
  <si>
    <t>Mobilisasi Alat Berat</t>
  </si>
  <si>
    <t>tempat</t>
  </si>
  <si>
    <t>Sekretaris</t>
  </si>
  <si>
    <t>Anggota</t>
  </si>
  <si>
    <t>3bln</t>
  </si>
  <si>
    <t>Honor KPPS</t>
  </si>
  <si>
    <t>Honor Linmas</t>
  </si>
  <si>
    <t>Pembentukan Panitia Pemilihan Dukuh</t>
  </si>
  <si>
    <t>Pembuatan Tata Tertib Pilduk</t>
  </si>
  <si>
    <t>Pembuatan Rancangan Anggaran Biaya</t>
  </si>
  <si>
    <t>Penyusunan Jadwal Kegiatan Pilduk</t>
  </si>
  <si>
    <t>Sosialisasi</t>
  </si>
  <si>
    <t>Penetapan Daftar Pemilih</t>
  </si>
  <si>
    <t>Penjaringan Balon Dukuh</t>
  </si>
  <si>
    <t>Penetapan Balon Dukuh</t>
  </si>
  <si>
    <t>Penyaringan Balon Dukuh</t>
  </si>
  <si>
    <t>Pengundian Nomor Urut Calon dan Penetapan</t>
  </si>
  <si>
    <t>Pembentukan KPPS</t>
  </si>
  <si>
    <t>Penetapan Hasil Pemilihan Dukuh</t>
  </si>
  <si>
    <t>Transport Panitia Pemilihan</t>
  </si>
  <si>
    <t>Konsumsi KPPS</t>
  </si>
  <si>
    <t>Konsumsi Panitia Tingkat Desa</t>
  </si>
  <si>
    <t>Belanja Pembuatan TPS</t>
  </si>
  <si>
    <t>Bantuan Pelaksanaan Kampanye</t>
  </si>
  <si>
    <t>Honor Keamanan Pilduk</t>
  </si>
  <si>
    <t>Honor Monitoring Pilduk</t>
  </si>
  <si>
    <t>Belanja Spanduk</t>
  </si>
  <si>
    <t>Belanja Kartu Suara</t>
  </si>
  <si>
    <t>Pembekalan Pilduk dari Kecamatan</t>
  </si>
  <si>
    <t>Honor PANTARLIH</t>
  </si>
  <si>
    <t>Cor Beton</t>
  </si>
  <si>
    <t>Gelar Olah Raga Sepak Bola Tingkat Desa</t>
  </si>
  <si>
    <t>Belanja Barang Dan Jasa</t>
  </si>
  <si>
    <t>Bola</t>
  </si>
  <si>
    <t>Jaring</t>
  </si>
  <si>
    <t>Uang Pembinaan</t>
  </si>
  <si>
    <t>Honor Hakim Garis</t>
  </si>
  <si>
    <t>Honor Wasit</t>
  </si>
  <si>
    <t>Pemberdayaan Pertanian</t>
  </si>
  <si>
    <t>Pembinaan Keamanan dan Ketertiban Dalam Masyarakat</t>
  </si>
  <si>
    <t>Penggandaan dan fotocopy</t>
  </si>
  <si>
    <t>Pemberdayaan Perikanan</t>
  </si>
  <si>
    <t>Besi 10mm</t>
  </si>
  <si>
    <t>Bendrat</t>
  </si>
  <si>
    <t>Kg</t>
  </si>
  <si>
    <t>Begel</t>
  </si>
  <si>
    <t>Blabak</t>
  </si>
  <si>
    <t>Lb</t>
  </si>
  <si>
    <t>Pagar Besi</t>
  </si>
  <si>
    <t>M</t>
  </si>
  <si>
    <t>Pintu</t>
  </si>
  <si>
    <t>m</t>
  </si>
  <si>
    <t>Fasilitasi POKDARWIS Goa Cemara</t>
  </si>
  <si>
    <t>Belanja Seragam POKDARWIS</t>
  </si>
  <si>
    <t>Konstein 30/50 cm</t>
  </si>
  <si>
    <t>Pasir Pasang</t>
  </si>
  <si>
    <t>Batu Putih Belah</t>
  </si>
  <si>
    <t>Pasir Urug</t>
  </si>
  <si>
    <t xml:space="preserve">Konblok Warna 8cm </t>
  </si>
  <si>
    <t xml:space="preserve">Belanja Dokumentasi </t>
  </si>
  <si>
    <t>Sewa Sound</t>
  </si>
  <si>
    <t xml:space="preserve">Pelantikan Peralihan Jabatan Perangkat Desa </t>
  </si>
  <si>
    <t>KET</t>
  </si>
  <si>
    <t>Penyusunan Rancangan Peraturan Desa</t>
  </si>
  <si>
    <t xml:space="preserve">Rapat Penetapan Peraturan Desa </t>
  </si>
  <si>
    <t>Sinkronisasi Program Pemerintah Daerah pada Desa</t>
  </si>
  <si>
    <t>Honor Petugas Lapangan</t>
  </si>
  <si>
    <t>Pembinaan Rasa Cinta Tanah Air dalam rangka Peringatan Hari Kemerdekaan</t>
  </si>
  <si>
    <t>Fasilitasi anggota LINMAS dalam Kegiatan Pemerintahan</t>
  </si>
  <si>
    <t>Foto Copy/Penggandaan</t>
  </si>
  <si>
    <t>Pelaksanaan MUSRENBANGDES</t>
  </si>
  <si>
    <t>Biaya Makan Minum Kegiatan</t>
  </si>
  <si>
    <t>Belanja Dekorasi Tempat</t>
  </si>
  <si>
    <t>FotoCopy/Penggandaan</t>
  </si>
  <si>
    <t>Fasilitasi Pengenalan Produk Unggulan Desa pada Pelaksanaan Bantul Ekspo</t>
  </si>
  <si>
    <t>Makan Minum Petugas Lapangan</t>
  </si>
  <si>
    <t>Belanja Dekorasi Stand</t>
  </si>
  <si>
    <t>Sewa Tenda Stand</t>
  </si>
  <si>
    <t>Belanja Transport Barang</t>
  </si>
  <si>
    <t>Belanja Dekorasi dan Dokumentasi</t>
  </si>
  <si>
    <t>Sewa Kostum</t>
  </si>
  <si>
    <t>Sewa Transport</t>
  </si>
  <si>
    <t>Peningkatan Kapasitas Anggota Linmas Desa</t>
  </si>
  <si>
    <t>Monitoring Keamanan dan Ketertiban Masyarakat</t>
  </si>
  <si>
    <t>Honor Petugas Monitoring</t>
  </si>
  <si>
    <t>Fotocopy/Penggandaan</t>
  </si>
  <si>
    <t>- Belanja Alat dan Bahan Kebersihan</t>
  </si>
  <si>
    <t>m2</t>
  </si>
  <si>
    <t>Belanja Modal Parkir Masjid Wonoroto</t>
  </si>
  <si>
    <t>Rangka Baja Ringan Atap Galvalum</t>
  </si>
  <si>
    <t xml:space="preserve">MULYADI SIP  </t>
  </si>
  <si>
    <t>Fasilitasi Gelar Budaya Desa Dalam Rangka Hari Kab. Bantul</t>
  </si>
  <si>
    <t>Pintu Besi</t>
  </si>
  <si>
    <t xml:space="preserve">Tenaga Update Data DDK PeDukuhan </t>
  </si>
  <si>
    <t>Honor Petugas PeDukuhan</t>
  </si>
  <si>
    <t>Honor Petugas PBB Tingkat PeDukuhan</t>
  </si>
  <si>
    <t>Pembangunan Bangket Tersier PeDukuhan Klatak</t>
  </si>
  <si>
    <t>Belanja barang dan jasa cor blok jalan Dukuh Dayu</t>
  </si>
  <si>
    <t>Belanja barang dan jasa corblok jalan Dukuh Ketalo</t>
  </si>
  <si>
    <t>Belanja barang dan jasa corblok jalan Dukuh Sorobayan</t>
  </si>
  <si>
    <t>Belanja barang dan jasa corblok jalan Dukuh Klagaran</t>
  </si>
  <si>
    <t>Belanja barang dan jasa corblok jalan Dukuh Nanggulan</t>
  </si>
  <si>
    <t>Belanja barang dan jasa corblok jalan Dukuh Demakan</t>
  </si>
  <si>
    <t>Belanja barang dan jasa corblok jalan Dukuh Wonorejo I</t>
  </si>
  <si>
    <t>Belanja barang dan jasa corblok jalan Dukuh Wonorejo II</t>
  </si>
  <si>
    <t>Belanja barang dan jasa corblok jalan Dukuh Patihan</t>
  </si>
  <si>
    <t>Belanja modal cor blok jalan Dukuh Dayu</t>
  </si>
  <si>
    <t>Belanja modal cor blok jalan Dukuh Ketalo</t>
  </si>
  <si>
    <t>Belanja modal cor blok jalan Dukuh Sorobayan</t>
  </si>
  <si>
    <t>Belanja modal cor blok jalan Dukuh Klagaran</t>
  </si>
  <si>
    <t>Belanja modal cor blok jalan Dukuh Nanggulan</t>
  </si>
  <si>
    <t>Belanja modal cor blok jalan Dukuh Demakan</t>
  </si>
  <si>
    <t>Belanja modal cor blok jalan Dukuh wonorejo I</t>
  </si>
  <si>
    <t>Belanja modal cor blok jalan Dukuh Wonorejo II</t>
  </si>
  <si>
    <t>Belanja modal cor blok jalan Dukuh Patihan</t>
  </si>
  <si>
    <t>Belanja barang dan jasa banket jalan Dukuh Bongos I</t>
  </si>
  <si>
    <t>Belanja barang dan jasa banket jalan Dukuh Tegesan</t>
  </si>
  <si>
    <t>Belanja barang dan jasa banket jalan Dukuh Nampan</t>
  </si>
  <si>
    <t>Belanja barang dan jasa banket jalan Dukuh Wonoroto</t>
  </si>
  <si>
    <t>Belanja barang dan jasa banket jalan Dukuh Demangan</t>
  </si>
  <si>
    <t>Belanja modal bangket jalan Dukuh kenteng</t>
  </si>
  <si>
    <t>Belanja modal bangket jalan Dukuh Bongos I</t>
  </si>
  <si>
    <t>Belanja modal bangket jalan Dukuh Tegesan</t>
  </si>
  <si>
    <t>Belanja modal bangket jalan Dukuh Nampan</t>
  </si>
  <si>
    <t>Belanja modal bangket jalan Dukuh Wonoroto</t>
  </si>
  <si>
    <t>Belanja modal bangket jalan Dukuh Demangan</t>
  </si>
  <si>
    <t>Belanja barang dan jasa Perkerasan jalan Dukuh Soko</t>
  </si>
  <si>
    <t xml:space="preserve">Belanja barang dan jasa Perkerasan jalan Dukuh Bongos II </t>
  </si>
  <si>
    <t>Fasilitasi Tim Pengentasan Kemiskinan Dukuh Ketalo</t>
  </si>
  <si>
    <t>Fasilitasi Tim Pengentasan Kemiskinan Dukuh Klatak</t>
  </si>
  <si>
    <t>Fasilitasi Tim Pengentasan Kemiskinan Dukuh Soko</t>
  </si>
  <si>
    <t>Fasilitasi Tim Pengentasan Kemiskinan Dukuh Sorobayan</t>
  </si>
  <si>
    <t>Fasilitasi Tim Pengentasan Kemiskinan Dukuh Bongos I</t>
  </si>
  <si>
    <t>Fasilitasi Tim Pengentasan Kemiskinan Dukuh Bongos II</t>
  </si>
  <si>
    <t>Fasilitasi Tim Pengentasan Kemiskinan Dukuh Klagaran</t>
  </si>
  <si>
    <t>Fasilitasi Tim Pengentasan Kemiskinan Dukuh Tegesan</t>
  </si>
  <si>
    <t>Fasilitasi Tim Pengentasan Kemiskinan Dukuh Nampan</t>
  </si>
  <si>
    <t>Fasilitasi Tim Pengentasan Kemiskinan Dukuh Nanggulan</t>
  </si>
  <si>
    <t>Fasilitasi Tim Pengentasan Kemiskinan Dukuh Demakan</t>
  </si>
  <si>
    <t>Fasilitasi Tim Pengentasan Kemiskinan Dukuh Wonorejo I</t>
  </si>
  <si>
    <t>Fasilitasi Tim Pengentasan Kemiskinan Dukuh Wonorejo II</t>
  </si>
  <si>
    <t>Fasilitasi Tim Pengentasan Kemiskinan Dukuh Patihan</t>
  </si>
  <si>
    <t>Fasilitasi Tim Pengentasan Kemiskinan Dukuh Wonoroto</t>
  </si>
  <si>
    <t>Fasilitasi Tim Pengentasan Kemiskinan Dukuh Demangan</t>
  </si>
  <si>
    <t>Pembinaan Administrasi PKK Desa, PKK PeDukuhan, PKK RT, dan Dasawisma</t>
  </si>
  <si>
    <t xml:space="preserve">Max 30% ADD </t>
  </si>
  <si>
    <t>DESA GADINGSARI, KECAMATAN SANDEN</t>
  </si>
  <si>
    <t>TAHUN ANGGARAN 2015</t>
  </si>
  <si>
    <t xml:space="preserve"> </t>
  </si>
  <si>
    <t>Waktu Pelaksanaan      : Tahun 2015</t>
  </si>
  <si>
    <t>MULYADI SIP</t>
  </si>
  <si>
    <t xml:space="preserve">         SUHARJANA</t>
  </si>
  <si>
    <t>Gadingsari , tanggal 4 Juni 2015</t>
  </si>
  <si>
    <t>Bidang                                     : Penyelenggaraan Pemerintahan</t>
  </si>
  <si>
    <t>RINCIAN PENDANAAN : Penghasilan Tetap dan Tunjangan (5 Bulan)</t>
  </si>
  <si>
    <t>- Perjalanan Dinas BPD</t>
  </si>
  <si>
    <t>- Belanja Alat Listrik dan Elektronika</t>
  </si>
  <si>
    <t>Kegiatan                                : 2.1.5</t>
  </si>
  <si>
    <t>RINCIAN PENDANAAN                     :Operasional RT</t>
  </si>
  <si>
    <t xml:space="preserve">Musyawarah Desa </t>
  </si>
  <si>
    <t>Dekorasi dan Sewa Sound</t>
  </si>
  <si>
    <t>Belanja Snack dan Minum Rapat</t>
  </si>
  <si>
    <t>Belanja Snack dan Minumam</t>
  </si>
  <si>
    <t>Belanja Makan  dan Minumam</t>
  </si>
  <si>
    <t>Fasilitasi Tim Pengentasan Kemiskinan Kenteng</t>
  </si>
  <si>
    <t>Fasilitasi Tim Pengentasan Kemiskinan Dayu</t>
  </si>
  <si>
    <t>Fasilitasi Tim Pengentasan Kemiskinan Tingkat Desa</t>
  </si>
  <si>
    <t>Peningkatan Peran Serta LPMD dalam Program Desa</t>
  </si>
  <si>
    <t>Peningkatan Peran Serta Fakir Miskin dan Anak Yatim  Piatu  Dalam Program Desa</t>
  </si>
  <si>
    <t>kk</t>
  </si>
  <si>
    <t>Belanja Tambahan Makanan</t>
  </si>
  <si>
    <t xml:space="preserve">Peningkatan Kapasitas Pamong dan lembaga  Desa Dalam Pengelolaan Keuangan </t>
  </si>
  <si>
    <t>Pengerukan Sedimen Saluran irigasi tersier dan Patusan</t>
  </si>
  <si>
    <t>Pembangunan Pagar Taman Kanak-kanak dan Pintu Belakang Desa</t>
  </si>
  <si>
    <t>Fasilitasi Kegiatan PKK</t>
  </si>
  <si>
    <t>ADD</t>
  </si>
  <si>
    <t xml:space="preserve">Serah Terima Jabatan Lurah </t>
  </si>
  <si>
    <t>Belanja Snack dan Minum Kegiatan</t>
  </si>
  <si>
    <t>ATK dan Penggandaan</t>
  </si>
  <si>
    <t>RINCIAN PENDANAAN                     : Penyusunan Rancangan Perdes (5 perdes)</t>
  </si>
  <si>
    <t xml:space="preserve">Tenaga Entry data SID </t>
  </si>
  <si>
    <t>Waktu Pelaksanaan      : Tahap I Tahun 2015</t>
  </si>
  <si>
    <t>Kegiatan                                : 2.1.7</t>
  </si>
  <si>
    <t>RINCIAN PENDANAAN : Penyusunan Rancangan Perdes Perubahan  APBDes</t>
  </si>
  <si>
    <t>Kegiatan                                : 2.1.8</t>
  </si>
  <si>
    <t>RINCIAN PENDANAAN : Penyusunan Rancangan Perdes Pertanggungjawaban   APBDes</t>
  </si>
  <si>
    <t>Kegiatan                                : 2.1.9</t>
  </si>
  <si>
    <t>Waktu Pelaksanaan      : Tahap III Tahun 2015</t>
  </si>
  <si>
    <t>Kegiatan                                : 2.1.10</t>
  </si>
  <si>
    <t>RINCIAN PENDANAAN : Penyusunan Profil Desa</t>
  </si>
  <si>
    <t>RINCIAN PENDANAAN : Penegasan Batas Desa</t>
  </si>
  <si>
    <t>Kegiatan                                : 2.1.11</t>
  </si>
  <si>
    <t>Waktu Pelaksanaan      : Tahap II Tahun 2015</t>
  </si>
  <si>
    <t>Kegiatan                                : 2.1.12</t>
  </si>
  <si>
    <t>RINCIAN PENDANAAN : Pengelolaan Administrasi dan Sistem Informasi Desa</t>
  </si>
  <si>
    <t xml:space="preserve">Honor Entry data SID </t>
  </si>
  <si>
    <t>RINCIAN PENDANAAN : Penyusunan Monografi Desa</t>
  </si>
  <si>
    <t>Papan Nama Monografi</t>
  </si>
  <si>
    <t xml:space="preserve">Tenaga Entry Data Mongrafi </t>
  </si>
  <si>
    <t>RINCIAN PENDANAAN : Pengelolaan Tanah Kas Desa</t>
  </si>
  <si>
    <t>Kegiatan                                : 2.1.13</t>
  </si>
  <si>
    <t>Kegiatan                                : 2.1.14</t>
  </si>
  <si>
    <t>RINCIAN PENDANAAN : Penyusunan Laporan Pemerintahan Desa</t>
  </si>
  <si>
    <t>Kegiatan                                : 2.1.15</t>
  </si>
  <si>
    <t>RINCIAN PENDANAAN : Peningkatan Penerimaan PBB</t>
  </si>
  <si>
    <t>Kegiatan                                : 2.1.16</t>
  </si>
  <si>
    <t>RINCIAN PENDANAAN : Rapat penetapan Peraturan Desa</t>
  </si>
  <si>
    <t>Kegiatan                                : 2.1.17</t>
  </si>
  <si>
    <t>RINCIAN PENDANAAN : Pemilihan Dukuh Soko, Demangan dan Kenteng</t>
  </si>
  <si>
    <t xml:space="preserve">Honor Panitia Pemilihan </t>
  </si>
  <si>
    <t>Kegiatan                                : 2.1.19</t>
  </si>
  <si>
    <t>RINCIAN PENDANAAN : Pelantikan Peralihan Jabatan Perangkat Desa</t>
  </si>
  <si>
    <t>RINCIAN PENDANAAN : Musyawarah Desa</t>
  </si>
  <si>
    <t>Kegiatan                                : 2.1.20</t>
  </si>
  <si>
    <t>RINCIAN PENDANAAN : Serah terima Jabatan Lurah</t>
  </si>
  <si>
    <t>RINCIAN PENDANAAN : Pembangunan Bangket tersier Pedukuhan Klatak</t>
  </si>
  <si>
    <t>Kegiatan                                : 2.2.1</t>
  </si>
  <si>
    <t>Kegiatan                                : 2.2.2</t>
  </si>
  <si>
    <t>Kegiatan                                : 2.2.3</t>
  </si>
  <si>
    <t>RINCIAN PENDANAAN : Pembangunan Corblok Jalan Dukuh</t>
  </si>
  <si>
    <t>Kegiatan                                : 2.2.4</t>
  </si>
  <si>
    <t>RINCIAN PENDANAAN : Pembangunan Banket Jalan Dukuh</t>
  </si>
  <si>
    <t>Belanja barang dan jasa banket jalan Dukuh Kenteng</t>
  </si>
  <si>
    <t>MULYADI. SIP</t>
  </si>
  <si>
    <t xml:space="preserve">         BAWA NURCAHYA.SPD</t>
  </si>
  <si>
    <t>Kegiatan                                : 2.2.5</t>
  </si>
  <si>
    <t>RINCIAN PENDANAAN : Pembangunan Banket Pasar Batuliman</t>
  </si>
  <si>
    <t>Kegiatan                                : 2.2.6</t>
  </si>
  <si>
    <t xml:space="preserve">RINCIAN PENDANAAN : Pembangunan Perkerasan Jalan </t>
  </si>
  <si>
    <t>BAWA NURCAHYA SPD</t>
  </si>
  <si>
    <t>Kegiatan                                : 2.2.7</t>
  </si>
  <si>
    <t xml:space="preserve">RINCIAN PENDANAAN : Pengerukan Sedimen Saluran Irigasi Tersier dan Patusan </t>
  </si>
  <si>
    <t>Kegiatan                                : 2.2.9</t>
  </si>
  <si>
    <t xml:space="preserve">RINCIAN PENDANAAN : Pembangunan pagar taman kanak-kanak dan pintu belakang desa </t>
  </si>
  <si>
    <t>Kegiatan                                : 2.2.10</t>
  </si>
  <si>
    <t xml:space="preserve">RINCIAN PENDANAAN : Pembangunan Trotoar Lapangan </t>
  </si>
  <si>
    <t>Kegiatan                                : 2.2.11</t>
  </si>
  <si>
    <t>Bidang                                     : Penyelenggaraan Pembangunan</t>
  </si>
  <si>
    <t>Bidang                                     : Penyelenggaraan Pembinaan Kemasyarakatan</t>
  </si>
  <si>
    <t>Kegiatan                                : 2.3.1</t>
  </si>
  <si>
    <t>RINCIAN PENDANAAN : Pembinaan dan Pengelolaan Posyandu Balita 6 bulan</t>
  </si>
  <si>
    <t>Kegiatan                                : 2.3.2</t>
  </si>
  <si>
    <t>JAKIRMAN</t>
  </si>
  <si>
    <t>Kegiatan                                : 2.3.3</t>
  </si>
  <si>
    <t>RINCIAN PENDANAAN : Pembinaan dan Pengelolaan Posyandu Lansia 3 bulan</t>
  </si>
  <si>
    <t>Belanja Snack dan Minum Kegiatan Pembinaan</t>
  </si>
  <si>
    <t xml:space="preserve">Belanja Bahan Pembinaan </t>
  </si>
  <si>
    <t>RINCIAN PENDANAAN : Pembinaan Kaum Rois dan Pemuka Agama (5 Pertemuan)</t>
  </si>
  <si>
    <t>Kegiatan                                : 2.3.4</t>
  </si>
  <si>
    <t>RINCIAN PENDANAAN : Fasilitasi Anak Usia Dini Dalam Pendidikan</t>
  </si>
  <si>
    <t>Belanja  Alat Praga Edukatif</t>
  </si>
  <si>
    <t>Kegiatan                                : 2.3.5</t>
  </si>
  <si>
    <t>Belanja  Tambahan Makanan</t>
  </si>
  <si>
    <t>RINCIAN PENDANAAN : Pemberian Tambahan Makanan Bagi Anak PAUD</t>
  </si>
  <si>
    <t>RINCIAN PENDANAAN : Pengelolaan Sistem Informasi Penenggulangan Kemiskinan</t>
  </si>
  <si>
    <t>RINCIAN PENDANAAN : Peningkatan Kesehatan Masyarakat Melalui Pemberantasan Sarang Nyamuk(6 bln)</t>
  </si>
  <si>
    <t>Kegiatan                                : 2.3.7</t>
  </si>
  <si>
    <t>RINCIAN PENDANAAN : Peningkatan Kapasitas Anggota Linmas</t>
  </si>
  <si>
    <t>Kegiatan                                : 2.3.8</t>
  </si>
  <si>
    <t>Kegiatan                                : 2.3.9</t>
  </si>
  <si>
    <t>SUHARJANA</t>
  </si>
  <si>
    <t>RINCIAN PENDANAAN : Peningkatan Peran Serta Fakir Miskin dan Anak Yatim  Piatu  Dalam Program Desa</t>
  </si>
  <si>
    <t>Kegiatan                                : 2.3.10</t>
  </si>
  <si>
    <t>RINCIAN PENDANAAN :Peningkatan Peran Serta LPMD dalam Program Desa</t>
  </si>
  <si>
    <t>Kegiatan                                : 2.3.11</t>
  </si>
  <si>
    <t>RINCIAN PENDANAAN :Peningkatan Peran Serta RT dalam Program Desa</t>
  </si>
  <si>
    <t>Kegiatan                                : 2.3.12</t>
  </si>
  <si>
    <t>Kegiatan                                : 2.3.13</t>
  </si>
  <si>
    <t>RINCIAN PENDANAAN :Fasilitasi Tim Pengentasan Kimiskinan Tingkat Desa (1 Kali )</t>
  </si>
  <si>
    <t>RINCIAN PENDANAAN :Fasilitasi Tim Pengentasan Kimiskinan  Dukuh Dayu (1 kali)</t>
  </si>
  <si>
    <t>RINCIAN PENDANAAN :Fasilitasi Tim Pengentasan Kimiskinan  Dukuh Kenteng  (1 kali)</t>
  </si>
  <si>
    <t>Kegiatan                                : 2.3.14</t>
  </si>
  <si>
    <t>Kegiatan                                : 2.3.15</t>
  </si>
  <si>
    <t>RINCIAN PENDANAAN :Fasilitasi Tim Pengentasan Kimiskinan  Dukuh Ketalo  (1 kali)</t>
  </si>
  <si>
    <t>Kegiatan                                : 2.3.16</t>
  </si>
  <si>
    <t>RINCIAN PENDANAAN :Fasilitasi Tim Pengentasan Kimiskinan  Dukuh Klatak  (1 kali)</t>
  </si>
  <si>
    <t>Kegiatan                                : 2.3.17</t>
  </si>
  <si>
    <t>RINCIAN PENDANAAN :Fasilitasi Tim Pengentasan Kimiskinan  Dukuh Soko  (1 kali)</t>
  </si>
  <si>
    <t>Kegiatan                                : 2.3.18</t>
  </si>
  <si>
    <t>RINCIAN PENDANAAN :Fasilitasi Tim Pengentasan Kimiskinan  Dukuh Sorobayan  (1 kali)</t>
  </si>
  <si>
    <t>Kegiatan                                : 2.3.19</t>
  </si>
  <si>
    <t>RINCIAN PENDANAAN :Fasilitasi Tim Pengentasan Kimiskinan  Dukuh Bongos II  (1 kali)</t>
  </si>
  <si>
    <t>Waktu Pelaksanaan      : Tahap I Tahun 2020</t>
  </si>
  <si>
    <t>RINCIAN PENDANAAN :Fasilitasi Tim Pengentasan Kimiskinan  Dukuh Bongos I  (1 kali)</t>
  </si>
  <si>
    <t>RINCIAN PENDANAAN :Fasilitasi Tim Pengentasan Kimiskinan  Dukuh Klagaran  (1 kali)</t>
  </si>
  <si>
    <t>Kegiatan                                : 2.3.20</t>
  </si>
  <si>
    <t>Kegiatan                                : 2.3.21</t>
  </si>
  <si>
    <t>RINCIAN PENDANAAN :Fasilitasi Tim Pengentasan Kimiskinan  Dukuh Tegesan  (1 kali)</t>
  </si>
  <si>
    <t>Kegiatan                                : 2.3.22</t>
  </si>
  <si>
    <t>Kegiatan                                : 2.3.23</t>
  </si>
  <si>
    <t>RINCIAN PENDANAAN :Fasilitasi Tim Pengentasan Kimiskinan  Dukuh Nampan  (1 kali)</t>
  </si>
  <si>
    <t>Kegiatan                                : 2.3.24</t>
  </si>
  <si>
    <t>RINCIAN PENDANAAN :Fasilitasi Tim Pengentasan Kimiskinan  Dukuh Nanggulan  (1 kali)</t>
  </si>
  <si>
    <t>Kegiatan                                : 2.3.25</t>
  </si>
  <si>
    <t>RINCIAN PENDANAAN :Fasilitasi Tim Pengentasan Kimiskinan  Dukuh Demakan  (1 kali)</t>
  </si>
  <si>
    <t>Kegiatan                                : 2.3.26</t>
  </si>
  <si>
    <t>RINCIAN PENDANAAN :Fasilitasi Tim Pengentasan Kimiskinan  Dukuh Wonorejo I  (1 kali)</t>
  </si>
  <si>
    <t>RINCIAN PENDANAAN :Fasilitasi Tim Pengentasan Kimiskinan  Dukuh Wonorejo II  (1 kali)</t>
  </si>
  <si>
    <t>Kegiatan                                : 2.3.27</t>
  </si>
  <si>
    <t>RINCIAN PENDANAAN :Fasilitasi Tim Pengentasan Kimiskinan  Dukuh Patihan  (1 kali)</t>
  </si>
  <si>
    <t>Kegiatan                                : 2.3.28</t>
  </si>
  <si>
    <t>RINCIAN PENDANAAN :Fasilitasi Tim Pengentasan Kimiskinan  Dukuh Wonoroto  (1 kali)</t>
  </si>
  <si>
    <t>Kegiatan                                : 2.3.29</t>
  </si>
  <si>
    <t>RINCIAN PENDANAAN :Fasilitasi Tim Pengentasan Kimiskinan  Dukuh Demangan  (1 kali)</t>
  </si>
  <si>
    <t>Kegiatan                                : 2.3.30</t>
  </si>
  <si>
    <t>Kegiatan                                : 2.3.31</t>
  </si>
  <si>
    <t>RINCIAN PENDANAAN :Fasilitasi Keiatan PK</t>
  </si>
  <si>
    <t>Kegiatan                                : 2.3.32</t>
  </si>
  <si>
    <t>RINCIAN PENDANAAN :Penyuluhan tanah Pemanfaatan Taanah Pekarangan dengan HATINYA PKK</t>
  </si>
  <si>
    <t xml:space="preserve">Penerimaan komisi, potongan atau bentuk lain sebagai akibat dari penjualan dan/atau pengadaan barang/jasa </t>
  </si>
  <si>
    <t>Waktu Pelaksanaan             : Tahap I Tahun 2015</t>
  </si>
  <si>
    <t xml:space="preserve">Kegiatan                                 : 2.1.1 </t>
  </si>
  <si>
    <t>RINCIAN PENDANAAN : Pembangunan Lantai Dasar Pelayanan</t>
  </si>
  <si>
    <t>Waktu Pelaksanaan          : Tahap I Tahun 2015</t>
  </si>
  <si>
    <t>Waktu Pelaksanaan           : Tahap I Tahun 2015</t>
  </si>
  <si>
    <t>Kegiatan                                 : 2.3.33</t>
  </si>
  <si>
    <t>RINCIAN PENDANAAN :Gebyar Senam dan Pasar Murah Dalam rangka Hari Kartini</t>
  </si>
  <si>
    <t>Kegiatan                                 : 2.3.34</t>
  </si>
  <si>
    <t>RINCIAN PENDANAAN :Pembinaan Administrasi PKK Desa, Pkk Pedukuhan, PKK RT dan Dasawisma</t>
  </si>
  <si>
    <t>RINCIAN PENDANAAN :Penyuluhan Tentang Kesehatan Reproduksi Remaja, Narkoba dan HIV</t>
  </si>
  <si>
    <t>Kegiatan                                 : 2.3.35</t>
  </si>
  <si>
    <t>Kegiatan                                 : 2.3.36</t>
  </si>
  <si>
    <t>RINCIAN PENDANAAN :Penyuluhan Tentang Bina Keluarga Balita</t>
  </si>
  <si>
    <t>Kegiatan                                 : 2.3.37</t>
  </si>
  <si>
    <t>Kegiatan                                 : 2.3.38</t>
  </si>
  <si>
    <t>Kegiatan                                 : 2.3.39</t>
  </si>
  <si>
    <t>RINCIAN PENDANAAN :Gelar Sepakbola Tingkat Desa</t>
  </si>
  <si>
    <t>RINCIAN PENDANAAN :Fasilitasi Kegiatan Karang taruna</t>
  </si>
  <si>
    <t>RINCIAN PENDANAAN :Peningkatan Kapsitas Angota Karang Taruna</t>
  </si>
  <si>
    <t>RINCIAN PENDANAAN :Sinkronisasi Program Pemerintah Pada Desa</t>
  </si>
  <si>
    <t>Kegiatan                                 : 2.3.40</t>
  </si>
  <si>
    <t>Kegiatan                                 : 2.3.41</t>
  </si>
  <si>
    <t>RINCIAN PENDANAAN :Pembinaan Rasa  Cinta Tanah Air dalam Rangka Hari Kemerdekaan</t>
  </si>
  <si>
    <t>Kegiatan                                 : 2.3.42</t>
  </si>
  <si>
    <t>RINCIAN PENDANAAN :Pelaksanaan MUSRENBANGDES</t>
  </si>
  <si>
    <t>Kegiatan                                 : 2.3.43</t>
  </si>
  <si>
    <t>RINCIAN PENDANAAN :Fasilitasi Gelar Budaya Dalam Rangka Hari Jadi Kab Bantul</t>
  </si>
  <si>
    <t>RINCIAN PENDANAAN :Peningkatan Kapasitas Aparatur Pemeritahan Desa (1 kali)</t>
  </si>
  <si>
    <t>Kegiatan                                 : 2.4.1</t>
  </si>
  <si>
    <t>Kegiatan                                 : 2.4.2</t>
  </si>
  <si>
    <t>RINCIAN PENDANAAN :Peningkatan Kapasitas BPD</t>
  </si>
  <si>
    <t>Kegiatan                                 : 2.4.3</t>
  </si>
  <si>
    <t>Bidang                                     : Pemberdayaan Masyarakat</t>
  </si>
  <si>
    <t>RINCIAN PENDANAAN :Sosialisasi Program Desa Pada Masyarakat (4 kali)</t>
  </si>
  <si>
    <t>Kegiatan                                 : 2.4.4</t>
  </si>
  <si>
    <t>RINCIAN PENDANAAN : Pengembangan Seni Budaya Lokal</t>
  </si>
  <si>
    <t xml:space="preserve">Penyuluhan KB dan Ibu Hamil </t>
  </si>
  <si>
    <t>RINCIAN PENDANAAN : Penyuluhan KB dan Ibu Hamil (1 kali)</t>
  </si>
  <si>
    <t>Kegiatan                                 : 2.4.5</t>
  </si>
  <si>
    <t>Kegiatan                                 : 2.4.6</t>
  </si>
  <si>
    <t>RINCIAN PENDANAAN : Peningkatan Usaha ekonomi Gakin</t>
  </si>
  <si>
    <t>Kegiatan                                 : 2.4.7</t>
  </si>
  <si>
    <t>RINCIAN PENDANAAN : Pembinaan Kader Posyandu</t>
  </si>
  <si>
    <t>Kegiatan                                 : 2.4.8</t>
  </si>
  <si>
    <t>RINCIAN PENDANAAN : Peningkatan Ketua RT</t>
  </si>
  <si>
    <t>Kegiatan                                 : 2.4.9</t>
  </si>
  <si>
    <t>Kegiatan                                 : 2.4.10</t>
  </si>
  <si>
    <t>RINCIAN PENDANAAN : Peningkatan Kesehatan Anak Kurang Gizi</t>
  </si>
  <si>
    <t>Peningkatan Kesehatan Anak Kurang gizi</t>
  </si>
  <si>
    <t>Peningkatan Kerukunan Pamong Desa dengan Lembaga Kemasyarakatan dan Tokoh Masyarakat</t>
  </si>
  <si>
    <t>RINCIAN PENDANAAN : Peningkatan Kerukunan Pamong Desa dengan Lembaga     Kemasyarakatan danTokoh Masyarakat</t>
  </si>
  <si>
    <t xml:space="preserve"> Gelar Potensi Keagamaan</t>
  </si>
  <si>
    <t>RINCIAN PENDANAAN : Gelar Potensi Keagamaan</t>
  </si>
  <si>
    <t>Dokumentasi dan Publikasi</t>
  </si>
  <si>
    <t>Kegiatan                                 : 2.4.12</t>
  </si>
  <si>
    <t>RINCIAN PENDANAAN :  Peningkatan Kapasitas Pamong dan Lembaga Desa dalam Pengelolaan keuangan Desa</t>
  </si>
  <si>
    <t>RINCIAN PENDANAAN :  Peningkatan Kapasitas Pokgiat LPMD</t>
  </si>
  <si>
    <t>Kegiatan                                 : 2.4.13</t>
  </si>
  <si>
    <t>Kegiatan                                 : 2.4.14</t>
  </si>
  <si>
    <t>RINCIAN PENDANAAN :  Pemberdayaan Perikanan (1 kali)</t>
  </si>
  <si>
    <t>Kegiatan                                 : 2.4.16</t>
  </si>
  <si>
    <t>Kegiatan                                 : 2.4.17</t>
  </si>
  <si>
    <t>RINCIAN PENDANAAN :  Pembinaan keamanan dan ketertiban dalam masyarakat</t>
  </si>
  <si>
    <t>Kegiatan                                 : 2.4.18</t>
  </si>
  <si>
    <t>RINCIAN PENDANAAN :  Pembinaan POKDARWIS GOA CEMARA</t>
  </si>
  <si>
    <t>Belanja Barang Kegiatan  POKDARWIS</t>
  </si>
  <si>
    <t>RINCIAN PENDANAAN :  Fasilitas Pengenalan produk desa dalam Bantul Exspo</t>
  </si>
  <si>
    <t>Kegiatan                                 : 2.4.20</t>
  </si>
  <si>
    <t>RINCIAN PENDANAAN :  Fasilitas Kegiatan Linmas</t>
  </si>
  <si>
    <t>Kegiatan                                 : 2.4.21</t>
  </si>
  <si>
    <t xml:space="preserve">RINCIAN PENDANAAN :  Monitoring Keamanan dan ketertiban  masyarakat  </t>
  </si>
  <si>
    <t>Honor petugas monitoring</t>
  </si>
  <si>
    <t xml:space="preserve">RINCIAN PENDANAAN :  Belanja Tak Terduga  </t>
  </si>
  <si>
    <t>Kegiatan                                 : 2.5.1</t>
  </si>
  <si>
    <t>Belanja Modal Parkir Masjid Nanggulan</t>
  </si>
  <si>
    <t>Sosialisasi Hak Perlndungan Anak</t>
  </si>
  <si>
    <t>RINCIAN PENDANAAN :  Peningkatan Kapasitas Pamong dan Lembaga Desa dalam Pengelolaan keuangan Desa (1 kali)</t>
  </si>
  <si>
    <t>RINCIAN PENDANAAN : Pembangunan Tempat Parkir Masjid Wonoroto</t>
  </si>
  <si>
    <t>Waktu Pelaksanaan          : Tahap II Tahun 2015</t>
  </si>
  <si>
    <t xml:space="preserve">Belanja Modal Parkir Masjid </t>
  </si>
  <si>
    <t>RINCIAN PENDANAAN : Pembangunan Tempat Parkir Masjid Ketalo</t>
  </si>
  <si>
    <t>Kegiatan                                : 2.2.12</t>
  </si>
  <si>
    <t>Kegiatan                                : 2.2.13</t>
  </si>
  <si>
    <t>RINCIAN PENDANAAN : Pembangunan Tempat Parkir Masjid Sorobayan</t>
  </si>
  <si>
    <t>RINCIAN PENDANAAN : Pembangunan Tempat Parkir Masjid Nanggulan</t>
  </si>
  <si>
    <t>Kegiatan                                : 2.2.14</t>
  </si>
  <si>
    <t>Pemberdayaan Perekonomian</t>
  </si>
  <si>
    <t>Entry Data UMKM</t>
  </si>
  <si>
    <t>PAMONG</t>
  </si>
  <si>
    <t>Pengerukan Sedimen Saluran Irigasi Tersier dan Patusan</t>
  </si>
  <si>
    <t xml:space="preserve">Peningkatan peran serta Fakir Miskin dan Anak Yatim  </t>
  </si>
  <si>
    <t>Fasilitasi Kegiatan PKK,</t>
  </si>
  <si>
    <t>Sosialisasi Hak Perlindungan Anak</t>
  </si>
  <si>
    <t>Pembangunan corblok jalan Dukuh Dayu</t>
  </si>
  <si>
    <t>Pembangunan corblok jalan Dukuh Ketalo</t>
  </si>
  <si>
    <t xml:space="preserve">Belanja modal cor blok jalan </t>
  </si>
  <si>
    <t>Pembangunan corblok jalan Dukuh Sorobayan</t>
  </si>
  <si>
    <t>Pembangunan corblok jalan Dukuh Klagaran</t>
  </si>
  <si>
    <t>Pembangunan corblok jalan Dukuh Nanggulan</t>
  </si>
  <si>
    <t>Pembangunan corblok jalan Dukuh Demakan</t>
  </si>
  <si>
    <t>Pembangunan corblok jalan Dukuh Wonorejo I</t>
  </si>
  <si>
    <t>Pembangunan corblok jalan Dukuh Wonorejo II</t>
  </si>
  <si>
    <t>Pembangunan corblok jalan Dukuh Patihan</t>
  </si>
  <si>
    <t>Pembangunan Bangket Jalan Dukuh Kenteng</t>
  </si>
  <si>
    <t>Belanja modal bangket jalan</t>
  </si>
  <si>
    <t>Pembangunan Bangket Jalan Dukuh Bongos I</t>
  </si>
  <si>
    <t>Pembangunan Bangket Jalan Dukuh Tegesan</t>
  </si>
  <si>
    <t>Pembangunan Bangket Jalan Dukuh Nampan</t>
  </si>
  <si>
    <t>Pembangunan Bangket Jalan Dukuh Wonoroto</t>
  </si>
  <si>
    <t>Pembangunan Bangket Jalan Dukuh Demangan</t>
  </si>
  <si>
    <t xml:space="preserve">Belanja Modal Pembangunan Jembatan </t>
  </si>
  <si>
    <t>Pembangunan Jembatan Kenteng</t>
  </si>
  <si>
    <t>Pembangunan Jembatan Demakan</t>
  </si>
  <si>
    <t xml:space="preserve">Pembangunan Tempat Parkir Masjid </t>
  </si>
  <si>
    <t>Honor Petugas</t>
  </si>
  <si>
    <t>Sinkronisasi Program Pemerintah Daerah Pada Desa</t>
  </si>
  <si>
    <t xml:space="preserve">Penyusunan Laporan Pemerintah Desa </t>
  </si>
  <si>
    <t>Pembangunan Perkerasan Jalan Soko</t>
  </si>
  <si>
    <t>Pembangunan Perkerasan Jalan Bongos II</t>
  </si>
  <si>
    <t>Bantuan yang tidak mengikat</t>
  </si>
  <si>
    <t>Pemeliharaan Stomwalls</t>
  </si>
  <si>
    <t>Belanja Mobilisasi Stomwalls</t>
  </si>
  <si>
    <t>lt</t>
  </si>
  <si>
    <t>- Penghasilan Tetap 3 Kasi</t>
  </si>
  <si>
    <t>- Penghasilan Tetap 2 Kaur</t>
  </si>
  <si>
    <t>- Penghasilan Tetap Kaur Program</t>
  </si>
  <si>
    <t>- Tunjangan Jabatan 3 Kasi</t>
  </si>
  <si>
    <t>- Tunjangan Jabatan 2 Kaur</t>
  </si>
  <si>
    <t>- Tunjangan Jabatan Kaur Program</t>
  </si>
  <si>
    <t>- Tunjangan Anak Kasi</t>
  </si>
  <si>
    <t>Belanja Makan, Snack  dan Minum Kegiatan</t>
  </si>
  <si>
    <t>Belanja Praktek Usaha mikro</t>
  </si>
  <si>
    <t>Honor Harian Peserta/ Uang saku</t>
  </si>
  <si>
    <t>Dokument</t>
  </si>
  <si>
    <t>Belanja Transpot (BBM+Sopir)</t>
  </si>
  <si>
    <t>PPK/ Kesehatan</t>
  </si>
  <si>
    <t xml:space="preserve">Pelatihan Usaha Ekonomi Gakin/Fakir Miskin </t>
  </si>
  <si>
    <t>Peningkatan Kapasitas Pamong Desa dan Lembaga Desa</t>
  </si>
  <si>
    <t>Pembangunan Jembatan Bongos II</t>
  </si>
  <si>
    <t>balok kayu kelas  II</t>
  </si>
  <si>
    <t>Batu putih</t>
  </si>
  <si>
    <t>Tenaga Pekerja</t>
  </si>
  <si>
    <t>Tukang Batu</t>
  </si>
  <si>
    <t>Tukang Kyu</t>
  </si>
  <si>
    <t>Kepala Tukang Batu</t>
  </si>
  <si>
    <t>Kepala Tukang Kayu</t>
  </si>
  <si>
    <t>Tukang Besi</t>
  </si>
  <si>
    <t>Mandor</t>
  </si>
  <si>
    <t>Uang Lembur</t>
  </si>
  <si>
    <t>Belanja Makan dan Minum Lembur</t>
  </si>
  <si>
    <t xml:space="preserve">P.j LURAH DESA GADINGSARI  </t>
  </si>
  <si>
    <t>- Peralatan Sound Sytem</t>
  </si>
  <si>
    <t>- Tunjangan Istri/Suami Kaur Program</t>
  </si>
  <si>
    <t>- Tunjangan Anak Kaur Program</t>
  </si>
  <si>
    <t>LURAH DESA GADINGSARI</t>
  </si>
  <si>
    <t>Gadingsari, tanggal 2 Juni 2015</t>
  </si>
  <si>
    <t>Bidang Penyelenggaraan Pemerintah</t>
  </si>
  <si>
    <t>Bidang Pembangunan</t>
  </si>
  <si>
    <t>Bidang Pembinaan Kemasyarakatan</t>
  </si>
  <si>
    <t>Bidang Pemberdayaan Masyarakat</t>
  </si>
  <si>
    <t>YATIDJA</t>
  </si>
  <si>
    <t>1.</t>
  </si>
  <si>
    <t>PAGU ANGGARAN (Rp)</t>
  </si>
  <si>
    <t>SURYANTA</t>
  </si>
  <si>
    <t>NIP. 196108231983021002</t>
  </si>
  <si>
    <t xml:space="preserve"> Tunjangan BPD</t>
  </si>
  <si>
    <t>Waktu Pelaksanaan           : Bulan Agustusi Tahun 2015</t>
  </si>
  <si>
    <t>Gadingsari , tanggal          Juni 2015</t>
  </si>
  <si>
    <t>Kegiatan                                 : 2.1.1 Penghasilan Tetap dan Tunjangan</t>
  </si>
  <si>
    <t>Kegiatan                             :  2.1.1  Penghasilan Tetap dan Tunjangan</t>
  </si>
  <si>
    <t>RINCIAN PENDANAAN  : Tunjangan BPD</t>
  </si>
  <si>
    <t xml:space="preserve">RINCIAN PENDANAAN                 :  Tunjangan BPD </t>
  </si>
  <si>
    <t>RINCIAN PENDANAAN :  Tunjangan BPD (6 Bulan)</t>
  </si>
  <si>
    <t>Bidang                              : Penyelenggaraan Pemerintahan</t>
  </si>
  <si>
    <t>Kegiatan                          : 2.1.1 Penghasilan Tetap dan Tunjangan</t>
  </si>
  <si>
    <t>Waktu Pelaksanaan    : Bulan Januari s/d Juni</t>
  </si>
  <si>
    <t>Waktu Pelaksanaan           : Semester 1</t>
  </si>
  <si>
    <t>RINCIAN PENDANAAN                 :  Belanja Barang dan Jasa</t>
  </si>
  <si>
    <t>Kegiatan                                 : 2.1.2    Operasional Perkantoran</t>
  </si>
  <si>
    <t>RINCIAN PENDANAAN  : Belanja Barang dan Jasa</t>
  </si>
  <si>
    <t>Honor Tim Pengelola Kegiatan (TPK)</t>
  </si>
  <si>
    <t>JUMLAH REALISASI</t>
  </si>
  <si>
    <t>KODE REK</t>
  </si>
  <si>
    <t>LEBIH /KURANG (Rp)</t>
  </si>
  <si>
    <t>REGISTER SURAT PERMINTAAN PEMBAYARAN (SPP)</t>
  </si>
  <si>
    <t>No.</t>
  </si>
  <si>
    <t>Bidang</t>
  </si>
  <si>
    <t>SPP</t>
  </si>
  <si>
    <t>Uraian</t>
  </si>
  <si>
    <t>Jumlah</t>
  </si>
  <si>
    <t>Verifikasi</t>
  </si>
  <si>
    <t>Setuju</t>
  </si>
  <si>
    <t>Bayar</t>
  </si>
  <si>
    <t>Keterangan</t>
  </si>
  <si>
    <t>Tgl.</t>
  </si>
  <si>
    <t>Nomor</t>
  </si>
  <si>
    <t>Sekdes</t>
  </si>
  <si>
    <t>Kades</t>
  </si>
  <si>
    <t>Bendahara</t>
  </si>
  <si>
    <t>........., tanggal ...............</t>
  </si>
  <si>
    <t>Sekretaris Desa</t>
  </si>
  <si>
    <t>(Tanda Tangan)</t>
  </si>
  <si>
    <t>(Nama Jelas)</t>
  </si>
  <si>
    <t>NIP.</t>
  </si>
  <si>
    <t>Catatan:</t>
  </si>
  <si>
    <t xml:space="preserve"> =&gt; merupakan dokumen tambahan =&gt; digunakan oleh SEKDES untuk mengontrol adminsitrasi SPP dan status progres SPP</t>
  </si>
  <si>
    <t>KUITANSI PENGELUARAN</t>
  </si>
  <si>
    <t>Nomor Kuitansi: ......</t>
  </si>
  <si>
    <t>Sudah terima dari</t>
  </si>
  <si>
    <t>:   …….........…</t>
  </si>
  <si>
    <t>Banyaknya uang</t>
  </si>
  <si>
    <t>:  == …………………………………………….. ==</t>
  </si>
  <si>
    <t>Untuk Pembayaran</t>
  </si>
  <si>
    <t>: Pembelian .........................................</t>
  </si>
  <si>
    <t>Nama Kegiatan</t>
  </si>
  <si>
    <t>:  ..............................</t>
  </si>
  <si>
    <t>Kode Rekening Belanja</t>
  </si>
  <si>
    <t>Potongan Pajak</t>
  </si>
  <si>
    <t>...................., ................</t>
  </si>
  <si>
    <t xml:space="preserve">Nilai                           </t>
  </si>
  <si>
    <t xml:space="preserve">:  .............................. </t>
  </si>
  <si>
    <t>Yang Menerima,</t>
  </si>
  <si>
    <t xml:space="preserve">Pot. Pajak PPN </t>
  </si>
  <si>
    <t>Pot. PajakPenghasilan</t>
  </si>
  <si>
    <t xml:space="preserve">Total yg dibayarkan </t>
  </si>
  <si>
    <t>Cap, Tanda Tangan</t>
  </si>
  <si>
    <t>Nama Jelas Pihak Ketiga</t>
  </si>
  <si>
    <t>Terbilang Rp</t>
  </si>
  <si>
    <t>Ctt:</t>
  </si>
  <si>
    <r>
      <t xml:space="preserve"> - </t>
    </r>
    <r>
      <rPr>
        <b/>
        <sz val="11"/>
        <color theme="1"/>
        <rFont val="Calibri"/>
        <family val="2"/>
        <scheme val="minor"/>
      </rPr>
      <t xml:space="preserve">Banyaknya uang: </t>
    </r>
    <r>
      <rPr>
        <sz val="11"/>
        <color theme="1"/>
        <rFont val="Calibri"/>
        <family val="2"/>
        <scheme val="minor"/>
      </rPr>
      <t>sebesar pengeluaran bruto (BRUTO = termasuk PPN) dlm bentuk kata-kata</t>
    </r>
  </si>
  <si>
    <t>-  Potongan dapat berupa PPN dan PPh, sebagai pengurang terhadap pembayaran yg diberikan</t>
  </si>
  <si>
    <t>-  Terbilang: sesuai banyaknya uang = BRUTO dlm bentuk angka</t>
  </si>
  <si>
    <t>-  Jumlah yang dibayarkan (diterima oleh pihak III) sebesar bruto dikurangi potongan pajak</t>
  </si>
  <si>
    <t>BUKU RINCIAN PENDAPATAN</t>
  </si>
  <si>
    <t>DESA …………………… KECAMATAN …………………………….</t>
  </si>
  <si>
    <t>TAHUN ANGGARAN ................</t>
  </si>
  <si>
    <t>Tgl</t>
  </si>
  <si>
    <t>Jenis Pendapatan</t>
  </si>
  <si>
    <t>1.1 PADes</t>
  </si>
  <si>
    <t>1.2 Transfer</t>
  </si>
  <si>
    <t>1.3 Lain-Lain Pendapatan Desa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</si>
  <si>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</si>
  <si>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</si>
  <si>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</si>
  <si>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</si>
  <si>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</si>
  <si>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</si>
  <si>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</si>
  <si>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</si>
  <si>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</si>
  <si>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1.3.1</t>
  </si>
  <si>
    <t>1.3.2</t>
  </si>
  <si>
    <t>Hasil Usaha</t>
  </si>
  <si>
    <t>Hasil Aset</t>
  </si>
  <si>
    <t>Swadaya</t>
  </si>
  <si>
    <t>Lain PADes</t>
  </si>
  <si>
    <t>Dana Desa</t>
  </si>
  <si>
    <t>Bagi Hasil</t>
  </si>
  <si>
    <t>Bankeu Prov</t>
  </si>
  <si>
    <t>Bankeu Kab/Kot</t>
  </si>
  <si>
    <t>Hibah</t>
  </si>
  <si>
    <t>Lain-Lain Pendpatan</t>
  </si>
  <si>
    <t xml:space="preserve">Rp. </t>
  </si>
  <si>
    <t>Rp.</t>
  </si>
  <si>
    <t xml:space="preserve">... Saldo Pindahan </t>
  </si>
  <si>
    <t>Jumlah Realisasi Pendapatan Bulan Ini</t>
  </si>
  <si>
    <t>Akumulasi Realisasi Pendapatan s.d. Bulan ini</t>
  </si>
  <si>
    <t>Anggaran</t>
  </si>
  <si>
    <t>% Pencapaian Target Pendapatan</t>
  </si>
  <si>
    <t>…………………………, ………………………… 20XX</t>
  </si>
  <si>
    <t>Mengetahui,</t>
  </si>
  <si>
    <t>Bendahara Penerimaan Desa,</t>
  </si>
  <si>
    <t>Kepala Desa</t>
  </si>
  <si>
    <t>…………………………………………….</t>
  </si>
  <si>
    <t xml:space="preserve">Catatan : </t>
  </si>
  <si>
    <t>Merupakan dokumen tambahan, Pencatatan per Bulan..</t>
  </si>
  <si>
    <t>Berguna untuk melaporkan pendapatan hingga per jenis pendapatan</t>
  </si>
  <si>
    <t>Dilaporkan per bulan oleh Bendahara kepada Kepala Desa melalui Sekdes</t>
  </si>
  <si>
    <t>Bersamaan dengan Laporan Pertanggungjawaban Bendahara</t>
  </si>
  <si>
    <t>Jika terlalu panjang bisa dipecah menjadi  beberapa form (PADes, Transfer dan Lain-lain Pendapatan)</t>
  </si>
  <si>
    <t>BUKU RINCIAN PEMBIAYAAN</t>
  </si>
  <si>
    <t>3. PEMBIAYAAN</t>
  </si>
  <si>
    <t>3.1. PENERIMAAN PEMBIAYAAN</t>
  </si>
  <si>
    <t>3.2 PENGELUARAN PEMBIAYAAN</t>
  </si>
  <si>
    <t>3.1.1</t>
  </si>
  <si>
    <t>3.1.2</t>
  </si>
  <si>
    <t>3.1.3</t>
  </si>
  <si>
    <t>….</t>
  </si>
  <si>
    <t>3.2.1</t>
  </si>
  <si>
    <t>3.2.2</t>
  </si>
  <si>
    <t>……</t>
  </si>
  <si>
    <t>SiLPA</t>
  </si>
  <si>
    <t>Pencairan 
Dana Cadangan</t>
  </si>
  <si>
    <t>Hasil Penjualan 
Kekayaan Desa yg Dipisahkan</t>
  </si>
  <si>
    <t>Pembentukan
 Dana Cadangan</t>
  </si>
  <si>
    <t>Penyertaan 
Modal Desa</t>
  </si>
  <si>
    <t>…….</t>
  </si>
  <si>
    <t>xxx</t>
  </si>
  <si>
    <t>Jumlah Realisasi Pembiayaan Bulan Ini</t>
  </si>
  <si>
    <t>Akumulasi Realisasi Pembiayaan s.d. Bulan ini</t>
  </si>
  <si>
    <t>% Realisasi Pembiayaan</t>
  </si>
  <si>
    <t>Bendahara Desa,</t>
  </si>
  <si>
    <t>Berguna untuk melaporkan pendapatan hingga per jenis Pembiayaan</t>
  </si>
  <si>
    <t>Bidang                                : Penyelenggaraan Pemerintahan                               SPP Nomor: 004</t>
  </si>
  <si>
    <t>DESA GADINGSARI KECAMATAN SANDEN</t>
  </si>
  <si>
    <t>pemerintahan</t>
  </si>
  <si>
    <t>Siltap dan Tunjangan</t>
  </si>
  <si>
    <t>PEMERINTAH DESA  GADINGSARI</t>
  </si>
  <si>
    <t>TRNSFER BPD</t>
  </si>
  <si>
    <t>30/07/2015</t>
  </si>
  <si>
    <t xml:space="preserve">LAPORAN REALISASI PELAKSANAAN </t>
  </si>
  <si>
    <t xml:space="preserve"> ANGGARAN PENDAPATAN DAN BELANJA DESA GADINGSARI SEMESTER I TAHUN ANGGARAN 2015</t>
  </si>
  <si>
    <t>RINCIAN PENDANAAN  : Belanja Modal</t>
  </si>
  <si>
    <t>Waktu Pelaksanaan        : Semester 1</t>
  </si>
  <si>
    <t>Kegiatan                       :  2.1.2  Operasional Perkantoran</t>
  </si>
  <si>
    <t>Waktu Pelaksanaan   :  Semester 1</t>
  </si>
  <si>
    <t>Bidang                   : Penyelenggaraan Pemerintahan                                         Nomor SPP: 005</t>
  </si>
  <si>
    <t>Gadingsari, tanggal 10 Agustus 2015</t>
  </si>
  <si>
    <t>Gadingsari, tanggal       Agustus 2015</t>
  </si>
  <si>
    <t>Gadingsari , tanggal  10  Agustus  2015</t>
  </si>
  <si>
    <t>Gadingsari , tanggal 10 Agustus   2015</t>
  </si>
  <si>
    <t>Waktu Pelaksanaan       : Bulan  Juli</t>
  </si>
  <si>
    <t>RINCIAN PENDANAAN                 :  Belanja Modal</t>
  </si>
  <si>
    <t>Waktu Pelaksanaan             : Semester 1</t>
  </si>
  <si>
    <t>Waktu Pelaksanaan     :  Semester 1</t>
  </si>
  <si>
    <t>Bidang                   : Penyelenggaraan Pemerintahan                                         Nomor SPP: 006</t>
  </si>
  <si>
    <t>RINCIAN PENDANAAN                 :  Operasional BPD</t>
  </si>
  <si>
    <t>Gadingsari , tanggal      Agustus  2015</t>
  </si>
  <si>
    <t>Bidang                                : Penyelenggaraan Pemerintahan                               SPP Nomor: 007</t>
  </si>
  <si>
    <t>RINCIAN PENDANAAN  : Operasional BPD</t>
  </si>
  <si>
    <t>Kegiatan                             :  2.1.2  Operasional Perkantoran</t>
  </si>
  <si>
    <t>Gadingsari,            Agustus 2015</t>
  </si>
  <si>
    <t>Gadingsari , tanggal         Agustus  2015</t>
  </si>
  <si>
    <t>LURAH DESA  GADINGSARI</t>
  </si>
  <si>
    <t>Waktu Pelaksanaan            :  Semester 1</t>
  </si>
  <si>
    <t>Kegiatan                                 : 2.1.18 Pelantikan Peralihan Jabatan Baru</t>
  </si>
  <si>
    <t>Waktu Pelaksanaan       : Semester  I Tahun 2015</t>
  </si>
  <si>
    <t>Gadingsari , tanggal                         2015</t>
  </si>
  <si>
    <t>Bidang                                : Penyelenggaraan Pemerintahan                               SPP Nomor: 009</t>
  </si>
  <si>
    <t>Kegiatan                             :  2.1.20</t>
  </si>
  <si>
    <t>Waktu Pelaksanaan            : Semester 1</t>
  </si>
  <si>
    <t>RINCIAN PENDANAAN       : Serah terima Jabatan Lurah</t>
  </si>
  <si>
    <t>Gadingsari,                              2015</t>
  </si>
  <si>
    <t>Waktu Pelaksanaan           : Semester I Tahun 2015</t>
  </si>
  <si>
    <t>Gadingsari , tanggal                            2015</t>
  </si>
  <si>
    <t>Bidang                                : Pemberdayan Masyarakat                               SPP Nomor: 010</t>
  </si>
  <si>
    <t>Kegiatan                             :  2.4.10</t>
  </si>
  <si>
    <t>Waktu Pelaksanaan            : Semester 1tahun 2015</t>
  </si>
  <si>
    <t>RINCIAN PENDANAAN : Peningkatan Kerukunan Pamong Desa dengan Lembaga</t>
  </si>
  <si>
    <t xml:space="preserve">                                      Kemasyarakatan danTokoh Masyarakat</t>
  </si>
  <si>
    <t>Belanja Foto copy</t>
  </si>
  <si>
    <t>Gadingsari , tanggal                        2015</t>
  </si>
  <si>
    <t>Waktu Pelaksanaan             : Semester I Tahun 2015</t>
  </si>
  <si>
    <t>Kegiatan                                      : 2.4.19</t>
  </si>
  <si>
    <t>Bidang                                          : Pemberdayaan Masyarakat</t>
  </si>
  <si>
    <t>Bidang                                : Pemberdayaan Masyarakat                               SPP Nomor: 009</t>
  </si>
  <si>
    <t>RINCIAN PENDANAAN        :  Fasilitas Pengenalan Produk Desa Dalam Bantul Exspo</t>
  </si>
  <si>
    <t>Gadingsari,                    2015</t>
  </si>
  <si>
    <t>Waktu Pelaksanaan             : Semester  I Tahun 2015</t>
  </si>
  <si>
    <t>Gadingsari , tanggal                    2015</t>
  </si>
  <si>
    <t>Gadingsari , tanggal                          2015</t>
  </si>
  <si>
    <t>Kegiatan                             :  2.4.19</t>
  </si>
  <si>
    <t xml:space="preserve">RINCIAN PENDANAAN             :  Pemberdayaan Pertanian </t>
  </si>
  <si>
    <t>RINCIAN PENDANAAN           : Penyusunan Rancangan Perdes APBDes</t>
  </si>
  <si>
    <t>Kegiatan                                : 2.1.6.2</t>
  </si>
  <si>
    <t>Gadingsari , tanggal                              2015</t>
  </si>
  <si>
    <t>Waktu Pelaksanaan      :  Semester I Tahun 2015</t>
  </si>
  <si>
    <t>NIP.196108231983021002</t>
  </si>
  <si>
    <t xml:space="preserve">   SUHARJANA</t>
  </si>
  <si>
    <t>Kegiatan                             :  2.1.62</t>
  </si>
  <si>
    <t>RINCIAN PENDANAAN : Penyusunan Rancangan Perdes APBDes</t>
  </si>
  <si>
    <t xml:space="preserve">Belanja Makan dan Minum Rapat </t>
  </si>
  <si>
    <t>Bidang                                : Penyelenggaraan Pemerintahan                               SPP Nomor: 011</t>
  </si>
  <si>
    <t>Kurang</t>
  </si>
  <si>
    <t>Pemilihan Dukuh Soka, Demangan dan Kenteng (sudah terealisasi ) APBDeslama</t>
  </si>
  <si>
    <t>Bidang                                : Penyelenggaraan Pemerintahan                               SPP Nomor: 021</t>
  </si>
  <si>
    <t>Waktu Pelaksanaan           : Bulan September Tahun 2015</t>
  </si>
  <si>
    <t>RINCIAN PENDANAAN  : Siltap dan Tunjangan</t>
  </si>
  <si>
    <t>Gadingsari,  28 Agustus 2015</t>
  </si>
  <si>
    <t>Kontribusi dari Lembaga/Badan/Perorangan</t>
  </si>
  <si>
    <t>Waktu Pelaksanaan           :  Bulan  November 2015</t>
  </si>
  <si>
    <t>Gadingsari , tanggal  4  November  2015</t>
  </si>
  <si>
    <t>Gadingsari, 4 November 2015</t>
  </si>
  <si>
    <t xml:space="preserve">   Disetujui/Mengesahkan</t>
  </si>
  <si>
    <t xml:space="preserve">             MULYADI SIP</t>
  </si>
  <si>
    <t>SPP Nomor: 38</t>
  </si>
  <si>
    <t>Waktu Pelaksanaan             :  Bulan  November 2015</t>
  </si>
  <si>
    <t>Kegiatan                                  : 2.4.4</t>
  </si>
  <si>
    <t>Waktu Pelaksanaan              :  Bulan  November 2015</t>
  </si>
  <si>
    <t>Kegiatan                                  : 2.4.11</t>
  </si>
  <si>
    <t>SPP Nomor: 39</t>
  </si>
  <si>
    <t>Waktu Pelaksanaan            : Bulan November 2015</t>
  </si>
  <si>
    <t>Kegiatan                                 : 2.3.6</t>
  </si>
  <si>
    <t>SPP Nomor: 40</t>
  </si>
  <si>
    <t>Kegiatan                                  : 2.3.6</t>
  </si>
  <si>
    <t>RINCIAN PENDANAAN : Pengelolaan System Informasi Penanggulangan Kemiskinan</t>
  </si>
  <si>
    <t xml:space="preserve">Belanja Tenaga Entry data </t>
  </si>
  <si>
    <t>Gadingsari , tanggal  4  November 2015</t>
  </si>
  <si>
    <t>Waktu Pelaksanaan             : Bulan November  2015</t>
  </si>
  <si>
    <t>SPP Nomor: 41</t>
  </si>
  <si>
    <t>Kegiatan                                  : 2.4.20</t>
  </si>
  <si>
    <t>Bidang                                     : Pemberdayaan Masyarakatan</t>
  </si>
  <si>
    <t>RINCIAN PENDANAAN : Fasilitasi Kegiatan Linmas</t>
  </si>
  <si>
    <t>SPP Nomor: 42</t>
  </si>
  <si>
    <t>RINCIAN PENDANAAN : Fasilitas Kegiatan LINMAS</t>
  </si>
  <si>
    <t>Belanja Makan minum rapat kegiatan</t>
  </si>
  <si>
    <t>Gadingsari , tanggal 4 November  2015</t>
  </si>
  <si>
    <t>RINCIAN PENDANAAN : Pembangunan Corblok Jalan Klagaran</t>
  </si>
  <si>
    <t>Waktu Pelaksanaan      :    Bulan Oktober  2015</t>
  </si>
  <si>
    <t>Honor TPK</t>
  </si>
  <si>
    <t xml:space="preserve">Bidang                                     : Penyelenggaraan Pembangunan </t>
  </si>
  <si>
    <t>Kegiatan                                  : 2.4.6</t>
  </si>
  <si>
    <t>Waktu Pelaksanaan              :  Bulan  Oktober 2015</t>
  </si>
  <si>
    <t>SPP Nomor: 43</t>
  </si>
  <si>
    <t>BAWA NURCAHYA. SPD</t>
  </si>
  <si>
    <t xml:space="preserve">               MULYADI SIP</t>
  </si>
  <si>
    <t>Waktu Pelaksanaan              :  Bulan Oktober  2015</t>
  </si>
  <si>
    <t>Kegiatan                                  : 2.2.1</t>
  </si>
  <si>
    <t>RINCIAN PENDANAAN : Pembangunan Lantai Dasar</t>
  </si>
  <si>
    <t>SPP Nomor: 44</t>
  </si>
  <si>
    <t>- Belanja Pakaian Kantor</t>
  </si>
  <si>
    <t>- Pengadaan Kamera</t>
  </si>
  <si>
    <t>Penyusunan Rancangan RPJMDes</t>
  </si>
  <si>
    <t>Penyusunan Rancangan RKPDes</t>
  </si>
  <si>
    <t>Honor Harian Perserta</t>
  </si>
  <si>
    <t xml:space="preserve">Peringatan Hari Besar Nasional </t>
  </si>
  <si>
    <t>- Pengadaan LCD Pojector</t>
  </si>
  <si>
    <t>Penyusunan RKPDes</t>
  </si>
  <si>
    <t>Penyusunan RPJMDes</t>
  </si>
  <si>
    <t>Pembangunan Gedung Pelayanan Desa</t>
  </si>
  <si>
    <t>Penyuluhan BKR Tentang  Reproduksi, Narkoba dan HIV</t>
  </si>
  <si>
    <t>Peringatan Hari Besar Nasional</t>
  </si>
  <si>
    <t>Peningkatan Kapasitas Ilmu dan Teknologi Perangkat Desa</t>
  </si>
  <si>
    <t>- Belanja Pasang  Telepon</t>
  </si>
  <si>
    <t>- Belanja Pakaian PDH Keki</t>
  </si>
  <si>
    <t>- Pengadaan Brankas</t>
  </si>
  <si>
    <t>- Penghasilan Tetap 3 Kaur</t>
  </si>
  <si>
    <t>- Tunjangan Jabatan 3 Kaur</t>
  </si>
  <si>
    <t xml:space="preserve">- Tunjangan Istri/Suami Kaur </t>
  </si>
  <si>
    <t xml:space="preserve">- Tunjangan Anak Kaur </t>
  </si>
  <si>
    <t>Peningkatan Kesehatan  melalui PSN</t>
  </si>
  <si>
    <t>APBDES</t>
  </si>
  <si>
    <t>30 % APBDES</t>
  </si>
  <si>
    <t>70% APBDES</t>
  </si>
  <si>
    <t>SILTAP 30% ADD</t>
  </si>
  <si>
    <t xml:space="preserve">SILTAP </t>
  </si>
  <si>
    <t>OPERASIONAL KANTOR</t>
  </si>
  <si>
    <t>OPERIONAL BPD</t>
  </si>
  <si>
    <t>OPERASIONAL RT</t>
  </si>
  <si>
    <t>Pemilihan Lurah</t>
  </si>
  <si>
    <t>Fasilitasi POKDARWIS Pandansari</t>
  </si>
  <si>
    <t>Peningkatan Kapasitas Karang Taruna</t>
  </si>
  <si>
    <t>Pemilihan Lurah Desa Gadingsari</t>
  </si>
  <si>
    <t>Pembentukan Panitia Pemilihan Lurah</t>
  </si>
  <si>
    <t>Penyusunan Jadwal Kegiatan Pilihan Lurah</t>
  </si>
  <si>
    <t>Penjaringan Balon Lurah</t>
  </si>
  <si>
    <t>Penetapan Balon Lurah</t>
  </si>
  <si>
    <t>Penyaringan Balon Lurah</t>
  </si>
  <si>
    <t>Penetapan Hasil Pemilihan Lurah</t>
  </si>
  <si>
    <t>Honor Monitoring Pilihan Lurah</t>
  </si>
  <si>
    <t>Pembinaan dan Pengelolaan Posyandu Lansia</t>
  </si>
  <si>
    <t>Honor Tenaga Pengajar</t>
  </si>
  <si>
    <t>Peningkatan Kesehatan Masyarakat melalui PSN</t>
  </si>
  <si>
    <t>Penyuluhan Pemanfaatan Pekarangan Rumah</t>
  </si>
  <si>
    <t>Fasilitasi Lomba Desa</t>
  </si>
  <si>
    <t>Belanja Benner dan Dekorasi</t>
  </si>
  <si>
    <t>Sewa Tenda dan Kursi</t>
  </si>
  <si>
    <t>Paket Bazar Produk Unggulan</t>
  </si>
  <si>
    <t>Penjaringan Aspirasi Masyarakat</t>
  </si>
  <si>
    <t>Belanja Cetak Benner</t>
  </si>
  <si>
    <t>Belanja Sewa meja kursi</t>
  </si>
  <si>
    <t>Pentas Kesenian Pedukuhan</t>
  </si>
  <si>
    <t>Honor Pemain / Penari</t>
  </si>
  <si>
    <t>Penyuluhan Nikah, Talak, Cerai dan Rujuk</t>
  </si>
  <si>
    <t>Belanja Alat Pelatihan</t>
  </si>
  <si>
    <t xml:space="preserve">Peningkatan Kapasitas Aparatur Desa Dalam Pengelolaan Keuangan </t>
  </si>
  <si>
    <t>Belanja Makan Snack dan Minum Kegiatan</t>
  </si>
  <si>
    <t>Belanja Bibit Ikan</t>
  </si>
  <si>
    <t>Belanja Bibit Pertanian</t>
  </si>
  <si>
    <t xml:space="preserve">Pembangunan Trotoar Lapangan </t>
  </si>
  <si>
    <t>- PerJalanan Dinas Dalam Kabupaten</t>
  </si>
  <si>
    <t>- PerJalanan Dinas Luar Kabupaten dalam Provinsi</t>
  </si>
  <si>
    <t>- PerJalanan Dinas Luar DIY (Lurah Desa)</t>
  </si>
  <si>
    <t>- PerJalanan Dinas BPD</t>
  </si>
  <si>
    <t>PerJalanan Dinas Dalam Kabupaten</t>
  </si>
  <si>
    <t>PerJalanan Dinas</t>
  </si>
  <si>
    <t>PerJalan Dinas</t>
  </si>
  <si>
    <t>SILPA Tahun berJalan</t>
  </si>
  <si>
    <t>Fasilitasi Anggota LINMAS dalam Kegiatan Pemerintahan</t>
  </si>
  <si>
    <t>JUMLAH 70%</t>
  </si>
  <si>
    <t>SISA 30%</t>
  </si>
  <si>
    <t>Pendataan UMKM</t>
  </si>
  <si>
    <t>Pembangunan Gedung Pelayanan Tahap II</t>
  </si>
  <si>
    <t>Genteng Beton</t>
  </si>
  <si>
    <t>Paku</t>
  </si>
  <si>
    <t>Pekerja</t>
  </si>
  <si>
    <t>Tukang kayu</t>
  </si>
  <si>
    <t>Kepala Tukang</t>
  </si>
  <si>
    <t>Nok Genteng Beton</t>
  </si>
  <si>
    <t>Pembentukan BUMDes</t>
  </si>
  <si>
    <t xml:space="preserve">Gelar Senam dan Olah raga </t>
  </si>
  <si>
    <t>Gelar Kompetisi Olah Raga Karang Taruna</t>
  </si>
  <si>
    <t>Belanja Sewa Sound</t>
  </si>
  <si>
    <t>Belanja Fotocopy</t>
  </si>
  <si>
    <t>Pembuatan Tata Tertib Pilurdes</t>
  </si>
  <si>
    <t xml:space="preserve">Perjalanan Dinas </t>
  </si>
  <si>
    <t>Belanja Dekorasi Benner</t>
  </si>
  <si>
    <t>Pelantikan Lurah Desa</t>
  </si>
  <si>
    <t>Pelantikan Kaur Umum</t>
  </si>
  <si>
    <t>Fasilitasi Pengenalan Produk Unggulan Desa pada Pelaksanaan Hari Pangan Sedunia</t>
  </si>
  <si>
    <t xml:space="preserve">Rapat Kordinasi Perangkat Desa </t>
  </si>
  <si>
    <t>Pelatihan Membuat Bio Gas</t>
  </si>
  <si>
    <t>SISA 70 %</t>
  </si>
  <si>
    <t>JUMLAH 30%</t>
  </si>
  <si>
    <t>Fasilitasi Kelompok Belajar Masyarakat</t>
  </si>
  <si>
    <t xml:space="preserve">Pembangunan Corblok Jalan Pedukuhan  </t>
  </si>
  <si>
    <t>PM2D</t>
  </si>
  <si>
    <t xml:space="preserve">Pembangunan Ruang TK ABA </t>
  </si>
  <si>
    <t>Perjalanan Dinas Antar Propinsi</t>
  </si>
  <si>
    <t>- Pengadaan Mesin Absensi</t>
  </si>
  <si>
    <t>Fasilitasi PKBM</t>
  </si>
  <si>
    <t>Papan Tulis</t>
  </si>
  <si>
    <t>White board</t>
  </si>
  <si>
    <t>Meja Kerja</t>
  </si>
  <si>
    <t>Loker</t>
  </si>
  <si>
    <t>Belanja Tenaga Entry Basis Data Terpadu</t>
  </si>
  <si>
    <t xml:space="preserve">Pengisian Staf Desa </t>
  </si>
  <si>
    <t>Pembuatan Tata Tertib Pengisian Staf</t>
  </si>
  <si>
    <t>Pembentukan Panitia Pengisian Staf</t>
  </si>
  <si>
    <t>Penyusunan Jadwal Kegiatan Pengisian Staf</t>
  </si>
  <si>
    <t>Penjaringan Calon Staf</t>
  </si>
  <si>
    <t>Penetapan Balon Staf</t>
  </si>
  <si>
    <t>Penyaringan Balon Staf</t>
  </si>
  <si>
    <t>Penetapan Hasil Pengisian Staf</t>
  </si>
  <si>
    <t>Belanja Pembuatan Soal Ujian</t>
  </si>
  <si>
    <t>Honor Panitia Pengisian</t>
  </si>
  <si>
    <t>Belanja Snack Makan Minum Kegiatan</t>
  </si>
  <si>
    <t>Fasilitasi Kelompok Informasi Masyarakat</t>
  </si>
  <si>
    <t>Fasilitasi Komonitas Radio Desa</t>
  </si>
  <si>
    <t>Pelaksanaan Musyawarah Pedukuhan</t>
  </si>
  <si>
    <t>Penyuluhan Tentang Kesehatan Reproduksi , Narkoba dan HIV</t>
  </si>
  <si>
    <t>Fasilitasi Lomba RT</t>
  </si>
  <si>
    <t>Lomba Voli</t>
  </si>
  <si>
    <t>Belanja Alat Olag raga</t>
  </si>
  <si>
    <t>Lomba Sepakbola</t>
  </si>
  <si>
    <t>DEFISIT</t>
  </si>
  <si>
    <t>- Tukang Cat</t>
  </si>
  <si>
    <t>- Tukang Listrik</t>
  </si>
  <si>
    <t>- Tukang Besi Profil</t>
  </si>
  <si>
    <t>- Kepala Tukang Kayu</t>
  </si>
  <si>
    <t>- Kepala Tukang Cat</t>
  </si>
  <si>
    <t>- Kepala Tukang Listrik</t>
  </si>
  <si>
    <t>Batubata</t>
  </si>
  <si>
    <t>Kerikil Beton/Split</t>
  </si>
  <si>
    <t xml:space="preserve">Kawat beton </t>
  </si>
  <si>
    <t>Minyak begesting</t>
  </si>
  <si>
    <t>Semen Wrna</t>
  </si>
  <si>
    <t>Lis Gibsum</t>
  </si>
  <si>
    <t>m'</t>
  </si>
  <si>
    <t>Tepung Gibsum</t>
  </si>
  <si>
    <t>Keramik 40x40</t>
  </si>
  <si>
    <t>dus</t>
  </si>
  <si>
    <t>Keramik 40x40 anti selip</t>
  </si>
  <si>
    <t>selot pintu</t>
  </si>
  <si>
    <t>engsel pintu</t>
  </si>
  <si>
    <t>engsel pintu jendela</t>
  </si>
  <si>
    <t>grendrel pintu</t>
  </si>
  <si>
    <t>grendrel jendela</t>
  </si>
  <si>
    <t>hak angin</t>
  </si>
  <si>
    <t>hendle jendela</t>
  </si>
  <si>
    <t>Cat Tembok</t>
  </si>
  <si>
    <t>Cat plafon</t>
  </si>
  <si>
    <t>Kabel nya1x2.5mm</t>
  </si>
  <si>
    <t>pralon 5/8</t>
  </si>
  <si>
    <t>stop kontak</t>
  </si>
  <si>
    <t>saklar tunggal</t>
  </si>
  <si>
    <t>Feting Keramik</t>
  </si>
  <si>
    <t>Roset</t>
  </si>
  <si>
    <t>Lampu XL 18 Watt</t>
  </si>
  <si>
    <t>Saklar ganda</t>
  </si>
  <si>
    <t xml:space="preserve">Panel Box+MCB </t>
  </si>
  <si>
    <t>unit</t>
  </si>
  <si>
    <t>Isolasi</t>
  </si>
  <si>
    <t>Maintruss c75/75</t>
  </si>
  <si>
    <t>Selef driling secru dia 6x20mm</t>
  </si>
  <si>
    <t>Selef driling secru dia 4x16mm</t>
  </si>
  <si>
    <t>Dinabol dia 12/120mm</t>
  </si>
  <si>
    <t>bracekte bulat</t>
  </si>
  <si>
    <t>bracekte oval</t>
  </si>
  <si>
    <t>alat (bor dan genset)</t>
  </si>
  <si>
    <t>ls</t>
  </si>
  <si>
    <t>Genteng metal</t>
  </si>
  <si>
    <t>Lem Pipa</t>
  </si>
  <si>
    <t>Pipa PVC 2.5 "</t>
  </si>
  <si>
    <t>Penyambungan Listrik Baru</t>
  </si>
  <si>
    <t>- Pengadaan Kipas Angin</t>
  </si>
  <si>
    <t>Fasilitasi Lomba PKK</t>
  </si>
  <si>
    <t>Fasilitasi Lomba Pengentasan Kemiskinan</t>
  </si>
  <si>
    <t>Peningkatan Kerukunan Pamong Lembaga Desa dan Masyarakat</t>
  </si>
  <si>
    <t xml:space="preserve">Pengisian Kaur Umum Desa </t>
  </si>
  <si>
    <t>Pembentukan Panitia Pengisian Kaur Umum</t>
  </si>
  <si>
    <t>Pembuatan Tata Tertib Pengisian Kaur Umum</t>
  </si>
  <si>
    <t>Penyusunan Jadwal Kegiatan Pengisian Kaur Umum</t>
  </si>
  <si>
    <t>Penjaringan Calon Kaur Umum</t>
  </si>
  <si>
    <t>Penetapan Balon Kaur Umum</t>
  </si>
  <si>
    <t>Penyaringan Balon Kaur Umum</t>
  </si>
  <si>
    <t>Penetapan Hasil Pengisian Kaur Umum</t>
  </si>
  <si>
    <t>Pembangunan Corblok Jalan Kleyodan</t>
  </si>
  <si>
    <t>- Honor Bendahara Desa</t>
  </si>
  <si>
    <t>Penetapan Perubahan Tanah Kas Desa</t>
  </si>
  <si>
    <t>Honor Petugas Pengukuran</t>
  </si>
  <si>
    <t>Belanja Alat Ukur</t>
  </si>
  <si>
    <t>Penanggung Jawab</t>
  </si>
  <si>
    <t>Fasilitasi Kelompok Belajar Masyarkat</t>
  </si>
  <si>
    <t>Fasilitasi Kelompok Informsi Masyarkat</t>
  </si>
  <si>
    <t>- Tunjangan Istri/Suami Kasi</t>
  </si>
  <si>
    <t>Gelar Senam dan Olahraga</t>
  </si>
  <si>
    <t>30%APBDES-BKK</t>
  </si>
  <si>
    <t>70%APBDES-BKK</t>
  </si>
  <si>
    <t>Rapat Kordinasi Perangkat Desa</t>
  </si>
  <si>
    <t>Pengisian Kaur Umum Desa</t>
  </si>
  <si>
    <t>Pengisian Staf Desa</t>
  </si>
  <si>
    <t>Belanja Cetak Bener</t>
  </si>
  <si>
    <t>Sarasehan Dalam Rangka Hari Jadi Kab. Bantul</t>
  </si>
  <si>
    <t>Sarasehan  Dalam Rangka Hari Kab. Bantul</t>
  </si>
  <si>
    <t>control +silpa</t>
  </si>
  <si>
    <t>Penyuluhan KB dan Ibu Hamil</t>
  </si>
  <si>
    <t>Pelatihan Batik</t>
  </si>
  <si>
    <t>L 2.5</t>
  </si>
  <si>
    <t>T10cm</t>
  </si>
  <si>
    <t>Mador</t>
  </si>
  <si>
    <t>- Kepala Tukang</t>
  </si>
  <si>
    <t>- Kepala Tukang Batu</t>
  </si>
  <si>
    <t>38.38 m3</t>
  </si>
  <si>
    <t>P153.54</t>
  </si>
  <si>
    <t>p100.68</t>
  </si>
  <si>
    <t>t110cm</t>
  </si>
  <si>
    <t>L 40/30</t>
  </si>
  <si>
    <t>Belanja ATK dan Penggandaan</t>
  </si>
  <si>
    <t>Pembangunan Bangket Jalan Pedukuhan</t>
  </si>
  <si>
    <t>Reng 3/4 cm</t>
  </si>
  <si>
    <t xml:space="preserve">Belanja ATK dan Penggandaan </t>
  </si>
  <si>
    <t>Pisau Pemotomg Keramik</t>
  </si>
  <si>
    <t>Mesin Gerinda</t>
  </si>
  <si>
    <t>Palu</t>
  </si>
  <si>
    <t>- Kepala Tukang Besi Profil</t>
  </si>
  <si>
    <t>- Pekerja</t>
  </si>
  <si>
    <t>- Tukang Aluminium</t>
  </si>
  <si>
    <t>kayu kelas kuat II</t>
  </si>
  <si>
    <t>Dolken</t>
  </si>
  <si>
    <t>Skrup Fixer</t>
  </si>
  <si>
    <t>Profil Kaca</t>
  </si>
  <si>
    <t>Kaca Bening T: 12 ML</t>
  </si>
  <si>
    <t>Kaca Bening T: 5 ML</t>
  </si>
  <si>
    <t>Plamur Tembok</t>
  </si>
  <si>
    <t>Indos</t>
  </si>
  <si>
    <t>Tdos</t>
  </si>
  <si>
    <t>Corner plat</t>
  </si>
  <si>
    <t>Profil Alunium 4"</t>
  </si>
  <si>
    <t>M'</t>
  </si>
  <si>
    <t>M2</t>
  </si>
  <si>
    <t>Sealant</t>
  </si>
  <si>
    <t>tb</t>
  </si>
  <si>
    <t>Roof bottom RT33-045</t>
  </si>
  <si>
    <t>- Masinis</t>
  </si>
  <si>
    <t>- Kernet</t>
  </si>
  <si>
    <t>- Penjaga</t>
  </si>
  <si>
    <t>Belanja ATK dan Fotocopy</t>
  </si>
  <si>
    <t xml:space="preserve">Olie SAE </t>
  </si>
  <si>
    <t>kl</t>
  </si>
  <si>
    <t>Olie Gardan</t>
  </si>
  <si>
    <t>Veet/Paslin</t>
  </si>
  <si>
    <t>Hollo 2/4 Galvalume</t>
  </si>
  <si>
    <t>Wall Angel</t>
  </si>
  <si>
    <t>Board Gypsum</t>
  </si>
  <si>
    <t>Coenice Compound</t>
  </si>
  <si>
    <t>Cat Gypsum</t>
  </si>
  <si>
    <t>Baut</t>
  </si>
  <si>
    <t>Paku Beton</t>
  </si>
  <si>
    <t>Kawat</t>
  </si>
  <si>
    <t>kain Kasa</t>
  </si>
  <si>
    <t>Mascot</t>
  </si>
  <si>
    <t>Dome</t>
  </si>
  <si>
    <t>Centre Panel</t>
  </si>
  <si>
    <t>Lis Dinding C1</t>
  </si>
  <si>
    <t>List Trap C7</t>
  </si>
  <si>
    <t>List Biding</t>
  </si>
  <si>
    <t>Down Ligth</t>
  </si>
  <si>
    <t>Kabel</t>
  </si>
  <si>
    <t>Lampu Led</t>
  </si>
  <si>
    <t>bt</t>
  </si>
  <si>
    <t>lb</t>
  </si>
  <si>
    <t>pail</t>
  </si>
  <si>
    <t>duz</t>
  </si>
  <si>
    <t>rol</t>
  </si>
  <si>
    <t>reset</t>
  </si>
  <si>
    <t>Pembangunan dan Pemeliharaan Tempat Ibadah Pedukuhan</t>
  </si>
  <si>
    <t>Belanja Modal Pemasangan Genteng Masid Nampan</t>
  </si>
  <si>
    <t>Belanja Modal Pemasangan Eternit Masjid Dayu</t>
  </si>
  <si>
    <t>Belanja Makan dan Minum Rapat Kegiatan</t>
  </si>
  <si>
    <t xml:space="preserve">Pembangunan Corblok Jalan Pedukuhan </t>
  </si>
  <si>
    <t xml:space="preserve">Tenaga Entry Data Monografi </t>
  </si>
  <si>
    <t xml:space="preserve">Honor Update data SID </t>
  </si>
  <si>
    <t>Belanja Cetak</t>
  </si>
  <si>
    <t>Pembangunan Jembatan Jalan Pedukuhan</t>
  </si>
  <si>
    <t>tukang batu</t>
  </si>
  <si>
    <t>Tukang Kayu</t>
  </si>
  <si>
    <t>Tukang besi</t>
  </si>
  <si>
    <t>Upah Tenaga Kerja Pembangunan Jembatan Wonorejo I</t>
  </si>
  <si>
    <t>Semen portland</t>
  </si>
  <si>
    <t>Pasir pasang</t>
  </si>
  <si>
    <t>Kayu bekisting</t>
  </si>
  <si>
    <t>Minyak bekisting</t>
  </si>
  <si>
    <t>Besi beton</t>
  </si>
  <si>
    <t>Kerikil beton</t>
  </si>
  <si>
    <t>Kayu balok klas II</t>
  </si>
  <si>
    <t>Plywood 9 mm</t>
  </si>
  <si>
    <t>Belanja Modal Pembangunan Jembatan Wonorejo I</t>
  </si>
  <si>
    <t>Upah Tenaga Kerja Pembangunan Jembatan Kenteng</t>
  </si>
  <si>
    <t>Belanja Modal Pembangunan Jembatan Kenteng</t>
  </si>
  <si>
    <t>Belanja Modal Pembangunan Jembatan Ketalo</t>
  </si>
  <si>
    <t>Upah Tenaga Kerja Pembangunan Jembatan Ketalo</t>
  </si>
  <si>
    <t>Upah Tenaga Kerja Pemasangan Genteng Masjid Nampan</t>
  </si>
  <si>
    <t>Upah Tenaga Kerja Pemasangan Etenit Masjid Dayu</t>
  </si>
  <si>
    <t>Pembangunan Jembatan Pedukuhan</t>
  </si>
  <si>
    <t>Pembangunan dan Pemeliharaan Tempat Ibadah</t>
  </si>
  <si>
    <t>Pembangunan Pos Ronda Pedukuhan</t>
  </si>
  <si>
    <t>kayu glugu 5/7</t>
  </si>
  <si>
    <t>Kayu kelas III</t>
  </si>
  <si>
    <t>ltr</t>
  </si>
  <si>
    <t>Balok kayu kelas II</t>
  </si>
  <si>
    <t>kerikil beton</t>
  </si>
  <si>
    <t>Batu bata</t>
  </si>
  <si>
    <t>PC</t>
  </si>
  <si>
    <t>Kapur pasang</t>
  </si>
  <si>
    <t xml:space="preserve">Main truss C75/75 </t>
  </si>
  <si>
    <t>Roof bottom RT 33-0,45</t>
  </si>
  <si>
    <t>Self drilling screw dia 6x20 mm</t>
  </si>
  <si>
    <t>Self drilling screw dia 4x16 mm</t>
  </si>
  <si>
    <t>Dinabolt dia 12-120 mm</t>
  </si>
  <si>
    <t>Bracket bulat</t>
  </si>
  <si>
    <t>Bracket oval</t>
  </si>
  <si>
    <t>Cornerplat</t>
  </si>
  <si>
    <t>Genteng palentong/paris</t>
  </si>
  <si>
    <t>Bubung genteng palentong/paris</t>
  </si>
  <si>
    <t>Plamir</t>
  </si>
  <si>
    <t>Cat dasar</t>
  </si>
  <si>
    <t>Cat penutup</t>
  </si>
  <si>
    <t>Tukangb besi profil</t>
  </si>
  <si>
    <t>Plywod</t>
  </si>
  <si>
    <t>Kayu Sengon Papan</t>
  </si>
  <si>
    <t>m 3</t>
  </si>
  <si>
    <t>Minyak Bekesting</t>
  </si>
  <si>
    <t>Tukang batu</t>
  </si>
  <si>
    <t>Upah Tenaga Kerja Pemasangan Conblok Mushola Patihan</t>
  </si>
  <si>
    <t>Belanja Modal Pemasangan Conblok Mushola Patihan</t>
  </si>
  <si>
    <t>Benang</t>
  </si>
  <si>
    <t>Kepala Tukang batu</t>
  </si>
  <si>
    <t xml:space="preserve">Conblok Pres T8cm </t>
  </si>
  <si>
    <t>Penjualan Tanah Kas Desa</t>
  </si>
  <si>
    <t>P2MD</t>
  </si>
  <si>
    <t>Sosialisasi Pilihan Lurah</t>
  </si>
  <si>
    <t>- Split</t>
  </si>
  <si>
    <t>Upah Tenaga Kerja Corblok Dukuh  Dayu</t>
  </si>
  <si>
    <t>Upah Tenaga Kerja Corblok Dukuh  Kenteng</t>
  </si>
  <si>
    <t>Upah Tenaga Kerja Corblok Dukuh Ketalo</t>
  </si>
  <si>
    <t>Upah Tenaga Kerja Corblok Dukuh Nampan</t>
  </si>
  <si>
    <t>Upah Tenaga Kerja Corblok Dukuh Sorobayan</t>
  </si>
  <si>
    <t>Upah Tenaga Kerja Corblok Dukuh Soko</t>
  </si>
  <si>
    <t>Upah Tenaga Kerja Corblok Dukuh Klagaran</t>
  </si>
  <si>
    <t>Upah Tenaga Kerja Corblok Dukuh Nanggulan</t>
  </si>
  <si>
    <t>Upah Tenaga Kerja Corblok Dukuh Demakan</t>
  </si>
  <si>
    <t>Upah Tenaga Kerja Corblok Dukuh Wonorejo I</t>
  </si>
  <si>
    <t>Upah Tenaga Kerja Corblok Dukuh Wonorejo II</t>
  </si>
  <si>
    <t>Upah Tenaga Kerja Corblok Dukuh Patihan</t>
  </si>
  <si>
    <t>Upah Tenaga Kerja Corblok Dukuh Wonoroto</t>
  </si>
  <si>
    <t>Belanja modal cor blok Jalan Dayu</t>
  </si>
  <si>
    <t>Belanja modal cor blok Jalan Kenteng</t>
  </si>
  <si>
    <t>Belanja modal cor blok Jalan Ketalo</t>
  </si>
  <si>
    <t>Belanja modal cor blok Jalan Nampan</t>
  </si>
  <si>
    <t>Belanja modal cor blok Jalan Sorobayan</t>
  </si>
  <si>
    <t>Belanja modal cor blok Jalan Soko</t>
  </si>
  <si>
    <t>Belanja modal cor blok Jalan Klagaran</t>
  </si>
  <si>
    <t xml:space="preserve">Belanja modal cor blok Jalan Nanggulan </t>
  </si>
  <si>
    <t>Belanja modal cor blok Jalan Demakan</t>
  </si>
  <si>
    <t>Belanja modal cor blok Jalan Wonorejo I</t>
  </si>
  <si>
    <t>Belanja modal cor blok Jalan Wonorejo II</t>
  </si>
  <si>
    <t xml:space="preserve">Belanja modal cor blok Jalan Patihan </t>
  </si>
  <si>
    <t>Belanja modal cor blok Jalan Wonoroto</t>
  </si>
  <si>
    <t>Belanja Barang dan Upah Tenaga Kerja</t>
  </si>
  <si>
    <t>Belanja Barang dan Upah Tenaga Kerja Corblok Jalan Pedukuhan</t>
  </si>
  <si>
    <t>Upah Tenaga Kerja Perkerasan Dukuh Bongos I</t>
  </si>
  <si>
    <t>Pembangunan Perkerasan Jalan Pedukuhan</t>
  </si>
  <si>
    <t>Upah Tenaga Kerja Perkerasan Dukuh Bongos II</t>
  </si>
  <si>
    <t>Upah Tenaga Kerja Perkerasan Dukuh Wonoroto</t>
  </si>
  <si>
    <t>Upah Tenaga Kerja Perkerasan Dukuh Demangan</t>
  </si>
  <si>
    <t>Belanja Modal Perkersan Jalan Dukuh Bongos I</t>
  </si>
  <si>
    <t>Belanja Modal Perkersan Jalan Dukuh Demangan</t>
  </si>
  <si>
    <t>Belanja Modal Perkersan Jalan Dukuh Wonoroto</t>
  </si>
  <si>
    <t>Belanja Barang dan Upah Tenaga Kerja Bangket Jalan Pedukuhan</t>
  </si>
  <si>
    <t>Upah Tenaga Kerja Bangket Dukuh Bongos I</t>
  </si>
  <si>
    <t>Upah Tenaga Kerja Bangket Dukuh Demangan</t>
  </si>
  <si>
    <t>Belanja modal bangket Jalan Bongos I</t>
  </si>
  <si>
    <t>Belanja modal bangket Jalan Demangan</t>
  </si>
  <si>
    <t>Dokumentsi</t>
  </si>
  <si>
    <t>Papan Proyek</t>
  </si>
  <si>
    <t>DAN BELANJA DESA TAHUN ANGGARAN 2016</t>
  </si>
  <si>
    <t>Alat (Bor dan Genset)</t>
  </si>
  <si>
    <t xml:space="preserve">Belanja Modal Pembangunan Pos Ronda </t>
  </si>
  <si>
    <t>Belanja Modal Pembangunan Pos Ronda Pedukuhan</t>
  </si>
  <si>
    <t xml:space="preserve">Upah Tenaga Kerja Pembangunan Pos Ronda </t>
  </si>
  <si>
    <t>Upah Tenaga Kerja Pemasangan Pondasi Masjid Wonorejo II</t>
  </si>
  <si>
    <t>paku</t>
  </si>
  <si>
    <t>kayu sengon papan</t>
  </si>
  <si>
    <t>Plywood</t>
  </si>
  <si>
    <t>Peningkatan Peran Serta Ketua RT  dalam Program Desa</t>
  </si>
  <si>
    <t>Belanja Modal Kerja Pemasangan Pondasi Masjid Wonorejo II</t>
  </si>
  <si>
    <t>Upah Tenaga Kerja Perkerasan Dukuh Demakan</t>
  </si>
  <si>
    <t>Belanja Modal Perkersan Jalan Dukuh Demakan</t>
  </si>
  <si>
    <t>Brangkal</t>
  </si>
  <si>
    <t>-Tukang</t>
  </si>
  <si>
    <t>Pembangunan Ruang TK ABA Patihan</t>
  </si>
  <si>
    <t>Upah Tenaga Kerja  TK ABA Patihan</t>
  </si>
  <si>
    <t>Kusen</t>
  </si>
  <si>
    <t>Daun Pintu</t>
  </si>
  <si>
    <t>Fasilitasi Pengentasan Kemiskinan Pedukuhan</t>
  </si>
  <si>
    <t>Honor Instruktur Senam Lansia</t>
  </si>
  <si>
    <t>Sinkronisasi Program Desa Pada Pedukuhan</t>
  </si>
  <si>
    <t>Biaya Snack Minum Kegiatan</t>
  </si>
  <si>
    <t>Fasilitasi Tempat Ibadah</t>
  </si>
  <si>
    <t>Honor Takmir dan Penjaga Masjid</t>
  </si>
  <si>
    <t>Monitoring Pembangunan POKGIAT LPMD Pedukuhan</t>
  </si>
  <si>
    <t>Pelatihan Membuat Makanan dari Ubi  Jalar</t>
  </si>
  <si>
    <t>Fasilitasi Radio Komunitas Desa</t>
  </si>
  <si>
    <t>Belanja Modal TK ABA Patihan</t>
  </si>
  <si>
    <t>Daun Jendela Kaca</t>
  </si>
  <si>
    <t xml:space="preserve">Pelatihan Pengolahan Sampah </t>
  </si>
  <si>
    <t>Fasilitasi Tim Pengentasan Kemiskinan Pedukuhan</t>
  </si>
  <si>
    <t>Pelatihan Membuat Makanan dari Ubi Jllar</t>
  </si>
  <si>
    <t>Pelatihan Membuat Batik</t>
  </si>
  <si>
    <t>Pelatihan Pengolahan Sampah</t>
  </si>
  <si>
    <t>Monitoring Pokgiat LPMD Pedukuhan</t>
  </si>
  <si>
    <t>Rapat Kordinasi PKK</t>
  </si>
  <si>
    <t>Honor Instruktur Senam Desa</t>
  </si>
  <si>
    <t>Pembangunan Corblok Jalan Pedukuhan</t>
  </si>
  <si>
    <t xml:space="preserve">Pembangunan Bangket Jalan Pedukuhan </t>
  </si>
  <si>
    <t>Pembangunan Perkerasan Pedukuhan</t>
  </si>
  <si>
    <t>Upah Tenaga Kerja Bangket Tersier Dukuh Klatak</t>
  </si>
  <si>
    <t>Belanja modal bangket Tersier Dukuh Klatak</t>
  </si>
  <si>
    <t>Upah Tenaga Kerja Perkerasan Dukuh Tegesan</t>
  </si>
  <si>
    <t>Belanja Modal Perkersan Jalan Dukuh Tegesan</t>
  </si>
  <si>
    <t>Belanja Bahan dan Alat Pelatihan</t>
  </si>
  <si>
    <t>Fasilitasi Produk Unggulan Desa pada Pelaksanaan Bantul Ekspo</t>
  </si>
  <si>
    <t>Fasilitasi Produk Unggulan Desa pada  Hari Pangan Sedunia</t>
  </si>
  <si>
    <t>Pembinaan Administrasi PKK Desa, Pedukuhan,  RT, dan Dasawisma</t>
  </si>
  <si>
    <t>NOMOR    29   TAHUN 2016</t>
  </si>
  <si>
    <t xml:space="preserve">TENTANG  ANGGARAN PENDAPATAN </t>
  </si>
  <si>
    <t xml:space="preserve">  TAHUN ANGGARAN 2016</t>
  </si>
  <si>
    <t>RINCIAN ANGGARAN PENDAPATAN DAN BELANJA DESA GADINGSARI</t>
  </si>
  <si>
    <t>SILPA Tahun berjalan</t>
  </si>
  <si>
    <t>MODAL</t>
  </si>
  <si>
    <t>DEFISIT=SISA30%+70%</t>
  </si>
  <si>
    <t>BKK</t>
  </si>
  <si>
    <t>TOTAL DEFISIT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</si>
</sst>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;[Red]0"/>
    <numFmt numFmtId="166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Bookman Old Style"/>
      <family val="1"/>
    </font>
    <font>
      <sz val="11"/>
      <name val="Bookman Old Style"/>
      <family val="1"/>
    </font>
    <font>
      <b/>
      <sz val="16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2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charset val="1"/>
      <scheme val="minor"/>
    </font>
    <font>
      <b/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0" tint="-0.1499984740745262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4">
    <xf numFmtId="0" fontId="0" fillId="0" borderId="0"/>
    <xf numFmtId="41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</cellStyleXfs>
  <cellXfs count="1041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 applyAlignment="1">
      <alignment horizontal="right"/>
    </xf>
    <xf numFmtId="41" fontId="0" fillId="0" borderId="1" xfId="0" applyNumberFormat="1" applyBorder="1" applyAlignment="1">
      <alignment horizontal="right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3" xfId="0" applyBorder="1"/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5" xfId="0" quotePrefix="1" applyFont="1" applyBorder="1" applyAlignment="1">
      <alignment horizontal="justify"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1" fontId="0" fillId="0" borderId="1" xfId="0" applyNumberFormat="1" applyBorder="1" applyAlignment="1">
      <alignment horizontal="right" vertical="top"/>
    </xf>
    <xf numFmtId="0" fontId="1" fillId="0" borderId="2" xfId="0" quotePrefix="1" applyFont="1" applyBorder="1" applyAlignment="1">
      <alignment vertical="top" wrapText="1"/>
    </xf>
    <xf numFmtId="0" fontId="1" fillId="0" borderId="2" xfId="0" quotePrefix="1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top"/>
    </xf>
    <xf numFmtId="41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1" fontId="0" fillId="0" borderId="9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0" fontId="1" fillId="0" borderId="12" xfId="0" applyFont="1" applyBorder="1" applyAlignment="1">
      <alignment vertical="top" wrapText="1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7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/>
    <xf numFmtId="0" fontId="0" fillId="0" borderId="1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vertical="top" wrapText="1"/>
    </xf>
    <xf numFmtId="0" fontId="0" fillId="0" borderId="10" xfId="0" applyBorder="1"/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4" fillId="0" borderId="0" xfId="0" applyFont="1" applyAlignment="1"/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0" borderId="0" xfId="0" applyFont="1" applyAlignment="1">
      <alignment horizontal="left" vertical="top" wrapText="1"/>
    </xf>
    <xf numFmtId="41" fontId="0" fillId="0" borderId="16" xfId="0" applyNumberFormat="1" applyBorder="1" applyAlignment="1">
      <alignment horizontal="center" vertical="top" wrapText="1"/>
    </xf>
    <xf numFmtId="41" fontId="0" fillId="0" borderId="17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1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21" xfId="0" applyBorder="1"/>
    <xf numFmtId="0" fontId="0" fillId="0" borderId="0" xfId="0" applyBorder="1"/>
    <xf numFmtId="0" fontId="0" fillId="0" borderId="0" xfId="0" quotePrefix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" xfId="0" applyBorder="1"/>
    <xf numFmtId="0" fontId="0" fillId="0" borderId="30" xfId="0" applyBorder="1"/>
    <xf numFmtId="0" fontId="0" fillId="0" borderId="21" xfId="0" applyBorder="1" applyAlignment="1">
      <alignment vertical="top" wrapText="1"/>
    </xf>
    <xf numFmtId="43" fontId="0" fillId="0" borderId="0" xfId="0" applyNumberFormat="1"/>
    <xf numFmtId="41" fontId="0" fillId="0" borderId="0" xfId="0" applyNumberFormat="1"/>
    <xf numFmtId="3" fontId="0" fillId="0" borderId="0" xfId="0" applyNumberFormat="1"/>
    <xf numFmtId="0" fontId="1" fillId="4" borderId="0" xfId="0" applyFont="1" applyFill="1" applyAlignment="1">
      <alignment vertical="top" wrapText="1"/>
    </xf>
    <xf numFmtId="0" fontId="0" fillId="0" borderId="0" xfId="0" applyFill="1"/>
    <xf numFmtId="0" fontId="0" fillId="0" borderId="3" xfId="0" applyFill="1" applyBorder="1"/>
    <xf numFmtId="41" fontId="0" fillId="0" borderId="1" xfId="0" applyNumberFormat="1" applyFill="1" applyBorder="1" applyAlignment="1">
      <alignment horizontal="right"/>
    </xf>
    <xf numFmtId="164" fontId="0" fillId="0" borderId="0" xfId="0" applyNumberFormat="1"/>
    <xf numFmtId="164" fontId="0" fillId="0" borderId="0" xfId="0" applyNumberFormat="1" applyFill="1"/>
    <xf numFmtId="0" fontId="10" fillId="0" borderId="0" xfId="0" applyFont="1"/>
    <xf numFmtId="0" fontId="1" fillId="0" borderId="2" xfId="0" quotePrefix="1" applyFont="1" applyFill="1" applyBorder="1" applyAlignment="1">
      <alignment vertical="top" wrapText="1"/>
    </xf>
    <xf numFmtId="3" fontId="0" fillId="0" borderId="3" xfId="0" applyNumberFormat="1" applyFill="1" applyBorder="1"/>
    <xf numFmtId="41" fontId="0" fillId="0" borderId="3" xfId="0" applyNumberFormat="1" applyFill="1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3" fontId="0" fillId="5" borderId="0" xfId="0" applyNumberFormat="1" applyFill="1"/>
    <xf numFmtId="41" fontId="0" fillId="0" borderId="0" xfId="0" applyNumberFormat="1" applyFill="1"/>
    <xf numFmtId="41" fontId="0" fillId="0" borderId="16" xfId="0" applyNumberFormat="1" applyFill="1" applyBorder="1" applyAlignment="1">
      <alignment horizontal="center"/>
    </xf>
    <xf numFmtId="41" fontId="0" fillId="0" borderId="17" xfId="0" applyNumberFormat="1" applyFill="1" applyBorder="1" applyAlignment="1">
      <alignment horizontal="center"/>
    </xf>
    <xf numFmtId="0" fontId="7" fillId="0" borderId="2" xfId="0" applyFont="1" applyFill="1" applyBorder="1" applyAlignment="1">
      <alignment vertical="top" wrapText="1"/>
    </xf>
    <xf numFmtId="41" fontId="6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5" xfId="0" quotePrefix="1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7" fillId="0" borderId="2" xfId="0" quotePrefix="1" applyFont="1" applyFill="1" applyBorder="1" applyAlignment="1">
      <alignment vertical="top" wrapText="1"/>
    </xf>
    <xf numFmtId="41" fontId="0" fillId="0" borderId="13" xfId="0" applyNumberFormat="1" applyFill="1" applyBorder="1" applyAlignment="1">
      <alignment horizontal="right"/>
    </xf>
    <xf numFmtId="0" fontId="1" fillId="0" borderId="2" xfId="0" quotePrefix="1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41" fontId="0" fillId="0" borderId="13" xfId="0" applyNumberFormat="1" applyFill="1" applyBorder="1"/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/>
    </xf>
    <xf numFmtId="0" fontId="9" fillId="0" borderId="3" xfId="0" applyFont="1" applyFill="1" applyBorder="1"/>
    <xf numFmtId="3" fontId="9" fillId="0" borderId="3" xfId="0" applyNumberFormat="1" applyFont="1" applyFill="1" applyBorder="1"/>
    <xf numFmtId="3" fontId="0" fillId="0" borderId="3" xfId="1" applyNumberFormat="1" applyFont="1" applyFill="1" applyBorder="1"/>
    <xf numFmtId="3" fontId="0" fillId="0" borderId="13" xfId="0" applyNumberFormat="1" applyFill="1" applyBorder="1"/>
    <xf numFmtId="0" fontId="1" fillId="0" borderId="3" xfId="0" quotePrefix="1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41" fontId="0" fillId="0" borderId="19" xfId="0" applyNumberFormat="1" applyFill="1" applyBorder="1" applyAlignment="1">
      <alignment horizontal="right"/>
    </xf>
    <xf numFmtId="0" fontId="1" fillId="0" borderId="14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ont="1" applyFill="1" applyBorder="1"/>
    <xf numFmtId="0" fontId="7" fillId="0" borderId="2" xfId="0" quotePrefix="1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right"/>
    </xf>
    <xf numFmtId="164" fontId="0" fillId="0" borderId="1" xfId="0" applyNumberFormat="1" applyFont="1" applyBorder="1" applyAlignment="1">
      <alignment horizontal="right" vertical="top" wrapText="1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13" xfId="0" applyNumberFormat="1" applyFont="1" applyFill="1" applyBorder="1" applyAlignment="1">
      <alignment horizontal="right"/>
    </xf>
    <xf numFmtId="164" fontId="0" fillId="0" borderId="3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164" fontId="0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13" xfId="0" applyNumberFormat="1" applyFont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41" fontId="0" fillId="0" borderId="1" xfId="0" applyNumberFormat="1" applyFont="1" applyBorder="1" applyAlignment="1">
      <alignment horizontal="right" vertical="top" wrapText="1"/>
    </xf>
    <xf numFmtId="164" fontId="0" fillId="0" borderId="0" xfId="0" applyNumberFormat="1" applyAlignment="1"/>
    <xf numFmtId="0" fontId="0" fillId="0" borderId="1" xfId="0" applyFill="1" applyBorder="1"/>
    <xf numFmtId="3" fontId="0" fillId="0" borderId="1" xfId="0" applyNumberForma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/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/>
    <xf numFmtId="3" fontId="0" fillId="0" borderId="1" xfId="0" applyNumberFormat="1" applyFill="1" applyBorder="1" applyAlignment="1"/>
    <xf numFmtId="41" fontId="0" fillId="0" borderId="1" xfId="0" applyNumberFormat="1" applyFill="1" applyBorder="1" applyAlignment="1"/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top" wrapText="1"/>
    </xf>
    <xf numFmtId="164" fontId="0" fillId="0" borderId="19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top" wrapText="1"/>
    </xf>
    <xf numFmtId="41" fontId="0" fillId="0" borderId="1" xfId="0" applyNumberFormat="1" applyFill="1" applyBorder="1" applyAlignment="1">
      <alignment horizontal="center" vertical="center" wrapText="1"/>
    </xf>
    <xf numFmtId="41" fontId="6" fillId="0" borderId="7" xfId="0" applyNumberFormat="1" applyFont="1" applyFill="1" applyBorder="1" applyAlignment="1">
      <alignment horizontal="right"/>
    </xf>
    <xf numFmtId="41" fontId="0" fillId="0" borderId="7" xfId="0" applyNumberFormat="1" applyFill="1" applyBorder="1" applyAlignment="1">
      <alignment horizontal="left" vertical="top"/>
    </xf>
    <xf numFmtId="41" fontId="6" fillId="0" borderId="7" xfId="0" applyNumberFormat="1" applyFont="1" applyFill="1" applyBorder="1" applyAlignment="1">
      <alignment horizontal="left" vertical="top"/>
    </xf>
    <xf numFmtId="41" fontId="0" fillId="0" borderId="3" xfId="0" applyNumberFormat="1" applyFill="1" applyBorder="1" applyAlignment="1"/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41" fontId="0" fillId="0" borderId="3" xfId="0" applyNumberFormat="1" applyFont="1" applyBorder="1" applyAlignment="1">
      <alignment vertical="top" wrapText="1"/>
    </xf>
    <xf numFmtId="41" fontId="0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textRotation="255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0" fillId="0" borderId="0" xfId="0" applyFont="1"/>
    <xf numFmtId="0" fontId="0" fillId="0" borderId="7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quotePrefix="1" applyFont="1" applyFill="1" applyBorder="1" applyAlignment="1">
      <alignment vertical="top" wrapText="1"/>
    </xf>
    <xf numFmtId="0" fontId="1" fillId="0" borderId="3" xfId="0" quotePrefix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65" fontId="18" fillId="0" borderId="0" xfId="0" applyNumberFormat="1" applyFont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2" xfId="0" quotePrefix="1" applyFont="1" applyFill="1" applyBorder="1" applyAlignment="1">
      <alignment vertical="top" wrapText="1"/>
    </xf>
    <xf numFmtId="0" fontId="1" fillId="0" borderId="3" xfId="0" quotePrefix="1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0" fontId="18" fillId="0" borderId="0" xfId="0" applyFont="1" applyAlignment="1"/>
    <xf numFmtId="41" fontId="0" fillId="0" borderId="1" xfId="0" applyNumberFormat="1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164" fontId="0" fillId="0" borderId="16" xfId="0" applyNumberFormat="1" applyFont="1" applyBorder="1" applyAlignment="1">
      <alignment horizontal="center" vertical="top" wrapText="1"/>
    </xf>
    <xf numFmtId="164" fontId="0" fillId="0" borderId="17" xfId="0" applyNumberFormat="1" applyFont="1" applyBorder="1" applyAlignment="1">
      <alignment horizontal="right" vertical="top" wrapText="1"/>
    </xf>
    <xf numFmtId="0" fontId="0" fillId="0" borderId="6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1" xfId="0" quotePrefix="1" applyFont="1" applyFill="1" applyBorder="1" applyAlignment="1">
      <alignment vertical="top" wrapText="1"/>
    </xf>
    <xf numFmtId="41" fontId="9" fillId="0" borderId="1" xfId="0" applyNumberFormat="1" applyFont="1" applyFill="1" applyBorder="1" applyAlignment="1">
      <alignment vertical="top"/>
    </xf>
    <xf numFmtId="41" fontId="9" fillId="0" borderId="1" xfId="0" applyNumberFormat="1" applyFont="1" applyFill="1" applyBorder="1"/>
    <xf numFmtId="164" fontId="0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1" fontId="1" fillId="0" borderId="0" xfId="0" applyNumberFormat="1" applyFont="1" applyAlignment="1">
      <alignment horizontal="right" wrapText="1"/>
    </xf>
    <xf numFmtId="41" fontId="1" fillId="0" borderId="0" xfId="0" applyNumberFormat="1" applyFont="1" applyAlignment="1">
      <alignment horizontal="center" wrapText="1"/>
    </xf>
    <xf numFmtId="41" fontId="10" fillId="0" borderId="0" xfId="0" applyNumberFormat="1" applyFont="1" applyAlignment="1">
      <alignment horizontal="right" wrapText="1"/>
    </xf>
    <xf numFmtId="41" fontId="10" fillId="0" borderId="0" xfId="0" applyNumberFormat="1" applyFont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43" fontId="0" fillId="0" borderId="6" xfId="0" applyNumberFormat="1" applyBorder="1" applyAlignment="1">
      <alignment horizontal="center" vertical="top" wrapText="1"/>
    </xf>
    <xf numFmtId="43" fontId="0" fillId="0" borderId="1" xfId="0" applyNumberFormat="1" applyBorder="1" applyAlignment="1">
      <alignment horizontal="center" vertical="top" wrapText="1"/>
    </xf>
    <xf numFmtId="43" fontId="1" fillId="0" borderId="2" xfId="0" applyNumberFormat="1" applyFont="1" applyFill="1" applyBorder="1" applyAlignment="1">
      <alignment vertical="top" wrapText="1"/>
    </xf>
    <xf numFmtId="43" fontId="9" fillId="0" borderId="3" xfId="0" applyNumberFormat="1" applyFont="1" applyFill="1" applyBorder="1" applyAlignment="1">
      <alignment vertical="top" wrapText="1"/>
    </xf>
    <xf numFmtId="41" fontId="9" fillId="0" borderId="3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vertical="top" wrapText="1"/>
    </xf>
    <xf numFmtId="41" fontId="9" fillId="0" borderId="3" xfId="0" applyNumberFormat="1" applyFont="1" applyFill="1" applyBorder="1" applyAlignment="1">
      <alignment vertical="top" wrapText="1"/>
    </xf>
    <xf numFmtId="3" fontId="9" fillId="0" borderId="3" xfId="0" applyNumberFormat="1" applyFont="1" applyFill="1" applyBorder="1" applyAlignment="1">
      <alignment wrapText="1"/>
    </xf>
    <xf numFmtId="3" fontId="13" fillId="0" borderId="3" xfId="0" applyNumberFormat="1" applyFont="1" applyFill="1" applyBorder="1" applyAlignment="1">
      <alignment wrapText="1"/>
    </xf>
    <xf numFmtId="41" fontId="13" fillId="0" borderId="3" xfId="0" applyNumberFormat="1" applyFont="1" applyFill="1" applyBorder="1" applyAlignment="1">
      <alignment wrapText="1"/>
    </xf>
    <xf numFmtId="0" fontId="0" fillId="0" borderId="6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1" fontId="9" fillId="0" borderId="13" xfId="0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wrapText="1"/>
    </xf>
    <xf numFmtId="41" fontId="9" fillId="0" borderId="1" xfId="0" applyNumberFormat="1" applyFont="1" applyFill="1" applyBorder="1" applyAlignment="1">
      <alignment horizontal="right" wrapText="1"/>
    </xf>
    <xf numFmtId="41" fontId="9" fillId="0" borderId="13" xfId="0" applyNumberFormat="1" applyFont="1" applyFill="1" applyBorder="1" applyAlignment="1">
      <alignment wrapText="1"/>
    </xf>
    <xf numFmtId="3" fontId="9" fillId="0" borderId="3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0" fillId="0" borderId="35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9" fillId="0" borderId="32" xfId="0" applyFont="1" applyFill="1" applyBorder="1" applyAlignment="1">
      <alignment wrapText="1"/>
    </xf>
    <xf numFmtId="3" fontId="9" fillId="0" borderId="3" xfId="1" applyNumberFormat="1" applyFont="1" applyFill="1" applyBorder="1" applyAlignment="1">
      <alignment wrapText="1"/>
    </xf>
    <xf numFmtId="0" fontId="0" fillId="0" borderId="3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3" fontId="9" fillId="0" borderId="13" xfId="0" applyNumberFormat="1" applyFont="1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41" fontId="0" fillId="0" borderId="2" xfId="0" applyNumberFormat="1" applyFill="1" applyBorder="1" applyAlignment="1">
      <alignment horizontal="right" wrapText="1"/>
    </xf>
    <xf numFmtId="41" fontId="9" fillId="0" borderId="3" xfId="0" applyNumberFormat="1" applyFont="1" applyBorder="1" applyAlignment="1">
      <alignment wrapText="1"/>
    </xf>
    <xf numFmtId="41" fontId="9" fillId="0" borderId="13" xfId="0" applyNumberFormat="1" applyFont="1" applyBorder="1" applyAlignment="1">
      <alignment horizontal="right" wrapText="1"/>
    </xf>
    <xf numFmtId="41" fontId="13" fillId="0" borderId="13" xfId="0" applyNumberFormat="1" applyFont="1" applyFill="1" applyBorder="1" applyAlignment="1">
      <alignment wrapText="1"/>
    </xf>
    <xf numFmtId="41" fontId="9" fillId="0" borderId="33" xfId="0" applyNumberFormat="1" applyFont="1" applyFill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14" xfId="0" applyFont="1" applyFill="1" applyBorder="1" applyAlignment="1">
      <alignment wrapText="1"/>
    </xf>
    <xf numFmtId="41" fontId="9" fillId="0" borderId="1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41" fontId="0" fillId="0" borderId="0" xfId="0" applyNumberFormat="1" applyAlignment="1">
      <alignment horizontal="center" wrapText="1"/>
    </xf>
    <xf numFmtId="41" fontId="0" fillId="0" borderId="2" xfId="0" applyNumberForma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wrapText="1"/>
    </xf>
    <xf numFmtId="41" fontId="0" fillId="0" borderId="2" xfId="0" applyNumberFormat="1" applyFill="1" applyBorder="1" applyAlignment="1">
      <alignment horizontal="right" vertical="top" wrapText="1"/>
    </xf>
    <xf numFmtId="41" fontId="0" fillId="0" borderId="2" xfId="0" applyNumberFormat="1" applyFont="1" applyFill="1" applyBorder="1" applyAlignment="1">
      <alignment horizontal="right" wrapText="1"/>
    </xf>
    <xf numFmtId="41" fontId="0" fillId="0" borderId="4" xfId="0" applyNumberFormat="1" applyFill="1" applyBorder="1" applyAlignment="1">
      <alignment horizontal="right" wrapText="1"/>
    </xf>
    <xf numFmtId="41" fontId="0" fillId="0" borderId="5" xfId="0" applyNumberFormat="1" applyFill="1" applyBorder="1" applyAlignment="1">
      <alignment horizontal="right" wrapText="1"/>
    </xf>
    <xf numFmtId="41" fontId="0" fillId="0" borderId="2" xfId="0" applyNumberFormat="1" applyBorder="1" applyAlignment="1">
      <alignment horizontal="right" wrapText="1"/>
    </xf>
    <xf numFmtId="41" fontId="13" fillId="0" borderId="2" xfId="0" applyNumberFormat="1" applyFont="1" applyFill="1" applyBorder="1" applyAlignment="1">
      <alignment horizontal="right" wrapText="1"/>
    </xf>
    <xf numFmtId="41" fontId="0" fillId="0" borderId="12" xfId="0" applyNumberFormat="1" applyFill="1" applyBorder="1" applyAlignment="1">
      <alignment horizontal="right" wrapText="1"/>
    </xf>
    <xf numFmtId="41" fontId="0" fillId="0" borderId="1" xfId="0" applyNumberFormat="1" applyFill="1" applyBorder="1" applyAlignment="1">
      <alignment horizontal="center" wrapText="1"/>
    </xf>
    <xf numFmtId="41" fontId="6" fillId="0" borderId="1" xfId="0" applyNumberFormat="1" applyFont="1" applyFill="1" applyBorder="1" applyAlignment="1">
      <alignment horizontal="center" wrapText="1"/>
    </xf>
    <xf numFmtId="41" fontId="0" fillId="0" borderId="1" xfId="0" applyNumberFormat="1" applyFill="1" applyBorder="1" applyAlignment="1">
      <alignment horizontal="center" vertical="top" wrapText="1"/>
    </xf>
    <xf numFmtId="41" fontId="6" fillId="0" borderId="1" xfId="0" applyNumberFormat="1" applyFont="1" applyFill="1" applyBorder="1" applyAlignment="1">
      <alignment horizontal="center" vertical="top" wrapText="1"/>
    </xf>
    <xf numFmtId="41" fontId="0" fillId="0" borderId="9" xfId="0" applyNumberFormat="1" applyFill="1" applyBorder="1" applyAlignment="1">
      <alignment horizontal="center" wrapText="1"/>
    </xf>
    <xf numFmtId="0" fontId="0" fillId="0" borderId="17" xfId="0" applyBorder="1" applyAlignment="1">
      <alignment horizontal="left" vertical="center" wrapText="1"/>
    </xf>
    <xf numFmtId="41" fontId="0" fillId="0" borderId="18" xfId="0" applyNumberFormat="1" applyFill="1" applyBorder="1" applyAlignment="1">
      <alignment horizontal="left" vertical="center" wrapText="1"/>
    </xf>
    <xf numFmtId="41" fontId="0" fillId="0" borderId="16" xfId="0" applyNumberFormat="1" applyFill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 wrapText="1"/>
    </xf>
    <xf numFmtId="164" fontId="0" fillId="0" borderId="1" xfId="0" applyNumberFormat="1" applyBorder="1"/>
    <xf numFmtId="164" fontId="19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9" xfId="0" applyNumberFormat="1" applyBorder="1"/>
    <xf numFmtId="0" fontId="0" fillId="0" borderId="0" xfId="0" applyAlignment="1">
      <alignment horizontal="left"/>
    </xf>
    <xf numFmtId="0" fontId="20" fillId="0" borderId="0" xfId="2"/>
    <xf numFmtId="0" fontId="21" fillId="0" borderId="0" xfId="2" applyFont="1" applyAlignment="1">
      <alignment horizontal="left"/>
    </xf>
    <xf numFmtId="0" fontId="21" fillId="8" borderId="45" xfId="2" applyFont="1" applyFill="1" applyBorder="1" applyAlignment="1">
      <alignment horizontal="center" wrapText="1"/>
    </xf>
    <xf numFmtId="0" fontId="20" fillId="0" borderId="0" xfId="2" applyFont="1"/>
    <xf numFmtId="0" fontId="21" fillId="8" borderId="19" xfId="2" applyFont="1" applyFill="1" applyBorder="1" applyAlignment="1">
      <alignment horizontal="center" wrapText="1"/>
    </xf>
    <xf numFmtId="0" fontId="21" fillId="8" borderId="24" xfId="2" applyFont="1" applyFill="1" applyBorder="1" applyAlignment="1">
      <alignment horizontal="center" wrapText="1"/>
    </xf>
    <xf numFmtId="0" fontId="21" fillId="8" borderId="49" xfId="2" applyFont="1" applyFill="1" applyBorder="1" applyAlignment="1">
      <alignment horizontal="center" wrapText="1"/>
    </xf>
    <xf numFmtId="0" fontId="21" fillId="8" borderId="50" xfId="2" applyFont="1" applyFill="1" applyBorder="1" applyAlignment="1">
      <alignment horizontal="center" wrapText="1"/>
    </xf>
    <xf numFmtId="0" fontId="21" fillId="8" borderId="51" xfId="2" applyFont="1" applyFill="1" applyBorder="1" applyAlignment="1">
      <alignment horizontal="center" wrapText="1"/>
    </xf>
    <xf numFmtId="0" fontId="22" fillId="0" borderId="52" xfId="2" applyFont="1" applyBorder="1" applyAlignment="1">
      <alignment horizontal="justify" vertical="top" wrapText="1"/>
    </xf>
    <xf numFmtId="0" fontId="22" fillId="0" borderId="53" xfId="2" applyFont="1" applyBorder="1" applyAlignment="1">
      <alignment horizontal="justify" vertical="top" wrapText="1"/>
    </xf>
    <xf numFmtId="15" fontId="22" fillId="0" borderId="53" xfId="2" applyNumberFormat="1" applyFont="1" applyBorder="1" applyAlignment="1">
      <alignment horizontal="justify" vertical="top" wrapText="1"/>
    </xf>
    <xf numFmtId="41" fontId="22" fillId="0" borderId="53" xfId="1" applyFont="1" applyBorder="1" applyAlignment="1">
      <alignment horizontal="justify" vertical="top" wrapText="1"/>
    </xf>
    <xf numFmtId="0" fontId="22" fillId="0" borderId="54" xfId="2" applyFont="1" applyBorder="1" applyAlignment="1">
      <alignment horizontal="justify" vertical="top" wrapText="1"/>
    </xf>
    <xf numFmtId="0" fontId="22" fillId="0" borderId="55" xfId="2" applyFont="1" applyBorder="1" applyAlignment="1">
      <alignment horizontal="justify" vertical="top" wrapText="1"/>
    </xf>
    <xf numFmtId="0" fontId="22" fillId="0" borderId="1" xfId="2" applyFont="1" applyBorder="1" applyAlignment="1">
      <alignment horizontal="justify" vertical="top" wrapText="1"/>
    </xf>
    <xf numFmtId="0" fontId="22" fillId="0" borderId="56" xfId="2" applyFont="1" applyBorder="1" applyAlignment="1">
      <alignment horizontal="justify" vertical="top" wrapText="1"/>
    </xf>
    <xf numFmtId="0" fontId="22" fillId="0" borderId="57" xfId="2" applyFont="1" applyBorder="1" applyAlignment="1">
      <alignment horizontal="justify" vertical="top" wrapText="1"/>
    </xf>
    <xf numFmtId="0" fontId="22" fillId="0" borderId="58" xfId="2" applyFont="1" applyBorder="1" applyAlignment="1">
      <alignment horizontal="justify" vertical="top" wrapText="1"/>
    </xf>
    <xf numFmtId="0" fontId="22" fillId="0" borderId="59" xfId="2" applyFont="1" applyBorder="1" applyAlignment="1">
      <alignment horizontal="justify" vertical="top" wrapText="1"/>
    </xf>
    <xf numFmtId="0" fontId="23" fillId="0" borderId="0" xfId="2" applyFont="1" applyAlignment="1">
      <alignment horizontal="left"/>
    </xf>
    <xf numFmtId="0" fontId="24" fillId="0" borderId="0" xfId="2" applyFont="1" applyAlignment="1">
      <alignment horizontal="left"/>
    </xf>
    <xf numFmtId="0" fontId="23" fillId="0" borderId="0" xfId="2" applyFont="1" applyAlignment="1"/>
    <xf numFmtId="0" fontId="20" fillId="0" borderId="0" xfId="2" quotePrefix="1"/>
    <xf numFmtId="0" fontId="0" fillId="0" borderId="60" xfId="0" applyBorder="1"/>
    <xf numFmtId="0" fontId="0" fillId="0" borderId="61" xfId="0" applyBorder="1"/>
    <xf numFmtId="0" fontId="0" fillId="0" borderId="46" xfId="0" applyBorder="1"/>
    <xf numFmtId="0" fontId="0" fillId="3" borderId="62" xfId="0" applyFill="1" applyBorder="1"/>
    <xf numFmtId="0" fontId="0" fillId="0" borderId="62" xfId="0" applyBorder="1"/>
    <xf numFmtId="0" fontId="0" fillId="0" borderId="48" xfId="0" applyBorder="1"/>
    <xf numFmtId="0" fontId="6" fillId="0" borderId="0" xfId="0" applyFont="1"/>
    <xf numFmtId="0" fontId="0" fillId="0" borderId="0" xfId="0" applyFill="1" applyBorder="1"/>
    <xf numFmtId="0" fontId="0" fillId="0" borderId="48" xfId="0" applyFill="1" applyBorder="1"/>
    <xf numFmtId="0" fontId="0" fillId="0" borderId="37" xfId="0" applyBorder="1"/>
    <xf numFmtId="0" fontId="26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0" xfId="0" quotePrefix="1"/>
    <xf numFmtId="0" fontId="0" fillId="0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41" fontId="6" fillId="9" borderId="50" xfId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1" fontId="6" fillId="0" borderId="0" xfId="1" applyFont="1" applyFill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41" fontId="0" fillId="0" borderId="72" xfId="1" applyFont="1" applyFill="1" applyBorder="1" applyAlignment="1">
      <alignment vertical="center"/>
    </xf>
    <xf numFmtId="0" fontId="0" fillId="9" borderId="71" xfId="0" applyFill="1" applyBorder="1" applyAlignment="1">
      <alignment vertical="center"/>
    </xf>
    <xf numFmtId="0" fontId="6" fillId="9" borderId="72" xfId="0" applyFont="1" applyFill="1" applyBorder="1" applyAlignment="1">
      <alignment horizontal="center" vertical="center"/>
    </xf>
    <xf numFmtId="41" fontId="0" fillId="9" borderId="72" xfId="1" applyFont="1" applyFill="1" applyBorder="1" applyAlignment="1">
      <alignment vertical="center"/>
    </xf>
    <xf numFmtId="0" fontId="0" fillId="9" borderId="73" xfId="0" applyFill="1" applyBorder="1" applyAlignment="1">
      <alignment vertical="center"/>
    </xf>
    <xf numFmtId="0" fontId="6" fillId="9" borderId="74" xfId="0" applyFont="1" applyFill="1" applyBorder="1" applyAlignment="1">
      <alignment horizontal="center" vertical="center"/>
    </xf>
    <xf numFmtId="41" fontId="0" fillId="9" borderId="74" xfId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1" fontId="0" fillId="9" borderId="1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1" applyFont="1" applyFill="1" applyBorder="1" applyAlignment="1">
      <alignment vertical="center"/>
    </xf>
    <xf numFmtId="0" fontId="6" fillId="0" borderId="0" xfId="0" applyFont="1" applyFill="1"/>
    <xf numFmtId="41" fontId="6" fillId="9" borderId="76" xfId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/>
    </xf>
    <xf numFmtId="0" fontId="0" fillId="0" borderId="77" xfId="0" applyFill="1" applyBorder="1" applyAlignment="1">
      <alignment vertical="center"/>
    </xf>
    <xf numFmtId="0" fontId="0" fillId="0" borderId="70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8" xfId="0" applyFill="1" applyBorder="1" applyAlignment="1">
      <alignment vertical="center"/>
    </xf>
    <xf numFmtId="41" fontId="0" fillId="0" borderId="79" xfId="1" applyFont="1" applyFill="1" applyBorder="1" applyAlignment="1">
      <alignment vertical="center"/>
    </xf>
    <xf numFmtId="41" fontId="0" fillId="9" borderId="79" xfId="1" applyFont="1" applyFill="1" applyBorder="1" applyAlignment="1">
      <alignment vertical="center"/>
    </xf>
    <xf numFmtId="41" fontId="0" fillId="9" borderId="80" xfId="1" applyFont="1" applyFill="1" applyBorder="1" applyAlignment="1">
      <alignment vertical="center"/>
    </xf>
    <xf numFmtId="41" fontId="0" fillId="9" borderId="56" xfId="1" applyFont="1" applyFill="1" applyBorder="1" applyAlignment="1">
      <alignment vertical="center"/>
    </xf>
    <xf numFmtId="0" fontId="31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1" xfId="2" applyNumberFormat="1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41" fontId="0" fillId="0" borderId="1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vertical="center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41" fontId="0" fillId="0" borderId="9" xfId="0" applyNumberFormat="1" applyFont="1" applyFill="1" applyBorder="1" applyAlignment="1"/>
    <xf numFmtId="41" fontId="0" fillId="0" borderId="9" xfId="0" applyNumberFormat="1" applyFont="1" applyFill="1" applyBorder="1" applyAlignment="1">
      <alignment horizontal="center"/>
    </xf>
    <xf numFmtId="41" fontId="0" fillId="0" borderId="25" xfId="0" applyNumberFormat="1" applyFont="1" applyFill="1" applyBorder="1" applyAlignment="1">
      <alignment horizontal="center" vertical="top"/>
    </xf>
    <xf numFmtId="41" fontId="0" fillId="0" borderId="40" xfId="0" applyNumberFormat="1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vertical="center"/>
    </xf>
    <xf numFmtId="41" fontId="0" fillId="0" borderId="20" xfId="0" applyNumberFormat="1" applyFont="1" applyFill="1" applyBorder="1" applyAlignment="1">
      <alignment horizontal="center" vertical="center"/>
    </xf>
    <xf numFmtId="41" fontId="0" fillId="0" borderId="39" xfId="0" applyNumberFormat="1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top" wrapText="1"/>
    </xf>
    <xf numFmtId="0" fontId="0" fillId="7" borderId="16" xfId="0" applyFont="1" applyFill="1" applyBorder="1" applyAlignment="1">
      <alignment horizontal="center" vertical="top" wrapText="1"/>
    </xf>
    <xf numFmtId="0" fontId="0" fillId="7" borderId="17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41" fontId="0" fillId="0" borderId="0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vertical="center"/>
    </xf>
    <xf numFmtId="41" fontId="0" fillId="0" borderId="7" xfId="0" applyNumberFormat="1" applyFont="1" applyBorder="1" applyAlignment="1">
      <alignment vertical="center"/>
    </xf>
    <xf numFmtId="0" fontId="5" fillId="0" borderId="2" xfId="0" quotePrefix="1" applyFont="1" applyFill="1" applyBorder="1" applyAlignment="1">
      <alignment vertical="top" wrapText="1"/>
    </xf>
    <xf numFmtId="41" fontId="0" fillId="0" borderId="1" xfId="0" applyNumberFormat="1" applyFont="1" applyBorder="1" applyAlignment="1">
      <alignment horizontal="center"/>
    </xf>
    <xf numFmtId="41" fontId="0" fillId="0" borderId="1" xfId="0" applyNumberFormat="1" applyFont="1" applyBorder="1"/>
    <xf numFmtId="41" fontId="0" fillId="0" borderId="7" xfId="0" applyNumberFormat="1" applyFont="1" applyBorder="1"/>
    <xf numFmtId="0" fontId="0" fillId="0" borderId="8" xfId="0" applyFont="1" applyBorder="1"/>
    <xf numFmtId="0" fontId="0" fillId="0" borderId="9" xfId="0" applyFont="1" applyBorder="1"/>
    <xf numFmtId="41" fontId="0" fillId="0" borderId="9" xfId="0" applyNumberFormat="1" applyFont="1" applyBorder="1"/>
    <xf numFmtId="41" fontId="0" fillId="0" borderId="9" xfId="0" applyNumberFormat="1" applyFont="1" applyBorder="1" applyAlignment="1">
      <alignment horizontal="center"/>
    </xf>
    <xf numFmtId="41" fontId="0" fillId="0" borderId="10" xfId="0" applyNumberFormat="1" applyFont="1" applyBorder="1"/>
    <xf numFmtId="0" fontId="33" fillId="0" borderId="2" xfId="0" quotePrefix="1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164" fontId="0" fillId="0" borderId="7" xfId="0" applyNumberFormat="1" applyFont="1" applyBorder="1" applyAlignment="1"/>
    <xf numFmtId="164" fontId="0" fillId="0" borderId="10" xfId="0" applyNumberFormat="1" applyFont="1" applyBorder="1" applyAlignment="1"/>
    <xf numFmtId="0" fontId="0" fillId="0" borderId="6" xfId="0" applyFont="1" applyBorder="1" applyAlignment="1">
      <alignment horizontal="left" vertical="center" wrapText="1"/>
    </xf>
    <xf numFmtId="41" fontId="0" fillId="0" borderId="1" xfId="0" applyNumberFormat="1" applyFont="1" applyBorder="1" applyAlignment="1">
      <alignment horizontal="center" vertical="center" wrapText="1"/>
    </xf>
    <xf numFmtId="41" fontId="0" fillId="0" borderId="1" xfId="0" applyNumberFormat="1" applyFont="1" applyBorder="1" applyAlignment="1">
      <alignment vertical="center" wrapText="1"/>
    </xf>
    <xf numFmtId="41" fontId="0" fillId="0" borderId="7" xfId="0" applyNumberFormat="1" applyFont="1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41" fontId="0" fillId="0" borderId="9" xfId="0" applyNumberFormat="1" applyFont="1" applyBorder="1" applyAlignment="1">
      <alignment wrapText="1"/>
    </xf>
    <xf numFmtId="41" fontId="0" fillId="0" borderId="9" xfId="0" applyNumberFormat="1" applyFont="1" applyBorder="1" applyAlignment="1">
      <alignment horizontal="center" wrapText="1"/>
    </xf>
    <xf numFmtId="41" fontId="0" fillId="0" borderId="10" xfId="0" applyNumberFormat="1" applyFont="1" applyBorder="1" applyAlignment="1">
      <alignment wrapText="1"/>
    </xf>
    <xf numFmtId="0" fontId="0" fillId="7" borderId="36" xfId="0" applyFont="1" applyFill="1" applyBorder="1" applyAlignment="1">
      <alignment horizontal="center" vertical="top" wrapText="1"/>
    </xf>
    <xf numFmtId="0" fontId="0" fillId="7" borderId="20" xfId="0" applyFont="1" applyFill="1" applyBorder="1" applyAlignment="1">
      <alignment horizontal="center" vertical="top" wrapText="1"/>
    </xf>
    <xf numFmtId="0" fontId="0" fillId="7" borderId="39" xfId="0" applyFont="1" applyFill="1" applyBorder="1" applyAlignment="1">
      <alignment horizontal="center" vertical="top" wrapText="1"/>
    </xf>
    <xf numFmtId="0" fontId="0" fillId="7" borderId="5" xfId="0" applyFont="1" applyFill="1" applyBorder="1" applyAlignment="1">
      <alignment horizontal="left" vertical="top" wrapText="1"/>
    </xf>
    <xf numFmtId="164" fontId="0" fillId="7" borderId="20" xfId="0" applyNumberFormat="1" applyFont="1" applyFill="1" applyBorder="1" applyAlignment="1">
      <alignment horizontal="right" vertical="top" wrapText="1"/>
    </xf>
    <xf numFmtId="164" fontId="0" fillId="7" borderId="2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6" fillId="0" borderId="7" xfId="0" applyFont="1" applyBorder="1"/>
    <xf numFmtId="164" fontId="0" fillId="0" borderId="13" xfId="0" applyNumberFormat="1" applyFont="1" applyBorder="1" applyAlignment="1">
      <alignment horizontal="right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7" borderId="2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41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Border="1"/>
    <xf numFmtId="164" fontId="6" fillId="0" borderId="1" xfId="0" applyNumberFormat="1" applyFont="1" applyBorder="1"/>
    <xf numFmtId="41" fontId="5" fillId="0" borderId="1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right" vertical="center" wrapText="1"/>
    </xf>
    <xf numFmtId="41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quotePrefix="1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164" fontId="0" fillId="0" borderId="32" xfId="0" applyNumberFormat="1" applyFont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right" vertical="top" wrapText="1"/>
    </xf>
    <xf numFmtId="0" fontId="5" fillId="0" borderId="1" xfId="0" applyFont="1" applyFill="1" applyBorder="1"/>
    <xf numFmtId="3" fontId="5" fillId="0" borderId="3" xfId="0" applyNumberFormat="1" applyFont="1" applyFill="1" applyBorder="1"/>
    <xf numFmtId="0" fontId="5" fillId="0" borderId="2" xfId="0" applyFont="1" applyFill="1" applyBorder="1" applyAlignment="1">
      <alignment vertical="top" wrapText="1"/>
    </xf>
    <xf numFmtId="41" fontId="5" fillId="0" borderId="13" xfId="0" applyNumberFormat="1" applyFont="1" applyFill="1" applyBorder="1"/>
    <xf numFmtId="41" fontId="5" fillId="0" borderId="1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64" fontId="5" fillId="0" borderId="3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/>
    <xf numFmtId="0" fontId="18" fillId="0" borderId="0" xfId="0" quotePrefix="1" applyFont="1" applyFill="1" applyBorder="1" applyAlignment="1">
      <alignment vertical="top" wrapText="1"/>
    </xf>
    <xf numFmtId="0" fontId="5" fillId="7" borderId="15" xfId="0" applyFont="1" applyFill="1" applyBorder="1" applyAlignment="1">
      <alignment horizontal="center" vertical="top" wrapText="1"/>
    </xf>
    <xf numFmtId="0" fontId="5" fillId="7" borderId="16" xfId="0" applyFont="1" applyFill="1" applyBorder="1" applyAlignment="1">
      <alignment horizontal="center" vertical="top" wrapText="1"/>
    </xf>
    <xf numFmtId="0" fontId="5" fillId="7" borderId="17" xfId="0" applyFont="1" applyFill="1" applyBorder="1" applyAlignment="1">
      <alignment horizontal="center" vertical="top" wrapText="1"/>
    </xf>
    <xf numFmtId="0" fontId="5" fillId="7" borderId="36" xfId="0" applyFont="1" applyFill="1" applyBorder="1" applyAlignment="1">
      <alignment horizontal="center" vertical="top" wrapText="1"/>
    </xf>
    <xf numFmtId="166" fontId="5" fillId="7" borderId="20" xfId="3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center" vertical="top" wrapText="1"/>
    </xf>
    <xf numFmtId="166" fontId="5" fillId="7" borderId="20" xfId="0" applyNumberFormat="1" applyFont="1" applyFill="1" applyBorder="1" applyAlignment="1">
      <alignment horizontal="center" vertical="top" wrapText="1"/>
    </xf>
    <xf numFmtId="0" fontId="5" fillId="7" borderId="39" xfId="0" applyFont="1" applyFill="1" applyBorder="1" applyAlignment="1">
      <alignment horizontal="center" vertical="top" wrapText="1"/>
    </xf>
    <xf numFmtId="166" fontId="5" fillId="0" borderId="1" xfId="3" applyNumberFormat="1" applyFont="1" applyFill="1" applyBorder="1" applyAlignment="1">
      <alignment horizontal="right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vertical="center"/>
    </xf>
    <xf numFmtId="166" fontId="5" fillId="0" borderId="1" xfId="3" applyNumberFormat="1" applyFont="1" applyFill="1" applyBorder="1" applyAlignment="1">
      <alignment horizontal="right"/>
    </xf>
    <xf numFmtId="41" fontId="5" fillId="0" borderId="1" xfId="0" applyNumberFormat="1" applyFont="1" applyBorder="1" applyAlignment="1">
      <alignment horizontal="center"/>
    </xf>
    <xf numFmtId="41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/>
    <xf numFmtId="41" fontId="5" fillId="0" borderId="9" xfId="0" applyNumberFormat="1" applyFont="1" applyBorder="1"/>
    <xf numFmtId="41" fontId="5" fillId="0" borderId="9" xfId="0" applyNumberFormat="1" applyFont="1" applyBorder="1" applyAlignment="1">
      <alignment horizontal="center"/>
    </xf>
    <xf numFmtId="166" fontId="5" fillId="7" borderId="9" xfId="0" applyNumberFormat="1" applyFont="1" applyFill="1" applyBorder="1" applyAlignment="1">
      <alignment horizontal="center" vertical="top" wrapText="1"/>
    </xf>
    <xf numFmtId="41" fontId="5" fillId="0" borderId="10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2" xfId="0" quotePrefix="1" applyFont="1" applyFill="1" applyBorder="1" applyAlignment="1">
      <alignment vertical="top" wrapText="1"/>
    </xf>
    <xf numFmtId="0" fontId="1" fillId="0" borderId="3" xfId="0" quotePrefix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/>
    <xf numFmtId="0" fontId="5" fillId="0" borderId="3" xfId="0" applyFont="1" applyBorder="1" applyAlignment="1"/>
    <xf numFmtId="164" fontId="5" fillId="0" borderId="1" xfId="0" applyNumberFormat="1" applyFont="1" applyBorder="1" applyAlignment="1"/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5" fillId="7" borderId="20" xfId="0" applyFont="1" applyFill="1" applyBorder="1" applyAlignment="1">
      <alignment horizontal="center" vertical="top" wrapText="1"/>
    </xf>
    <xf numFmtId="41" fontId="5" fillId="7" borderId="20" xfId="1" applyFont="1" applyFill="1" applyBorder="1" applyAlignment="1">
      <alignment horizontal="center" vertical="top" wrapText="1"/>
    </xf>
    <xf numFmtId="41" fontId="5" fillId="7" borderId="20" xfId="1" applyFont="1" applyFill="1" applyBorder="1" applyAlignment="1">
      <alignment horizontal="right" vertical="top" wrapText="1"/>
    </xf>
    <xf numFmtId="41" fontId="5" fillId="7" borderId="20" xfId="0" applyNumberFormat="1" applyFont="1" applyFill="1" applyBorder="1" applyAlignment="1">
      <alignment horizontal="center" vertical="top" wrapText="1"/>
    </xf>
    <xf numFmtId="41" fontId="5" fillId="7" borderId="39" xfId="0" applyNumberFormat="1" applyFont="1" applyFill="1" applyBorder="1" applyAlignment="1">
      <alignment horizontal="center" vertical="top" wrapText="1"/>
    </xf>
    <xf numFmtId="41" fontId="0" fillId="0" borderId="0" xfId="1" applyFont="1"/>
    <xf numFmtId="0" fontId="9" fillId="0" borderId="1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11" fillId="0" borderId="2" xfId="0" quotePrefix="1" applyFont="1" applyFill="1" applyBorder="1" applyAlignment="1">
      <alignment vertical="top"/>
    </xf>
    <xf numFmtId="3" fontId="0" fillId="0" borderId="0" xfId="0" applyNumberFormat="1" applyFill="1"/>
    <xf numFmtId="164" fontId="9" fillId="0" borderId="0" xfId="0" applyNumberFormat="1" applyFont="1" applyFill="1"/>
    <xf numFmtId="41" fontId="0" fillId="0" borderId="0" xfId="0" applyNumberFormat="1" applyFill="1" applyBorder="1" applyAlignment="1">
      <alignment horizontal="center"/>
    </xf>
    <xf numFmtId="41" fontId="0" fillId="0" borderId="0" xfId="0" applyNumberForma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 vertical="top" wrapText="1"/>
    </xf>
    <xf numFmtId="41" fontId="6" fillId="0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Border="1"/>
    <xf numFmtId="41" fontId="0" fillId="0" borderId="0" xfId="0" applyNumberFormat="1" applyFill="1" applyBorder="1"/>
    <xf numFmtId="0" fontId="0" fillId="0" borderId="0" xfId="0" applyFill="1" applyBorder="1" applyAlignment="1">
      <alignment horizontal="center" wrapText="1"/>
    </xf>
    <xf numFmtId="41" fontId="6" fillId="0" borderId="0" xfId="0" applyNumberFormat="1" applyFont="1" applyFill="1" applyBorder="1" applyAlignment="1">
      <alignment horizontal="right"/>
    </xf>
    <xf numFmtId="41" fontId="0" fillId="0" borderId="0" xfId="0" applyNumberFormat="1" applyFill="1" applyBorder="1" applyAlignment="1">
      <alignment horizontal="left" vertical="top"/>
    </xf>
    <xf numFmtId="41" fontId="6" fillId="0" borderId="0" xfId="0" applyNumberFormat="1" applyFont="1" applyFill="1" applyBorder="1" applyAlignment="1">
      <alignment horizontal="left" vertical="top"/>
    </xf>
    <xf numFmtId="9" fontId="0" fillId="0" borderId="0" xfId="0" applyNumberFormat="1" applyFill="1" applyBorder="1" applyAlignment="1">
      <alignment horizontal="left" vertical="top"/>
    </xf>
    <xf numFmtId="41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41" fontId="0" fillId="0" borderId="26" xfId="0" applyNumberFormat="1" applyFill="1" applyBorder="1" applyAlignment="1">
      <alignment horizontal="center" vertical="top" wrapText="1"/>
    </xf>
    <xf numFmtId="43" fontId="0" fillId="0" borderId="26" xfId="0" applyNumberFormat="1" applyFill="1" applyBorder="1" applyAlignment="1">
      <alignment horizontal="center" vertical="top" wrapText="1"/>
    </xf>
    <xf numFmtId="43" fontId="0" fillId="0" borderId="0" xfId="0" applyNumberForma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43" fontId="0" fillId="0" borderId="6" xfId="0" applyNumberFormat="1" applyFill="1" applyBorder="1" applyAlignment="1">
      <alignment horizontal="center" vertical="top"/>
    </xf>
    <xf numFmtId="43" fontId="0" fillId="0" borderId="1" xfId="0" applyNumberFormat="1" applyFill="1" applyBorder="1" applyAlignment="1">
      <alignment horizontal="center" vertical="top"/>
    </xf>
    <xf numFmtId="0" fontId="9" fillId="0" borderId="0" xfId="0" applyFont="1" applyFill="1" applyBorder="1"/>
    <xf numFmtId="0" fontId="0" fillId="0" borderId="35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3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41" fontId="19" fillId="0" borderId="1" xfId="0" applyNumberFormat="1" applyFont="1" applyFill="1" applyBorder="1" applyAlignment="1">
      <alignment horizontal="right"/>
    </xf>
    <xf numFmtId="43" fontId="19" fillId="0" borderId="0" xfId="0" applyNumberFormat="1" applyFont="1" applyFill="1"/>
    <xf numFmtId="41" fontId="9" fillId="0" borderId="0" xfId="0" applyNumberFormat="1" applyFont="1"/>
    <xf numFmtId="0" fontId="11" fillId="0" borderId="2" xfId="0" applyFont="1" applyFill="1" applyBorder="1" applyAlignment="1">
      <alignment vertical="top" wrapText="1"/>
    </xf>
    <xf numFmtId="0" fontId="11" fillId="0" borderId="2" xfId="0" quotePrefix="1" applyFont="1" applyFill="1" applyBorder="1" applyAlignment="1">
      <alignment vertical="top" wrapText="1"/>
    </xf>
    <xf numFmtId="166" fontId="0" fillId="0" borderId="0" xfId="3" applyNumberFormat="1" applyFont="1"/>
    <xf numFmtId="166" fontId="0" fillId="0" borderId="0" xfId="3" applyNumberFormat="1" applyFont="1" applyFill="1"/>
    <xf numFmtId="166" fontId="0" fillId="0" borderId="0" xfId="0" applyNumberFormat="1" applyFill="1"/>
    <xf numFmtId="164" fontId="6" fillId="0" borderId="0" xfId="0" applyNumberFormat="1" applyFont="1" applyFill="1"/>
    <xf numFmtId="164" fontId="10" fillId="0" borderId="0" xfId="0" applyNumberFormat="1" applyFont="1" applyFill="1"/>
    <xf numFmtId="4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4" fontId="1" fillId="0" borderId="0" xfId="0" applyNumberFormat="1" applyFont="1" applyFill="1" applyAlignment="1">
      <alignment horizontal="center"/>
    </xf>
    <xf numFmtId="41" fontId="10" fillId="0" borderId="0" xfId="0" applyNumberFormat="1" applyFont="1" applyFill="1" applyAlignment="1">
      <alignment horizontal="center"/>
    </xf>
    <xf numFmtId="164" fontId="0" fillId="0" borderId="1" xfId="0" applyNumberFormat="1" applyFill="1" applyBorder="1"/>
    <xf numFmtId="41" fontId="0" fillId="0" borderId="0" xfId="0" applyNumberFormat="1" applyFill="1" applyAlignment="1">
      <alignment horizontal="center"/>
    </xf>
    <xf numFmtId="41" fontId="0" fillId="10" borderId="1" xfId="0" applyNumberFormat="1" applyFill="1" applyBorder="1"/>
    <xf numFmtId="41" fontId="34" fillId="0" borderId="0" xfId="0" applyNumberFormat="1" applyFont="1" applyFill="1" applyBorder="1" applyAlignment="1">
      <alignment horizontal="center" vertical="top" wrapText="1"/>
    </xf>
    <xf numFmtId="41" fontId="19" fillId="0" borderId="0" xfId="0" applyNumberFormat="1" applyFont="1" applyFill="1" applyBorder="1" applyAlignment="1">
      <alignment horizontal="right"/>
    </xf>
    <xf numFmtId="41" fontId="0" fillId="3" borderId="0" xfId="0" applyNumberFormat="1" applyFill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41" fontId="9" fillId="0" borderId="0" xfId="0" applyNumberFormat="1" applyFont="1" applyFill="1" applyBorder="1"/>
    <xf numFmtId="41" fontId="0" fillId="12" borderId="0" xfId="0" applyNumberFormat="1" applyFill="1"/>
    <xf numFmtId="9" fontId="0" fillId="12" borderId="0" xfId="0" applyNumberFormat="1" applyFill="1"/>
    <xf numFmtId="0" fontId="0" fillId="12" borderId="0" xfId="0" applyFill="1"/>
    <xf numFmtId="41" fontId="0" fillId="13" borderId="0" xfId="0" applyNumberFormat="1" applyFill="1"/>
    <xf numFmtId="9" fontId="0" fillId="13" borderId="0" xfId="0" applyNumberFormat="1" applyFill="1"/>
    <xf numFmtId="0" fontId="0" fillId="13" borderId="0" xfId="0" applyFill="1"/>
    <xf numFmtId="41" fontId="0" fillId="14" borderId="0" xfId="0" applyNumberFormat="1" applyFill="1"/>
    <xf numFmtId="0" fontId="0" fillId="14" borderId="0" xfId="0" applyFill="1"/>
    <xf numFmtId="41" fontId="9" fillId="0" borderId="1" xfId="1" applyFont="1" applyFill="1" applyBorder="1"/>
    <xf numFmtId="41" fontId="0" fillId="11" borderId="0" xfId="0" applyNumberFormat="1" applyFill="1"/>
    <xf numFmtId="43" fontId="0" fillId="11" borderId="0" xfId="0" applyNumberFormat="1" applyFill="1"/>
    <xf numFmtId="166" fontId="0" fillId="11" borderId="0" xfId="0" applyNumberFormat="1" applyFill="1"/>
    <xf numFmtId="0" fontId="0" fillId="6" borderId="6" xfId="0" applyFill="1" applyBorder="1" applyAlignment="1">
      <alignment horizontal="center" vertical="top"/>
    </xf>
    <xf numFmtId="0" fontId="9" fillId="0" borderId="7" xfId="0" applyFont="1" applyFill="1" applyBorder="1"/>
    <xf numFmtId="0" fontId="1" fillId="0" borderId="9" xfId="0" applyFont="1" applyFill="1" applyBorder="1" applyAlignment="1">
      <alignment vertical="top" wrapText="1"/>
    </xf>
    <xf numFmtId="41" fontId="9" fillId="0" borderId="9" xfId="0" applyNumberFormat="1" applyFont="1" applyFill="1" applyBorder="1"/>
    <xf numFmtId="0" fontId="9" fillId="0" borderId="10" xfId="0" applyFont="1" applyFill="1" applyBorder="1"/>
    <xf numFmtId="164" fontId="0" fillId="0" borderId="0" xfId="0" applyNumberFormat="1" applyFill="1" applyAlignment="1">
      <alignment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0" applyFont="1" applyFill="1"/>
    <xf numFmtId="41" fontId="11" fillId="0" borderId="0" xfId="0" applyNumberFormat="1" applyFont="1" applyFill="1" applyAlignment="1">
      <alignment horizontal="right"/>
    </xf>
    <xf numFmtId="0" fontId="36" fillId="0" borderId="3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41" fontId="1" fillId="0" borderId="17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 vertical="center"/>
    </xf>
    <xf numFmtId="0" fontId="14" fillId="0" borderId="3" xfId="0" applyFont="1" applyFill="1" applyBorder="1"/>
    <xf numFmtId="41" fontId="7" fillId="0" borderId="7" xfId="0" applyNumberFormat="1" applyFont="1" applyFill="1" applyBorder="1" applyAlignment="1">
      <alignment horizontal="center"/>
    </xf>
    <xf numFmtId="0" fontId="11" fillId="0" borderId="3" xfId="0" applyFont="1" applyFill="1" applyBorder="1"/>
    <xf numFmtId="41" fontId="1" fillId="0" borderId="7" xfId="0" applyNumberFormat="1" applyFont="1" applyFill="1" applyBorder="1" applyAlignment="1">
      <alignment horizontal="center" vertical="top" wrapText="1"/>
    </xf>
    <xf numFmtId="41" fontId="7" fillId="0" borderId="7" xfId="0" applyNumberFormat="1" applyFont="1" applyFill="1" applyBorder="1" applyAlignment="1">
      <alignment horizontal="center" vertical="top" wrapText="1"/>
    </xf>
    <xf numFmtId="0" fontId="11" fillId="7" borderId="3" xfId="0" applyFont="1" applyFill="1" applyBorder="1"/>
    <xf numFmtId="41" fontId="1" fillId="7" borderId="7" xfId="0" applyNumberFormat="1" applyFont="1" applyFill="1" applyBorder="1" applyAlignment="1">
      <alignment horizontal="center" vertical="top" wrapText="1"/>
    </xf>
    <xf numFmtId="43" fontId="11" fillId="0" borderId="3" xfId="0" applyNumberFormat="1" applyFont="1" applyFill="1" applyBorder="1" applyAlignment="1">
      <alignment vertical="top"/>
    </xf>
    <xf numFmtId="41" fontId="11" fillId="0" borderId="3" xfId="0" applyNumberFormat="1" applyFont="1" applyFill="1" applyBorder="1"/>
    <xf numFmtId="41" fontId="11" fillId="0" borderId="3" xfId="0" applyNumberFormat="1" applyFont="1" applyFill="1" applyBorder="1" applyAlignment="1">
      <alignment vertical="top"/>
    </xf>
    <xf numFmtId="3" fontId="11" fillId="0" borderId="3" xfId="0" applyNumberFormat="1" applyFont="1" applyFill="1" applyBorder="1"/>
    <xf numFmtId="3" fontId="14" fillId="0" borderId="3" xfId="0" applyNumberFormat="1" applyFont="1" applyFill="1" applyBorder="1"/>
    <xf numFmtId="41" fontId="14" fillId="0" borderId="13" xfId="0" applyNumberFormat="1" applyFont="1" applyFill="1" applyBorder="1"/>
    <xf numFmtId="41" fontId="14" fillId="0" borderId="3" xfId="0" applyNumberFormat="1" applyFont="1" applyFill="1" applyBorder="1"/>
    <xf numFmtId="3" fontId="11" fillId="0" borderId="3" xfId="0" applyNumberFormat="1" applyFont="1" applyFill="1" applyBorder="1" applyAlignment="1"/>
    <xf numFmtId="41" fontId="11" fillId="0" borderId="1" xfId="0" applyNumberFormat="1" applyFont="1" applyFill="1" applyBorder="1" applyAlignment="1">
      <alignment horizontal="right"/>
    </xf>
    <xf numFmtId="41" fontId="11" fillId="0" borderId="13" xfId="0" applyNumberFormat="1" applyFont="1" applyFill="1" applyBorder="1" applyAlignment="1">
      <alignment horizontal="right"/>
    </xf>
    <xf numFmtId="41" fontId="11" fillId="0" borderId="13" xfId="0" applyNumberFormat="1" applyFont="1" applyFill="1" applyBorder="1"/>
    <xf numFmtId="41" fontId="11" fillId="7" borderId="3" xfId="0" applyNumberFormat="1" applyFont="1" applyFill="1" applyBorder="1"/>
    <xf numFmtId="3" fontId="11" fillId="0" borderId="3" xfId="1" applyNumberFormat="1" applyFont="1" applyFill="1" applyBorder="1"/>
    <xf numFmtId="0" fontId="11" fillId="0" borderId="3" xfId="0" applyFont="1" applyFill="1" applyBorder="1" applyAlignment="1">
      <alignment wrapText="1"/>
    </xf>
    <xf numFmtId="41" fontId="11" fillId="0" borderId="3" xfId="0" applyNumberFormat="1" applyFont="1" applyFill="1" applyBorder="1" applyAlignment="1">
      <alignment wrapText="1"/>
    </xf>
    <xf numFmtId="41" fontId="1" fillId="0" borderId="7" xfId="0" applyNumberFormat="1" applyFont="1" applyFill="1" applyBorder="1" applyAlignment="1">
      <alignment horizontal="center"/>
    </xf>
    <xf numFmtId="41" fontId="1" fillId="0" borderId="34" xfId="0" applyNumberFormat="1" applyFont="1" applyFill="1" applyBorder="1" applyAlignment="1">
      <alignment horizontal="center"/>
    </xf>
    <xf numFmtId="3" fontId="11" fillId="0" borderId="13" xfId="0" applyNumberFormat="1" applyFont="1" applyFill="1" applyBorder="1"/>
    <xf numFmtId="166" fontId="11" fillId="0" borderId="3" xfId="3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43" fontId="11" fillId="0" borderId="3" xfId="3" applyFont="1" applyFill="1" applyBorder="1"/>
    <xf numFmtId="41" fontId="35" fillId="0" borderId="34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1" fillId="0" borderId="14" xfId="0" applyFont="1" applyFill="1" applyBorder="1"/>
    <xf numFmtId="41" fontId="11" fillId="0" borderId="11" xfId="0" applyNumberFormat="1" applyFont="1" applyFill="1" applyBorder="1"/>
    <xf numFmtId="0" fontId="1" fillId="0" borderId="10" xfId="0" applyFont="1" applyFill="1" applyBorder="1" applyAlignment="1">
      <alignment horizontal="center"/>
    </xf>
    <xf numFmtId="0" fontId="11" fillId="0" borderId="0" xfId="0" applyFont="1" applyFill="1" applyAlignment="1">
      <alignment vertical="top" wrapText="1"/>
    </xf>
    <xf numFmtId="41" fontId="11" fillId="0" borderId="16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top" wrapText="1"/>
    </xf>
    <xf numFmtId="41" fontId="14" fillId="0" borderId="1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justify" vertical="top" wrapText="1"/>
    </xf>
    <xf numFmtId="0" fontId="11" fillId="0" borderId="5" xfId="0" quotePrefix="1" applyFont="1" applyFill="1" applyBorder="1" applyAlignment="1">
      <alignment horizontal="justify"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3" fontId="11" fillId="0" borderId="1" xfId="0" applyNumberFormat="1" applyFont="1" applyFill="1" applyBorder="1"/>
    <xf numFmtId="0" fontId="14" fillId="7" borderId="2" xfId="0" applyFont="1" applyFill="1" applyBorder="1" applyAlignment="1">
      <alignment vertical="top"/>
    </xf>
    <xf numFmtId="41" fontId="14" fillId="7" borderId="1" xfId="0" applyNumberFormat="1" applyFont="1" applyFill="1" applyBorder="1" applyAlignment="1">
      <alignment horizontal="right"/>
    </xf>
    <xf numFmtId="43" fontId="11" fillId="0" borderId="2" xfId="0" applyNumberFormat="1" applyFont="1" applyFill="1" applyBorder="1" applyAlignment="1">
      <alignment vertical="top"/>
    </xf>
    <xf numFmtId="41" fontId="11" fillId="0" borderId="1" xfId="0" applyNumberFormat="1" applyFont="1" applyFill="1" applyBorder="1" applyAlignment="1">
      <alignment horizontal="right" vertical="top"/>
    </xf>
    <xf numFmtId="0" fontId="11" fillId="0" borderId="2" xfId="0" quotePrefix="1" applyFont="1" applyFill="1" applyBorder="1" applyAlignment="1">
      <alignment vertical="top" wrapText="1"/>
    </xf>
    <xf numFmtId="0" fontId="11" fillId="0" borderId="3" xfId="0" quotePrefix="1" applyFont="1" applyFill="1" applyBorder="1" applyAlignment="1">
      <alignment vertical="top" wrapText="1"/>
    </xf>
    <xf numFmtId="0" fontId="11" fillId="0" borderId="13" xfId="0" quotePrefix="1" applyFont="1" applyFill="1" applyBorder="1" applyAlignment="1">
      <alignment vertical="top" wrapText="1"/>
    </xf>
    <xf numFmtId="0" fontId="14" fillId="0" borderId="2" xfId="0" quotePrefix="1" applyFont="1" applyFill="1" applyBorder="1" applyAlignment="1">
      <alignment vertical="top" wrapText="1"/>
    </xf>
    <xf numFmtId="0" fontId="14" fillId="0" borderId="3" xfId="0" quotePrefix="1" applyFont="1" applyFill="1" applyBorder="1" applyAlignment="1">
      <alignment vertical="top" wrapText="1"/>
    </xf>
    <xf numFmtId="41" fontId="14" fillId="0" borderId="1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/>
    </xf>
    <xf numFmtId="41" fontId="11" fillId="0" borderId="19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vertical="top"/>
    </xf>
    <xf numFmtId="0" fontId="14" fillId="0" borderId="13" xfId="0" applyFont="1" applyFill="1" applyBorder="1" applyAlignment="1">
      <alignment vertical="top"/>
    </xf>
    <xf numFmtId="0" fontId="11" fillId="0" borderId="0" xfId="0" applyFont="1" applyFill="1" applyBorder="1"/>
    <xf numFmtId="0" fontId="11" fillId="0" borderId="3" xfId="0" applyFont="1" applyFill="1" applyBorder="1" applyAlignment="1"/>
    <xf numFmtId="166" fontId="11" fillId="0" borderId="3" xfId="3" applyNumberFormat="1" applyFont="1" applyFill="1" applyBorder="1"/>
    <xf numFmtId="166" fontId="11" fillId="0" borderId="3" xfId="3" applyNumberFormat="1" applyFont="1" applyFill="1" applyBorder="1" applyAlignment="1"/>
    <xf numFmtId="3" fontId="11" fillId="0" borderId="3" xfId="0" applyNumberFormat="1" applyFont="1" applyFill="1" applyBorder="1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3" fontId="11" fillId="0" borderId="3" xfId="0" applyNumberFormat="1" applyFont="1" applyBorder="1"/>
    <xf numFmtId="41" fontId="11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vertical="top" wrapText="1"/>
    </xf>
    <xf numFmtId="41" fontId="11" fillId="0" borderId="2" xfId="0" applyNumberFormat="1" applyFont="1" applyFill="1" applyBorder="1" applyAlignment="1">
      <alignment horizontal="right"/>
    </xf>
    <xf numFmtId="41" fontId="11" fillId="0" borderId="1" xfId="0" applyNumberFormat="1" applyFont="1" applyFill="1" applyBorder="1"/>
    <xf numFmtId="0" fontId="11" fillId="0" borderId="1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11" fillId="0" borderId="9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2" xfId="0" quotePrefix="1" applyFont="1" applyFill="1" applyBorder="1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3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3" fontId="0" fillId="0" borderId="0" xfId="3" applyFont="1"/>
    <xf numFmtId="0" fontId="0" fillId="6" borderId="1" xfId="0" applyFill="1" applyBorder="1" applyAlignment="1">
      <alignment horizontal="center" vertical="top"/>
    </xf>
    <xf numFmtId="0" fontId="11" fillId="6" borderId="2" xfId="0" applyFont="1" applyFill="1" applyBorder="1" applyAlignment="1">
      <alignment vertical="top" wrapText="1"/>
    </xf>
    <xf numFmtId="0" fontId="11" fillId="6" borderId="3" xfId="0" applyFont="1" applyFill="1" applyBorder="1"/>
    <xf numFmtId="41" fontId="11" fillId="6" borderId="3" xfId="0" applyNumberFormat="1" applyFont="1" applyFill="1" applyBorder="1"/>
    <xf numFmtId="41" fontId="14" fillId="6" borderId="1" xfId="0" applyNumberFormat="1" applyFont="1" applyFill="1" applyBorder="1" applyAlignment="1">
      <alignment horizontal="right"/>
    </xf>
    <xf numFmtId="41" fontId="1" fillId="6" borderId="7" xfId="0" applyNumberFormat="1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9" fillId="0" borderId="0" xfId="0" applyFont="1" applyFill="1"/>
    <xf numFmtId="0" fontId="0" fillId="0" borderId="28" xfId="0" applyFill="1" applyBorder="1" applyAlignment="1">
      <alignment horizontal="center" vertical="top"/>
    </xf>
    <xf numFmtId="41" fontId="0" fillId="0" borderId="34" xfId="0" applyNumberFormat="1" applyFill="1" applyBorder="1" applyAlignment="1">
      <alignment horizontal="left" vertical="top"/>
    </xf>
    <xf numFmtId="0" fontId="0" fillId="0" borderId="36" xfId="0" applyFill="1" applyBorder="1" applyAlignment="1">
      <alignment horizontal="center"/>
    </xf>
    <xf numFmtId="0" fontId="1" fillId="0" borderId="20" xfId="0" applyFont="1" applyFill="1" applyBorder="1" applyAlignment="1">
      <alignment vertical="top" wrapText="1"/>
    </xf>
    <xf numFmtId="41" fontId="19" fillId="0" borderId="5" xfId="0" applyNumberFormat="1" applyFont="1" applyFill="1" applyBorder="1" applyAlignment="1">
      <alignment horizontal="right"/>
    </xf>
    <xf numFmtId="0" fontId="0" fillId="0" borderId="39" xfId="0" applyFill="1" applyBorder="1"/>
    <xf numFmtId="0" fontId="0" fillId="0" borderId="0" xfId="0" applyFill="1" applyBorder="1" applyAlignment="1">
      <alignment horizontal="center" vertical="top"/>
    </xf>
    <xf numFmtId="41" fontId="0" fillId="0" borderId="0" xfId="0" applyNumberFormat="1" applyFont="1" applyFill="1" applyBorder="1" applyAlignment="1">
      <alignment horizontal="right"/>
    </xf>
    <xf numFmtId="9" fontId="1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vertical="top"/>
    </xf>
    <xf numFmtId="41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41" fontId="0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2" xfId="0" quotePrefix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2" xfId="0" quotePrefix="1" applyFont="1" applyFill="1" applyBorder="1" applyAlignment="1">
      <alignment vertical="top" wrapText="1"/>
    </xf>
    <xf numFmtId="41" fontId="11" fillId="0" borderId="3" xfId="1" applyFont="1" applyFill="1" applyBorder="1"/>
    <xf numFmtId="41" fontId="11" fillId="0" borderId="3" xfId="1" applyFont="1" applyFill="1" applyBorder="1" applyAlignment="1"/>
    <xf numFmtId="41" fontId="11" fillId="0" borderId="0" xfId="1" applyFont="1" applyFill="1"/>
    <xf numFmtId="41" fontId="0" fillId="15" borderId="1" xfId="0" applyNumberFormat="1" applyFill="1" applyBorder="1"/>
    <xf numFmtId="41" fontId="9" fillId="15" borderId="1" xfId="0" applyNumberFormat="1" applyFont="1" applyFill="1" applyBorder="1" applyAlignment="1">
      <alignment horizontal="right"/>
    </xf>
    <xf numFmtId="164" fontId="0" fillId="15" borderId="1" xfId="0" applyNumberFormat="1" applyFill="1" applyBorder="1"/>
    <xf numFmtId="164" fontId="0" fillId="10" borderId="1" xfId="0" applyNumberFormat="1" applyFill="1" applyBorder="1"/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1" fillId="0" borderId="2" xfId="0" quotePrefix="1" applyFont="1" applyFill="1" applyBorder="1" applyAlignment="1">
      <alignment horizontal="left" vertical="top" wrapText="1"/>
    </xf>
    <xf numFmtId="0" fontId="11" fillId="0" borderId="3" xfId="0" quotePrefix="1" applyFont="1" applyFill="1" applyBorder="1" applyAlignment="1">
      <alignment horizontal="left" vertical="top" wrapText="1"/>
    </xf>
    <xf numFmtId="0" fontId="11" fillId="0" borderId="13" xfId="0" quotePrefix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4" fillId="0" borderId="2" xfId="0" quotePrefix="1" applyFont="1" applyFill="1" applyBorder="1" applyAlignment="1">
      <alignment horizontal="left" vertical="top" wrapText="1"/>
    </xf>
    <xf numFmtId="0" fontId="14" fillId="0" borderId="3" xfId="0" quotePrefix="1" applyFont="1" applyFill="1" applyBorder="1" applyAlignment="1">
      <alignment horizontal="left" vertical="top" wrapText="1"/>
    </xf>
    <xf numFmtId="0" fontId="14" fillId="0" borderId="13" xfId="0" quotePrefix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center"/>
    </xf>
    <xf numFmtId="0" fontId="11" fillId="0" borderId="2" xfId="0" quotePrefix="1" applyFont="1" applyFill="1" applyBorder="1" applyAlignment="1">
      <alignment vertical="top" wrapText="1"/>
    </xf>
    <xf numFmtId="0" fontId="11" fillId="0" borderId="3" xfId="0" quotePrefix="1" applyFont="1" applyFill="1" applyBorder="1" applyAlignment="1">
      <alignment vertical="top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4" fillId="7" borderId="2" xfId="0" applyFont="1" applyFill="1" applyBorder="1" applyAlignment="1">
      <alignment horizontal="left" vertical="top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horizontal="left" vertical="top" wrapText="1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32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quotePrefix="1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3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16" fillId="0" borderId="0" xfId="0" applyNumberFormat="1" applyFont="1" applyAlignment="1">
      <alignment horizont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horizontal="left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2" xfId="0" quotePrefix="1" applyFont="1" applyFill="1" applyBorder="1" applyAlignment="1">
      <alignment horizontal="left" vertical="top" wrapText="1"/>
    </xf>
    <xf numFmtId="0" fontId="7" fillId="0" borderId="3" xfId="0" quotePrefix="1" applyFont="1" applyFill="1" applyBorder="1" applyAlignment="1">
      <alignment horizontal="left" vertical="top" wrapText="1"/>
    </xf>
    <xf numFmtId="0" fontId="7" fillId="0" borderId="13" xfId="0" quotePrefix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wrapText="1"/>
    </xf>
    <xf numFmtId="0" fontId="1" fillId="0" borderId="2" xfId="0" quotePrefix="1" applyFont="1" applyFill="1" applyBorder="1" applyAlignment="1">
      <alignment vertical="top" wrapText="1"/>
    </xf>
    <xf numFmtId="0" fontId="1" fillId="0" borderId="3" xfId="0" quotePrefix="1" applyFont="1" applyFill="1" applyBorder="1" applyAlignment="1">
      <alignment vertical="top" wrapTex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21" fillId="0" borderId="0" xfId="2" applyFont="1" applyAlignment="1">
      <alignment horizontal="center"/>
    </xf>
    <xf numFmtId="0" fontId="21" fillId="8" borderId="44" xfId="2" applyFont="1" applyFill="1" applyBorder="1" applyAlignment="1">
      <alignment horizontal="center" wrapText="1"/>
    </xf>
    <xf numFmtId="0" fontId="21" fillId="8" borderId="47" xfId="2" applyFont="1" applyFill="1" applyBorder="1" applyAlignment="1">
      <alignment horizontal="center" wrapText="1"/>
    </xf>
    <xf numFmtId="0" fontId="21" fillId="8" borderId="45" xfId="2" applyFont="1" applyFill="1" applyBorder="1" applyAlignment="1">
      <alignment horizontal="center" wrapText="1"/>
    </xf>
    <xf numFmtId="0" fontId="21" fillId="8" borderId="20" xfId="2" applyFont="1" applyFill="1" applyBorder="1" applyAlignment="1">
      <alignment horizontal="center" wrapText="1"/>
    </xf>
    <xf numFmtId="0" fontId="21" fillId="8" borderId="24" xfId="2" applyFont="1" applyFill="1" applyBorder="1" applyAlignment="1">
      <alignment horizontal="center" wrapText="1"/>
    </xf>
    <xf numFmtId="0" fontId="21" fillId="8" borderId="46" xfId="2" applyFont="1" applyFill="1" applyBorder="1" applyAlignment="1">
      <alignment horizontal="center" wrapText="1"/>
    </xf>
    <xf numFmtId="0" fontId="21" fillId="8" borderId="48" xfId="2" applyFont="1" applyFill="1" applyBorder="1" applyAlignment="1">
      <alignment horizontal="center" wrapText="1"/>
    </xf>
    <xf numFmtId="0" fontId="25" fillId="3" borderId="0" xfId="0" applyFont="1" applyFill="1" applyBorder="1" applyAlignment="1">
      <alignment horizontal="center"/>
    </xf>
    <xf numFmtId="0" fontId="25" fillId="3" borderId="4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/>
    </xf>
    <xf numFmtId="0" fontId="29" fillId="9" borderId="53" xfId="0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29" fillId="9" borderId="54" xfId="0" applyFont="1" applyFill="1" applyBorder="1" applyAlignment="1">
      <alignment horizontal="center" vertical="center"/>
    </xf>
    <xf numFmtId="0" fontId="30" fillId="9" borderId="75" xfId="0" applyFont="1" applyFill="1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42</xdr:row>
      <xdr:rowOff>47626</xdr:rowOff>
    </xdr:from>
    <xdr:to>
      <xdr:col>9</xdr:col>
      <xdr:colOff>514350</xdr:colOff>
      <xdr:row>54</xdr:row>
      <xdr:rowOff>28576</xdr:rowOff>
    </xdr:to>
    <xdr:sp macro="" textlink="">
      <xdr:nvSpPr>
        <xdr:cNvPr id="2" name="TextBox 1"/>
        <xdr:cNvSpPr txBox="1"/>
      </xdr:nvSpPr>
      <xdr:spPr>
        <a:xfrm>
          <a:off x="438150" y="4476751"/>
          <a:ext cx="7743825" cy="22669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 pengisian: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Bidang diisi berdasarkan klasifikasi kelompok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Kegiatan diisi sesuai dengan yang ditetapkan dalam APBDesa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1 diisi dengan nomor urut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2 diisi dengan tanggal transaksi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3 diisi dengan uraian transaksi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4 diisi dengan jumlah rupiah yang diterima bendahara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5 diisi dengan jumlah rupiah yang diterima dari masyarakat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6 diisi dengan nomor bukti transaksi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7 diisi dengan jenis pengeluaran belanja barang dan jasa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8 diisi dengan jenis pengeluaran belanja modal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9 diisi dengan jumlah rupiah yang dikembalikan kepada bendahara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10 diisi dengan jumlah saldo kas dalam rupiah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11</xdr:row>
      <xdr:rowOff>136072</xdr:rowOff>
    </xdr:from>
    <xdr:ext cx="184731" cy="264560"/>
    <xdr:sp macro="" textlink="">
      <xdr:nvSpPr>
        <xdr:cNvPr id="3" name="TextBox 2"/>
        <xdr:cNvSpPr txBox="1"/>
      </xdr:nvSpPr>
      <xdr:spPr>
        <a:xfrm>
          <a:off x="9837964" y="1319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36</xdr:row>
      <xdr:rowOff>66675</xdr:rowOff>
    </xdr:from>
    <xdr:to>
      <xdr:col>3</xdr:col>
      <xdr:colOff>1181100</xdr:colOff>
      <xdr:row>44</xdr:row>
      <xdr:rowOff>0</xdr:rowOff>
    </xdr:to>
    <xdr:sp macro="" textlink="">
      <xdr:nvSpPr>
        <xdr:cNvPr id="2" name="TextBox 1"/>
        <xdr:cNvSpPr txBox="1"/>
      </xdr:nvSpPr>
      <xdr:spPr>
        <a:xfrm>
          <a:off x="190500" y="7048500"/>
          <a:ext cx="52101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 pengisian: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Bidang diisi dengan kode rekening berdasarkan klasifikasi kelompok belanja desa.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Kegiatan diisi dengan kode rekening  sesuai  dengan urutan kegiatan  dalam APBDesa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1 diisi dengan nomor urut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2 diisi dengan penerima pembayaran yang ada di bukti belanja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3 diisi dengan uraian keperluan belanja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4 diisi dengan jumlah belanja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baris jumlah diisi jumlah keseluruhan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9525</xdr:rowOff>
    </xdr:from>
    <xdr:to>
      <xdr:col>8</xdr:col>
      <xdr:colOff>419100</xdr:colOff>
      <xdr:row>32</xdr:row>
      <xdr:rowOff>180974</xdr:rowOff>
    </xdr:to>
    <xdr:sp macro="" textlink="">
      <xdr:nvSpPr>
        <xdr:cNvPr id="2" name="TextBox 1"/>
        <xdr:cNvSpPr txBox="1"/>
      </xdr:nvSpPr>
      <xdr:spPr>
        <a:xfrm>
          <a:off x="333375" y="5467350"/>
          <a:ext cx="5019675" cy="226694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 Pengisian 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1diisi dengan nomor urut penerima kas atau pengeluaran kas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tanggal penerimaan kas atau pengeluaran kas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kode rekening penerimaan kas atau pengeluaran kas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uraian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transaksi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penerimaan kas atau pengeluaran kas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jumlah rupiah penerimaan kas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6 diisi dengan jumlah rupiah pengeluaran kas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diisi dengan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nomor bukti transaksi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diisi dengan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penjumlahan komulatif pengeluaran kas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diisi dengan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saldo kas.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Catatan </a:t>
          </a:r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sebelum ditandatangani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Lurah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Desa wajib  di periksa dan diparaf  oleh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Carik </a:t>
          </a:r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Desa.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33</xdr:row>
      <xdr:rowOff>38101</xdr:rowOff>
    </xdr:from>
    <xdr:to>
      <xdr:col>5</xdr:col>
      <xdr:colOff>514350</xdr:colOff>
      <xdr:row>40</xdr:row>
      <xdr:rowOff>38101</xdr:rowOff>
    </xdr:to>
    <xdr:sp macro="" textlink="">
      <xdr:nvSpPr>
        <xdr:cNvPr id="2" name="TextBox 1"/>
        <xdr:cNvSpPr txBox="1"/>
      </xdr:nvSpPr>
      <xdr:spPr>
        <a:xfrm>
          <a:off x="257175" y="6629401"/>
          <a:ext cx="52863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 Pengisian 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1diisi dengan nomor urut penerimaan atau pengeluaran kas pengeluaran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tanggal penerimaan atau pengeluaran kas pengeluaran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uraian penerimaan kas atau pengeluaran kas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jumlah rupiah penerimaan kas.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jumlah rupiah pengeluaran kas.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6 diisi dengan saldo buku kas bendahara.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20</xdr:row>
      <xdr:rowOff>47624</xdr:rowOff>
    </xdr:from>
    <xdr:to>
      <xdr:col>5</xdr:col>
      <xdr:colOff>228601</xdr:colOff>
      <xdr:row>30</xdr:row>
      <xdr:rowOff>152400</xdr:rowOff>
    </xdr:to>
    <xdr:sp macro="" textlink="">
      <xdr:nvSpPr>
        <xdr:cNvPr id="2" name="TextBox 1"/>
        <xdr:cNvSpPr txBox="1"/>
      </xdr:nvSpPr>
      <xdr:spPr>
        <a:xfrm>
          <a:off x="466726" y="4638674"/>
          <a:ext cx="4552950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Cara Pengisian 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1diisi dengan nomor urut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pemasukan dan pengeluarandengan Bank.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tanggal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transaksi Bank.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uraian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transaksipemasukan dan pengeluaran.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bukti transaksi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diisi dengan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pemasukan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jumlah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setoran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6 diisi dengan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pemasukan jumlah bunga bank.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7 diisi dengan pengeluaran jumlah penarikan.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8 diisi dengan pengeluaran jumlah pajak.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9 diisi dengan pengeluaran biaya administrasi.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10 diisi dengan saldo Bank.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54</xdr:row>
      <xdr:rowOff>38100</xdr:rowOff>
    </xdr:from>
    <xdr:to>
      <xdr:col>6</xdr:col>
      <xdr:colOff>304800</xdr:colOff>
      <xdr:row>70</xdr:row>
      <xdr:rowOff>85725</xdr:rowOff>
    </xdr:to>
    <xdr:sp macro="" textlink="">
      <xdr:nvSpPr>
        <xdr:cNvPr id="2" name="TextBox 1"/>
        <xdr:cNvSpPr txBox="1"/>
      </xdr:nvSpPr>
      <xdr:spPr>
        <a:xfrm>
          <a:off x="209550" y="10715625"/>
          <a:ext cx="792480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Penjelasan tabel: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Aset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desa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adalah 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barang milik desa yang berasal dari kekayaan asli desa, dibeli atau diperoleh atas beban Anggaran Pendapatan dan Belanja Desa atau perolehan hak lainnya yang sah.</a:t>
          </a:r>
          <a:endParaRPr lang="en-US" sz="105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Uang kas adalah uang milik Pemerintah Desa, baik yang disimpan di Bendahara Desa maupun di rekening kas desa.</a:t>
          </a:r>
          <a:endParaRPr lang="en-US" sz="105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Piutang Desa adalah tagihan uang desa kepada pihak yang mengelola kekayaan desa, antara lain berupa tanah, gedung  yang diharapkan akan dilunasi dalam waktu paling lama 1 (satu) tahun anggaran sejak ditetapkannya kerjasama tersebut.</a:t>
          </a:r>
          <a:endParaRPr lang="en-US" sz="105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Persediaan adalah suatu kekayaan berupa barang milik pemerintah desa  yang dinilai dengan uang baik berupa uang kertas maupun surat berharga dalam periode normal, antara lain kertas segel, materai, deposito, giro.</a:t>
          </a:r>
          <a:endParaRPr lang="en-US" sz="105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Aset Desa tidak lancar meliputi penyertaan modal pemerintah desa dan aset tetap milik desa antara lain tanah, peralatan dan mesin, gedung dan bangunan, jalan, jaringan dan instalasi.</a:t>
          </a:r>
          <a:endParaRPr lang="en-US" sz="105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Dana cadangan adalah d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 yang disisikan untuk menampung kebutuhan yang memerlukan dana yang relatif besar yang tidak dapat dipenuhi dalam satu tahun anggaran</a:t>
          </a:r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05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Kewajiban  adalah  utang yang timbul karena adanya pinjaman oleh Pemerintah.</a:t>
          </a:r>
          <a:endParaRPr lang="en-US" sz="105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Kekayaan bersih adalah selisih antara aset dan kewajiban pemerintah desa.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Catatan 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Terkait dengan angka 7,  bahwa dalam APBDesa khususnya pada pembiayaan tidak dibuka peluang untuk pinjaman.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771526</xdr:colOff>
      <xdr:row>20</xdr:row>
      <xdr:rowOff>38100</xdr:rowOff>
    </xdr:from>
    <xdr:to>
      <xdr:col>4</xdr:col>
      <xdr:colOff>514351</xdr:colOff>
      <xdr:row>20</xdr:row>
      <xdr:rowOff>333375</xdr:rowOff>
    </xdr:to>
    <xdr:sp macro="" textlink="">
      <xdr:nvSpPr>
        <xdr:cNvPr id="2" name="Flowchart: Data 1"/>
        <xdr:cNvSpPr/>
      </xdr:nvSpPr>
      <xdr:spPr>
        <a:xfrm>
          <a:off x="1095376" y="3933825"/>
          <a:ext cx="2438400" cy="247650"/>
        </a:xfrm>
        <a:prstGeom prst="flowChartInputOutpu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76200</xdr:colOff>
      <xdr:row>18</xdr:row>
      <xdr:rowOff>0</xdr:rowOff>
    </xdr:from>
    <xdr:to>
      <xdr:col>4</xdr:col>
      <xdr:colOff>171450</xdr:colOff>
      <xdr:row>18</xdr:row>
      <xdr:rowOff>0</xdr:rowOff>
    </xdr:to>
    <xdr:cxnSp macro="">
      <xdr:nvCxnSpPr>
        <xdr:cNvPr id="3" name="Straight Connector 2"/>
        <xdr:cNvCxnSpPr/>
      </xdr:nvCxnSpPr>
      <xdr:spPr>
        <a:xfrm>
          <a:off x="3095625" y="3505200"/>
          <a:ext cx="95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L143"/>
  <sheetViews>
    <sheetView topLeftCell="A115" zoomScale="84" zoomScaleNormal="84" workbookViewId="0">
      <selection activeCell="D100" sqref="D100"/>
    </sheetView>
  </sheetViews>
  <sheetFormatPr defaultRowHeight="15"/>
  <cols>
    <col min="1" max="2" width="7" customWidth="1"/>
    <col min="3" max="3" width="6.140625" style="90" customWidth="1"/>
    <col min="4" max="4" width="64.28515625" style="845" customWidth="1"/>
    <col min="5" max="5" width="16.85546875" style="90" customWidth="1"/>
    <col min="6" max="6" width="19.140625" style="90" customWidth="1"/>
    <col min="7" max="7" width="6.85546875" customWidth="1"/>
    <col min="8" max="8" width="20.85546875" customWidth="1"/>
    <col min="9" max="9" width="16.5703125" customWidth="1"/>
    <col min="10" max="10" width="16.85546875" customWidth="1"/>
  </cols>
  <sheetData>
    <row r="1" spans="3:10" ht="15.75" thickBot="1"/>
    <row r="2" spans="3:10" ht="15.75" thickTop="1">
      <c r="C2" s="835"/>
      <c r="D2" s="643" t="s">
        <v>2</v>
      </c>
      <c r="E2" s="103" t="s">
        <v>3</v>
      </c>
      <c r="F2" s="104" t="s">
        <v>696</v>
      </c>
      <c r="G2" s="652"/>
    </row>
    <row r="3" spans="3:10">
      <c r="C3" s="353"/>
      <c r="D3" s="644">
        <v>2</v>
      </c>
      <c r="E3" s="248">
        <v>3</v>
      </c>
      <c r="F3" s="278">
        <v>4</v>
      </c>
      <c r="G3" s="659"/>
    </row>
    <row r="4" spans="3:10" ht="15.75">
      <c r="C4" s="671"/>
      <c r="D4" s="645" t="s">
        <v>5</v>
      </c>
      <c r="E4" s="106">
        <f>E5+E10+E15</f>
        <v>2926119782</v>
      </c>
      <c r="F4" s="249"/>
      <c r="G4" s="660"/>
      <c r="H4" s="87">
        <f>E4-E14</f>
        <v>2903619782</v>
      </c>
    </row>
    <row r="5" spans="3:10" ht="15.75">
      <c r="C5" s="671"/>
      <c r="D5" s="645" t="s">
        <v>6</v>
      </c>
      <c r="E5" s="106">
        <f>E6+E7+E9</f>
        <v>413870882</v>
      </c>
      <c r="F5" s="249"/>
      <c r="G5" s="660"/>
      <c r="H5" s="711">
        <f>30%*H4</f>
        <v>871085934.60000002</v>
      </c>
      <c r="I5" s="712">
        <v>0.3</v>
      </c>
      <c r="J5" s="713" t="s">
        <v>1561</v>
      </c>
    </row>
    <row r="6" spans="3:10" ht="15.75">
      <c r="C6" s="127"/>
      <c r="D6" s="646" t="s">
        <v>7</v>
      </c>
      <c r="E6" s="92">
        <v>356163118</v>
      </c>
      <c r="F6" s="250"/>
      <c r="G6" s="661"/>
      <c r="H6" s="708">
        <f>70%*H4</f>
        <v>2032533847.3999999</v>
      </c>
      <c r="I6" s="709">
        <v>0.7</v>
      </c>
      <c r="J6" s="710" t="s">
        <v>1562</v>
      </c>
    </row>
    <row r="7" spans="3:10" ht="15.75">
      <c r="C7" s="846"/>
      <c r="D7" s="645" t="s">
        <v>12</v>
      </c>
      <c r="E7" s="92">
        <v>4810000</v>
      </c>
      <c r="F7" s="250"/>
      <c r="G7" s="661"/>
      <c r="H7" s="714">
        <f>E18-E4</f>
        <v>246385216</v>
      </c>
      <c r="I7" s="715"/>
      <c r="J7" s="715" t="s">
        <v>1489</v>
      </c>
    </row>
    <row r="8" spans="3:10" ht="15.75">
      <c r="C8" s="127"/>
      <c r="D8" s="645" t="s">
        <v>23</v>
      </c>
      <c r="E8" s="92"/>
      <c r="F8" s="250"/>
      <c r="G8" s="661"/>
    </row>
    <row r="9" spans="3:10" ht="15.75">
      <c r="C9" s="127"/>
      <c r="D9" s="647" t="s">
        <v>24</v>
      </c>
      <c r="E9" s="92">
        <v>52897764</v>
      </c>
      <c r="F9" s="250"/>
      <c r="G9" s="661"/>
    </row>
    <row r="10" spans="3:10" ht="15.75">
      <c r="C10" s="671"/>
      <c r="D10" s="645" t="s">
        <v>30</v>
      </c>
      <c r="E10" s="106">
        <f>SUM(E11:E14)</f>
        <v>2505998900</v>
      </c>
      <c r="F10" s="251"/>
      <c r="G10" s="662"/>
    </row>
    <row r="11" spans="3:10" ht="15.75">
      <c r="C11" s="127"/>
      <c r="D11" s="645" t="s">
        <v>35</v>
      </c>
      <c r="E11" s="92">
        <v>816386000</v>
      </c>
      <c r="F11" s="250"/>
      <c r="G11" s="661"/>
      <c r="H11" s="102">
        <f>E4+E132</f>
        <v>3192504998</v>
      </c>
      <c r="I11" s="102">
        <f>H11-E14</f>
        <v>3170004998</v>
      </c>
      <c r="J11" s="717">
        <f>30%*I11</f>
        <v>951001499.39999998</v>
      </c>
    </row>
    <row r="12" spans="3:10" ht="15.75">
      <c r="C12" s="127"/>
      <c r="D12" s="645" t="s">
        <v>31</v>
      </c>
      <c r="E12" s="92">
        <v>133213900</v>
      </c>
      <c r="F12" s="250"/>
      <c r="G12" s="661"/>
      <c r="H12" s="90" t="s">
        <v>1569</v>
      </c>
      <c r="I12" s="90"/>
      <c r="J12" s="102">
        <f>I11-J11</f>
        <v>2219003498.5999999</v>
      </c>
    </row>
    <row r="13" spans="3:10" ht="15.75">
      <c r="C13" s="127"/>
      <c r="D13" s="645" t="s">
        <v>34</v>
      </c>
      <c r="E13" s="92">
        <v>1533899000</v>
      </c>
      <c r="F13" s="250"/>
      <c r="G13" s="661"/>
    </row>
    <row r="14" spans="3:10" ht="15.75">
      <c r="C14" s="127"/>
      <c r="D14" s="645" t="s">
        <v>36</v>
      </c>
      <c r="E14" s="684">
        <v>22500000</v>
      </c>
      <c r="F14" s="250"/>
      <c r="G14" s="661"/>
    </row>
    <row r="15" spans="3:10" ht="15.75">
      <c r="C15" s="127"/>
      <c r="D15" s="645" t="s">
        <v>39</v>
      </c>
      <c r="E15" s="106">
        <f>SUM(E16:E17)</f>
        <v>6250000</v>
      </c>
      <c r="F15" s="250"/>
      <c r="G15" s="661"/>
    </row>
    <row r="16" spans="3:10" ht="15.75">
      <c r="C16" s="127"/>
      <c r="D16" s="645" t="s">
        <v>40</v>
      </c>
      <c r="E16" s="92">
        <v>4500000</v>
      </c>
      <c r="F16" s="250"/>
      <c r="G16" s="661"/>
    </row>
    <row r="17" spans="3:10" ht="15.75">
      <c r="C17" s="677"/>
      <c r="D17" s="646" t="s">
        <v>41</v>
      </c>
      <c r="E17" s="125">
        <v>1750000</v>
      </c>
      <c r="F17" s="847"/>
      <c r="G17" s="661"/>
    </row>
    <row r="18" spans="3:10" ht="15.75">
      <c r="C18" s="852"/>
      <c r="D18" s="647" t="s">
        <v>46</v>
      </c>
      <c r="E18" s="664">
        <f>E19+E49+E61+E98+E128</f>
        <v>3172504998</v>
      </c>
      <c r="F18" s="661">
        <f>E4-E18</f>
        <v>-246385216</v>
      </c>
      <c r="G18" s="661"/>
      <c r="H18" s="836">
        <v>3172504998</v>
      </c>
    </row>
    <row r="19" spans="3:10" s="90" customFormat="1" ht="15.75">
      <c r="C19" s="852"/>
      <c r="D19" s="647" t="s">
        <v>47</v>
      </c>
      <c r="E19" s="664">
        <f>E20+E27</f>
        <v>1133578914</v>
      </c>
      <c r="F19" s="663"/>
      <c r="G19" s="663"/>
    </row>
    <row r="20" spans="3:10" s="90" customFormat="1" ht="15.75">
      <c r="C20" s="852"/>
      <c r="D20" s="647"/>
      <c r="E20" s="664">
        <f>SUM(E21:E25)</f>
        <v>928525414</v>
      </c>
      <c r="F20" s="663">
        <v>0.3</v>
      </c>
      <c r="G20" s="663"/>
      <c r="H20" s="718">
        <f>30%*H4</f>
        <v>871085934.60000002</v>
      </c>
      <c r="I20" s="685">
        <f>H20-E20</f>
        <v>-57439479.399999976</v>
      </c>
      <c r="J20" s="719">
        <f>H20-I20</f>
        <v>928525414</v>
      </c>
    </row>
    <row r="21" spans="3:10" ht="15.75">
      <c r="C21" s="852">
        <v>1</v>
      </c>
      <c r="D21" s="647" t="s">
        <v>48</v>
      </c>
      <c r="E21" s="664">
        <v>568365414</v>
      </c>
      <c r="F21" s="661"/>
      <c r="G21" s="661"/>
      <c r="H21" s="657"/>
      <c r="I21" s="658"/>
    </row>
    <row r="22" spans="3:10" ht="15.75">
      <c r="C22" s="852">
        <v>2</v>
      </c>
      <c r="D22" s="647" t="s">
        <v>81</v>
      </c>
      <c r="E22" s="664">
        <v>197160000</v>
      </c>
      <c r="F22" s="661"/>
      <c r="G22" s="661"/>
      <c r="H22" s="657"/>
      <c r="I22" s="658"/>
    </row>
    <row r="23" spans="3:10" ht="15.75">
      <c r="C23" s="852"/>
      <c r="D23" s="647" t="s">
        <v>114</v>
      </c>
      <c r="E23" s="664">
        <v>118500000</v>
      </c>
      <c r="F23" s="661"/>
      <c r="G23" s="661"/>
      <c r="H23" s="657"/>
      <c r="I23" s="658"/>
    </row>
    <row r="24" spans="3:10" ht="15.75">
      <c r="C24" s="852">
        <v>3</v>
      </c>
      <c r="D24" s="647" t="s">
        <v>108</v>
      </c>
      <c r="E24" s="853">
        <v>7700000</v>
      </c>
      <c r="F24" s="661"/>
      <c r="G24" s="661"/>
      <c r="H24" s="657"/>
      <c r="I24" s="658"/>
    </row>
    <row r="25" spans="3:10" ht="15.75">
      <c r="C25" s="852">
        <v>4</v>
      </c>
      <c r="D25" s="647" t="s">
        <v>111</v>
      </c>
      <c r="E25" s="853">
        <v>36800000</v>
      </c>
      <c r="F25" s="661"/>
      <c r="G25" s="661"/>
      <c r="H25" s="657">
        <v>1133578914</v>
      </c>
      <c r="I25" s="658"/>
    </row>
    <row r="26" spans="3:10" ht="15.75">
      <c r="C26" s="852"/>
      <c r="D26" s="647"/>
      <c r="E26" s="853"/>
      <c r="F26" s="661"/>
      <c r="G26" s="661"/>
      <c r="H26" s="657"/>
      <c r="I26" s="420"/>
    </row>
    <row r="27" spans="3:10" s="90" customFormat="1" ht="15.75">
      <c r="C27" s="852"/>
      <c r="D27" s="854"/>
      <c r="E27" s="853">
        <f>SUM(E28:E48)</f>
        <v>205053500</v>
      </c>
      <c r="F27" s="661"/>
      <c r="G27" s="661"/>
      <c r="H27" s="657"/>
      <c r="I27" s="658"/>
    </row>
    <row r="28" spans="3:10" ht="15.75">
      <c r="C28" s="852">
        <v>5</v>
      </c>
      <c r="D28" s="647" t="s">
        <v>697</v>
      </c>
      <c r="E28" s="664">
        <v>6235000</v>
      </c>
      <c r="F28" s="661"/>
      <c r="G28" s="661"/>
    </row>
    <row r="29" spans="3:10" ht="15.75">
      <c r="C29" s="852">
        <v>6</v>
      </c>
      <c r="D29" s="647" t="s">
        <v>580</v>
      </c>
      <c r="E29" s="664">
        <v>4135000</v>
      </c>
      <c r="F29" s="661"/>
      <c r="G29" s="661"/>
    </row>
    <row r="30" spans="3:10" ht="15.75">
      <c r="C30" s="852">
        <v>7</v>
      </c>
      <c r="D30" s="647" t="s">
        <v>581</v>
      </c>
      <c r="E30" s="664">
        <v>3085000</v>
      </c>
      <c r="F30" s="661"/>
      <c r="G30" s="661"/>
    </row>
    <row r="31" spans="3:10" ht="15.75">
      <c r="C31" s="852">
        <v>8</v>
      </c>
      <c r="D31" s="647" t="s">
        <v>582</v>
      </c>
      <c r="E31" s="664">
        <v>3335000</v>
      </c>
      <c r="F31" s="661"/>
      <c r="G31" s="661"/>
    </row>
    <row r="32" spans="3:10" ht="15.75">
      <c r="C32" s="852">
        <v>9</v>
      </c>
      <c r="D32" s="647" t="s">
        <v>1372</v>
      </c>
      <c r="E32" s="664">
        <v>3685000</v>
      </c>
      <c r="F32" s="661"/>
      <c r="G32" s="661"/>
    </row>
    <row r="33" spans="3:7" ht="15.75">
      <c r="C33" s="852">
        <v>10</v>
      </c>
      <c r="D33" s="647" t="s">
        <v>1371</v>
      </c>
      <c r="E33" s="664">
        <v>3685000</v>
      </c>
      <c r="F33" s="661"/>
      <c r="G33" s="661"/>
    </row>
    <row r="34" spans="3:7" ht="15.75">
      <c r="C34" s="852">
        <v>11</v>
      </c>
      <c r="D34" s="647" t="s">
        <v>136</v>
      </c>
      <c r="E34" s="664">
        <v>7235000</v>
      </c>
      <c r="F34" s="661"/>
      <c r="G34" s="661"/>
    </row>
    <row r="35" spans="3:7" ht="15.75">
      <c r="C35" s="852">
        <v>12</v>
      </c>
      <c r="D35" s="647" t="s">
        <v>137</v>
      </c>
      <c r="E35" s="664">
        <v>1700000</v>
      </c>
      <c r="F35" s="661"/>
      <c r="G35" s="661"/>
    </row>
    <row r="36" spans="3:7" ht="15.75">
      <c r="C36" s="852">
        <v>13</v>
      </c>
      <c r="D36" s="647" t="s">
        <v>499</v>
      </c>
      <c r="E36" s="664">
        <v>4400000</v>
      </c>
      <c r="F36" s="661"/>
      <c r="G36" s="661"/>
    </row>
    <row r="37" spans="3:7" ht="15.75">
      <c r="C37" s="852">
        <v>14</v>
      </c>
      <c r="D37" s="647" t="s">
        <v>624</v>
      </c>
      <c r="E37" s="664">
        <v>6500000</v>
      </c>
      <c r="F37" s="661"/>
      <c r="G37" s="661"/>
    </row>
    <row r="38" spans="3:7" ht="15.75">
      <c r="C38" s="852">
        <v>15</v>
      </c>
      <c r="D38" s="647" t="s">
        <v>148</v>
      </c>
      <c r="E38" s="664">
        <v>8070000</v>
      </c>
      <c r="F38" s="661"/>
      <c r="G38" s="661"/>
    </row>
    <row r="39" spans="3:7" ht="15.75">
      <c r="C39" s="852">
        <v>16</v>
      </c>
      <c r="D39" s="647" t="s">
        <v>152</v>
      </c>
      <c r="E39" s="664">
        <v>2600000</v>
      </c>
      <c r="F39" s="661"/>
      <c r="G39" s="661"/>
    </row>
    <row r="40" spans="3:7" ht="15.75">
      <c r="C40" s="852">
        <v>17</v>
      </c>
      <c r="D40" s="647" t="s">
        <v>602</v>
      </c>
      <c r="E40" s="664">
        <v>9675000</v>
      </c>
      <c r="F40" s="661"/>
      <c r="G40" s="661"/>
    </row>
    <row r="41" spans="3:7" ht="15.75">
      <c r="C41" s="852">
        <v>18</v>
      </c>
      <c r="D41" s="647" t="s">
        <v>1563</v>
      </c>
      <c r="E41" s="664">
        <v>7000000</v>
      </c>
      <c r="F41" s="661"/>
      <c r="G41" s="661"/>
    </row>
    <row r="42" spans="3:7" ht="15.75">
      <c r="C42" s="852">
        <v>19</v>
      </c>
      <c r="D42" s="647" t="s">
        <v>1393</v>
      </c>
      <c r="E42" s="664">
        <v>67983500</v>
      </c>
      <c r="F42" s="661"/>
      <c r="G42" s="661"/>
    </row>
    <row r="43" spans="3:7" ht="15.75">
      <c r="C43" s="852">
        <v>20</v>
      </c>
      <c r="D43" s="647" t="s">
        <v>1564</v>
      </c>
      <c r="E43" s="664">
        <v>12105000</v>
      </c>
      <c r="F43" s="661"/>
      <c r="G43" s="661"/>
    </row>
    <row r="44" spans="3:7" ht="15.75">
      <c r="C44" s="852">
        <v>21</v>
      </c>
      <c r="D44" s="647" t="s">
        <v>1565</v>
      </c>
      <c r="E44" s="664">
        <v>12105000</v>
      </c>
      <c r="F44" s="661"/>
      <c r="G44" s="661"/>
    </row>
    <row r="45" spans="3:7" ht="15.75">
      <c r="C45" s="852">
        <v>22</v>
      </c>
      <c r="D45" s="111" t="s">
        <v>793</v>
      </c>
      <c r="E45" s="664">
        <v>9600000</v>
      </c>
      <c r="F45" s="661"/>
      <c r="G45" s="661"/>
    </row>
    <row r="46" spans="3:7" ht="15.75">
      <c r="C46" s="852">
        <v>23</v>
      </c>
      <c r="D46" s="855" t="s">
        <v>1451</v>
      </c>
      <c r="E46" s="664">
        <v>7075000</v>
      </c>
      <c r="F46" s="661"/>
      <c r="G46" s="661"/>
    </row>
    <row r="47" spans="3:7" ht="15.75">
      <c r="C47" s="852">
        <v>24</v>
      </c>
      <c r="D47" s="855" t="s">
        <v>1452</v>
      </c>
      <c r="E47" s="664">
        <v>6875000</v>
      </c>
      <c r="F47" s="661"/>
      <c r="G47" s="661"/>
    </row>
    <row r="48" spans="3:7" ht="15.75">
      <c r="C48" s="852">
        <v>25</v>
      </c>
      <c r="D48" s="111" t="s">
        <v>1553</v>
      </c>
      <c r="E48" s="664">
        <v>17970000</v>
      </c>
      <c r="F48" s="661"/>
      <c r="G48" s="661"/>
    </row>
    <row r="49" spans="3:10" ht="15.75">
      <c r="C49" s="852"/>
      <c r="D49" s="647" t="s">
        <v>151</v>
      </c>
      <c r="E49" s="660">
        <f>SUM(E50:E60)</f>
        <v>1221776300</v>
      </c>
      <c r="F49" s="663"/>
      <c r="G49" s="663"/>
      <c r="H49" s="836">
        <v>1222518900</v>
      </c>
    </row>
    <row r="50" spans="3:10" ht="15.75">
      <c r="C50" s="852">
        <v>1</v>
      </c>
      <c r="D50" s="647" t="s">
        <v>1373</v>
      </c>
      <c r="E50" s="664">
        <v>305166400</v>
      </c>
      <c r="F50" s="661"/>
      <c r="G50" s="661"/>
      <c r="H50" s="87"/>
    </row>
    <row r="51" spans="3:10" ht="15.75">
      <c r="C51" s="852">
        <v>2</v>
      </c>
      <c r="D51" s="647" t="s">
        <v>1033</v>
      </c>
      <c r="E51" s="664">
        <v>45275000</v>
      </c>
      <c r="F51" s="661"/>
      <c r="G51" s="661"/>
      <c r="H51" s="87"/>
    </row>
    <row r="52" spans="3:10" ht="15.75">
      <c r="C52" s="852">
        <v>3</v>
      </c>
      <c r="D52" s="647" t="s">
        <v>1788</v>
      </c>
      <c r="E52" s="664">
        <v>406999000</v>
      </c>
      <c r="F52" s="813">
        <v>60000000</v>
      </c>
      <c r="G52" s="661"/>
      <c r="H52" s="87"/>
      <c r="I52">
        <v>1</v>
      </c>
      <c r="J52">
        <v>2</v>
      </c>
    </row>
    <row r="53" spans="3:10" ht="15.75">
      <c r="C53" s="852">
        <v>4</v>
      </c>
      <c r="D53" s="647" t="s">
        <v>1789</v>
      </c>
      <c r="E53" s="813">
        <v>94137000</v>
      </c>
      <c r="F53" s="661"/>
      <c r="G53" s="661"/>
      <c r="H53" s="87"/>
    </row>
    <row r="54" spans="3:10" ht="15.75">
      <c r="C54" s="852">
        <v>5</v>
      </c>
      <c r="D54" s="856" t="s">
        <v>1790</v>
      </c>
      <c r="E54" s="664">
        <v>148145600</v>
      </c>
      <c r="F54" s="661"/>
      <c r="G54" s="661"/>
      <c r="H54" s="87"/>
    </row>
    <row r="55" spans="3:10" ht="15" customHeight="1">
      <c r="C55" s="852">
        <v>6</v>
      </c>
      <c r="D55" s="647" t="s">
        <v>1668</v>
      </c>
      <c r="E55" s="857">
        <v>52327250</v>
      </c>
      <c r="F55" s="661"/>
      <c r="G55" s="661"/>
    </row>
    <row r="56" spans="3:10" ht="15.75" customHeight="1">
      <c r="C56" s="852">
        <v>7</v>
      </c>
      <c r="D56" s="111" t="s">
        <v>1669</v>
      </c>
      <c r="E56" s="857">
        <v>83870050</v>
      </c>
      <c r="F56" s="111"/>
      <c r="G56" s="111"/>
    </row>
    <row r="57" spans="3:10" ht="15.75" customHeight="1">
      <c r="C57" s="852">
        <v>8</v>
      </c>
      <c r="D57" s="111" t="s">
        <v>1670</v>
      </c>
      <c r="E57" s="853">
        <v>21386300</v>
      </c>
      <c r="F57" s="111"/>
      <c r="G57" s="111"/>
    </row>
    <row r="58" spans="3:10" ht="15.75">
      <c r="C58" s="852">
        <v>9</v>
      </c>
      <c r="D58" s="858" t="s">
        <v>1423</v>
      </c>
      <c r="E58" s="664">
        <v>41969700</v>
      </c>
      <c r="F58" s="661"/>
      <c r="G58" s="661"/>
    </row>
    <row r="59" spans="3:10" ht="15.75">
      <c r="C59" s="852">
        <v>10</v>
      </c>
      <c r="D59" s="111" t="s">
        <v>1551</v>
      </c>
      <c r="E59" s="859">
        <v>5000000</v>
      </c>
      <c r="F59" s="860" t="s">
        <v>1460</v>
      </c>
      <c r="G59" s="661"/>
    </row>
    <row r="60" spans="3:10" ht="15.75">
      <c r="C60" s="852">
        <v>11</v>
      </c>
      <c r="D60" s="111" t="s">
        <v>1461</v>
      </c>
      <c r="E60" s="859">
        <v>17500000</v>
      </c>
      <c r="F60" s="860" t="s">
        <v>1460</v>
      </c>
      <c r="G60" s="661"/>
    </row>
    <row r="61" spans="3:10" ht="15.75">
      <c r="C61" s="852"/>
      <c r="D61" s="647" t="s">
        <v>201</v>
      </c>
      <c r="E61" s="664">
        <f>SUM(E62:E97)</f>
        <v>483766000</v>
      </c>
      <c r="F61" s="663"/>
      <c r="G61" s="663"/>
      <c r="H61" s="87"/>
    </row>
    <row r="62" spans="3:10" ht="15.75">
      <c r="C62" s="852">
        <v>1</v>
      </c>
      <c r="D62" s="647" t="s">
        <v>579</v>
      </c>
      <c r="E62" s="664">
        <v>78735000</v>
      </c>
      <c r="F62" s="661"/>
      <c r="G62" s="661"/>
      <c r="H62">
        <v>483766000</v>
      </c>
    </row>
    <row r="63" spans="3:10" ht="15.75">
      <c r="C63" s="852">
        <v>2</v>
      </c>
      <c r="D63" s="647" t="s">
        <v>485</v>
      </c>
      <c r="E63" s="664">
        <v>30655000</v>
      </c>
      <c r="F63" s="661"/>
      <c r="G63" s="661"/>
    </row>
    <row r="64" spans="3:10" ht="15.75">
      <c r="C64" s="852">
        <v>3</v>
      </c>
      <c r="D64" s="647" t="s">
        <v>210</v>
      </c>
      <c r="E64" s="664">
        <v>9985000</v>
      </c>
      <c r="F64" s="661"/>
      <c r="G64" s="661"/>
    </row>
    <row r="65" spans="3:7" ht="15.75">
      <c r="C65" s="852">
        <v>4</v>
      </c>
      <c r="D65" s="647" t="s">
        <v>591</v>
      </c>
      <c r="E65" s="664">
        <v>8935000</v>
      </c>
      <c r="F65" s="661"/>
      <c r="G65" s="661"/>
    </row>
    <row r="66" spans="3:7" ht="15.75">
      <c r="C66" s="852">
        <v>5</v>
      </c>
      <c r="D66" s="647" t="s">
        <v>496</v>
      </c>
      <c r="E66" s="664">
        <v>8240000</v>
      </c>
      <c r="F66" s="661"/>
      <c r="G66" s="661"/>
    </row>
    <row r="67" spans="3:7" ht="15.75">
      <c r="C67" s="852">
        <v>6</v>
      </c>
      <c r="D67" s="647" t="s">
        <v>1557</v>
      </c>
      <c r="E67" s="664">
        <v>14400000</v>
      </c>
      <c r="F67" s="661"/>
      <c r="G67" s="661"/>
    </row>
    <row r="68" spans="3:7" ht="15.75">
      <c r="C68" s="852">
        <v>7</v>
      </c>
      <c r="D68" s="647" t="s">
        <v>567</v>
      </c>
      <c r="E68" s="664">
        <v>8835000</v>
      </c>
      <c r="F68" s="661"/>
      <c r="G68" s="661"/>
    </row>
    <row r="69" spans="3:7" ht="15.75">
      <c r="C69" s="852">
        <v>8</v>
      </c>
      <c r="D69" s="647" t="s">
        <v>1558</v>
      </c>
      <c r="E69" s="664">
        <v>1250000</v>
      </c>
      <c r="F69" s="661"/>
      <c r="G69" s="661"/>
    </row>
    <row r="70" spans="3:7" ht="15.75">
      <c r="C70" s="852">
        <v>9</v>
      </c>
      <c r="D70" s="111" t="s">
        <v>1482</v>
      </c>
      <c r="E70" s="664">
        <v>2500000</v>
      </c>
      <c r="F70" s="661"/>
      <c r="G70" s="661"/>
    </row>
    <row r="71" spans="3:7" ht="15.75">
      <c r="C71" s="852">
        <v>10</v>
      </c>
      <c r="D71" s="647" t="s">
        <v>1384</v>
      </c>
      <c r="E71" s="664">
        <v>46090000</v>
      </c>
      <c r="F71" s="661"/>
      <c r="G71" s="661"/>
    </row>
    <row r="72" spans="3:7" ht="15.75">
      <c r="C72" s="852">
        <v>11</v>
      </c>
      <c r="D72" s="647" t="s">
        <v>716</v>
      </c>
      <c r="E72" s="664">
        <v>51810000</v>
      </c>
      <c r="F72" s="664"/>
      <c r="G72" s="664"/>
    </row>
    <row r="73" spans="3:7" ht="15.75">
      <c r="C73" s="852">
        <v>12</v>
      </c>
      <c r="D73" s="856" t="s">
        <v>1034</v>
      </c>
      <c r="E73" s="664">
        <v>8535000</v>
      </c>
      <c r="F73" s="664"/>
      <c r="G73" s="664"/>
    </row>
    <row r="74" spans="3:7" ht="15.75">
      <c r="C74" s="852">
        <v>13</v>
      </c>
      <c r="D74" s="647" t="s">
        <v>801</v>
      </c>
      <c r="E74" s="664">
        <v>15355000</v>
      </c>
      <c r="F74" s="661"/>
      <c r="G74" s="661"/>
    </row>
    <row r="75" spans="3:7" ht="15.75">
      <c r="C75" s="852">
        <v>14</v>
      </c>
      <c r="D75" s="647" t="s">
        <v>595</v>
      </c>
      <c r="E75" s="664">
        <v>5525000</v>
      </c>
      <c r="F75" s="661"/>
      <c r="G75" s="661"/>
    </row>
    <row r="76" spans="3:7" ht="15.75">
      <c r="C76" s="852">
        <v>15</v>
      </c>
      <c r="D76" s="647" t="s">
        <v>576</v>
      </c>
      <c r="E76" s="664">
        <v>6455000</v>
      </c>
      <c r="F76" s="664"/>
      <c r="G76" s="664"/>
    </row>
    <row r="77" spans="3:7" ht="15.75">
      <c r="C77" s="852">
        <v>16</v>
      </c>
      <c r="D77" s="647" t="s">
        <v>1781</v>
      </c>
      <c r="E77" s="664">
        <v>30780000</v>
      </c>
      <c r="F77" s="664"/>
      <c r="G77" s="664"/>
    </row>
    <row r="78" spans="3:7" ht="15.75">
      <c r="C78" s="852">
        <v>17</v>
      </c>
      <c r="D78" s="647" t="s">
        <v>1035</v>
      </c>
      <c r="E78" s="664">
        <v>4035000</v>
      </c>
      <c r="F78" s="661"/>
      <c r="G78" s="661"/>
    </row>
    <row r="79" spans="3:7" ht="15.75">
      <c r="C79" s="852">
        <v>18</v>
      </c>
      <c r="D79" s="647" t="s">
        <v>1786</v>
      </c>
      <c r="E79" s="664">
        <v>1400000</v>
      </c>
      <c r="F79" s="661"/>
      <c r="G79" s="661"/>
    </row>
    <row r="80" spans="3:7" ht="15.75">
      <c r="C80" s="852">
        <v>19</v>
      </c>
      <c r="D80" s="111" t="s">
        <v>1407</v>
      </c>
      <c r="E80" s="664">
        <v>2650000</v>
      </c>
      <c r="F80" s="661"/>
      <c r="G80" s="661"/>
    </row>
    <row r="81" spans="3:7" ht="15.75">
      <c r="C81" s="852">
        <v>20</v>
      </c>
      <c r="D81" s="111" t="s">
        <v>1408</v>
      </c>
      <c r="E81" s="664">
        <v>18035000</v>
      </c>
      <c r="F81" s="661"/>
      <c r="G81" s="661"/>
    </row>
    <row r="82" spans="3:7" ht="15.75">
      <c r="C82" s="852">
        <v>21</v>
      </c>
      <c r="D82" s="111" t="s">
        <v>1485</v>
      </c>
      <c r="E82" s="664">
        <v>7235000</v>
      </c>
      <c r="F82" s="661"/>
      <c r="G82" s="661"/>
    </row>
    <row r="83" spans="3:7" ht="15.75">
      <c r="C83" s="852">
        <v>22</v>
      </c>
      <c r="D83" s="111" t="s">
        <v>1540</v>
      </c>
      <c r="E83" s="664">
        <v>7235000</v>
      </c>
      <c r="F83" s="661"/>
      <c r="G83" s="661"/>
    </row>
    <row r="84" spans="3:7" ht="15.75">
      <c r="C84" s="852">
        <v>23</v>
      </c>
      <c r="D84" s="111" t="s">
        <v>1541</v>
      </c>
      <c r="E84" s="664">
        <v>7235000</v>
      </c>
      <c r="F84" s="661"/>
      <c r="G84" s="661"/>
    </row>
    <row r="85" spans="3:7" ht="15.75">
      <c r="C85" s="852">
        <v>24</v>
      </c>
      <c r="D85" s="111" t="s">
        <v>1798</v>
      </c>
      <c r="E85" s="664">
        <v>3500000</v>
      </c>
      <c r="F85" s="661"/>
      <c r="G85" s="661"/>
    </row>
    <row r="86" spans="3:7" ht="15.75">
      <c r="C86" s="852">
        <v>25</v>
      </c>
      <c r="D86" s="647" t="s">
        <v>1374</v>
      </c>
      <c r="E86" s="664">
        <v>5900000</v>
      </c>
      <c r="F86" s="664"/>
      <c r="G86" s="664"/>
    </row>
    <row r="87" spans="3:7" ht="15.75">
      <c r="C87" s="852">
        <v>26</v>
      </c>
      <c r="D87" s="647" t="s">
        <v>1570</v>
      </c>
      <c r="E87" s="664">
        <v>3785000</v>
      </c>
      <c r="F87" s="664"/>
      <c r="G87" s="664"/>
    </row>
    <row r="88" spans="3:7" ht="15.75">
      <c r="C88" s="852">
        <v>27</v>
      </c>
      <c r="D88" s="647" t="s">
        <v>1036</v>
      </c>
      <c r="E88" s="664">
        <v>3050000</v>
      </c>
      <c r="F88" s="664"/>
      <c r="G88" s="664"/>
    </row>
    <row r="89" spans="3:7" ht="15.75">
      <c r="C89" s="852">
        <v>28</v>
      </c>
      <c r="D89" s="647" t="s">
        <v>1395</v>
      </c>
      <c r="E89" s="664">
        <v>10635000</v>
      </c>
      <c r="F89" s="661"/>
      <c r="G89" s="661"/>
    </row>
    <row r="90" spans="3:7" ht="15.75">
      <c r="C90" s="852">
        <v>29</v>
      </c>
      <c r="D90" s="111" t="s">
        <v>1445</v>
      </c>
      <c r="E90" s="664">
        <v>22435000</v>
      </c>
      <c r="F90" s="661"/>
      <c r="G90" s="661"/>
    </row>
    <row r="91" spans="3:7" ht="15.75">
      <c r="C91" s="852">
        <v>30</v>
      </c>
      <c r="D91" s="647" t="s">
        <v>1560</v>
      </c>
      <c r="E91" s="664">
        <v>6200000</v>
      </c>
      <c r="F91" s="661"/>
      <c r="G91" s="661"/>
    </row>
    <row r="92" spans="3:7" ht="15.75">
      <c r="C92" s="852">
        <v>31</v>
      </c>
      <c r="D92" s="647" t="s">
        <v>699</v>
      </c>
      <c r="E92" s="664">
        <v>7625000</v>
      </c>
      <c r="F92" s="664"/>
      <c r="G92" s="664"/>
    </row>
    <row r="93" spans="3:7" ht="15.75">
      <c r="C93" s="852">
        <v>32</v>
      </c>
      <c r="D93" s="647" t="s">
        <v>1375</v>
      </c>
      <c r="E93" s="664">
        <v>6000000</v>
      </c>
      <c r="F93" s="664"/>
      <c r="G93" s="664"/>
    </row>
    <row r="94" spans="3:7" ht="15.75">
      <c r="C94" s="852">
        <v>33</v>
      </c>
      <c r="D94" s="647" t="s">
        <v>704</v>
      </c>
      <c r="E94" s="664">
        <v>8925000</v>
      </c>
      <c r="F94" s="664"/>
      <c r="G94" s="664"/>
    </row>
    <row r="95" spans="3:7" ht="15.75">
      <c r="C95" s="852">
        <v>34</v>
      </c>
      <c r="D95" s="647" t="s">
        <v>1483</v>
      </c>
      <c r="E95" s="664">
        <v>15866000</v>
      </c>
      <c r="F95" s="664"/>
      <c r="G95" s="664"/>
    </row>
    <row r="96" spans="3:7" ht="15.75">
      <c r="C96" s="852">
        <v>35</v>
      </c>
      <c r="D96" s="647" t="s">
        <v>1568</v>
      </c>
      <c r="E96" s="664">
        <v>6200000</v>
      </c>
      <c r="F96" s="664"/>
      <c r="G96" s="664"/>
    </row>
    <row r="97" spans="3:11" ht="15.75">
      <c r="C97" s="852">
        <v>36</v>
      </c>
      <c r="D97" s="647" t="s">
        <v>1464</v>
      </c>
      <c r="E97" s="664">
        <v>7735000</v>
      </c>
      <c r="F97" s="664"/>
      <c r="G97" s="664"/>
    </row>
    <row r="98" spans="3:11" ht="15.75">
      <c r="C98" s="812"/>
      <c r="D98" s="647" t="s">
        <v>233</v>
      </c>
      <c r="E98" s="664">
        <f>SUM(E99:E127)</f>
        <v>326120000</v>
      </c>
      <c r="F98" s="665"/>
      <c r="G98" s="665"/>
      <c r="H98" s="87">
        <v>324060000</v>
      </c>
    </row>
    <row r="99" spans="3:11" ht="15.75">
      <c r="C99" s="812">
        <v>1</v>
      </c>
      <c r="D99" s="647" t="s">
        <v>1376</v>
      </c>
      <c r="E99" s="664">
        <v>5305000</v>
      </c>
      <c r="F99" s="664"/>
      <c r="G99" s="664"/>
    </row>
    <row r="100" spans="3:11" ht="15.75">
      <c r="C100" s="812">
        <v>2</v>
      </c>
      <c r="D100" s="647" t="s">
        <v>235</v>
      </c>
      <c r="E100" s="664">
        <v>12460000</v>
      </c>
      <c r="F100" s="664"/>
      <c r="G100" s="664"/>
    </row>
    <row r="101" spans="3:11" ht="15.75">
      <c r="C101" s="812">
        <v>3</v>
      </c>
      <c r="D101" s="647" t="s">
        <v>1412</v>
      </c>
      <c r="E101" s="664">
        <v>14960000</v>
      </c>
      <c r="F101" s="664"/>
      <c r="G101" s="664"/>
    </row>
    <row r="102" spans="3:11" ht="15.75">
      <c r="C102" s="812">
        <v>4</v>
      </c>
      <c r="D102" s="647" t="s">
        <v>239</v>
      </c>
      <c r="E102" s="664">
        <v>60305000</v>
      </c>
      <c r="F102" s="664"/>
      <c r="G102" s="664"/>
    </row>
    <row r="103" spans="3:11" ht="15.75">
      <c r="C103" s="812">
        <v>5</v>
      </c>
      <c r="D103" s="858" t="s">
        <v>1417</v>
      </c>
      <c r="E103" s="664">
        <v>7635000</v>
      </c>
      <c r="F103" s="664"/>
      <c r="G103" s="664"/>
    </row>
    <row r="104" spans="3:11" ht="15.75">
      <c r="C104" s="812">
        <v>6</v>
      </c>
      <c r="D104" s="111" t="s">
        <v>1455</v>
      </c>
      <c r="E104" s="664">
        <v>8947500</v>
      </c>
      <c r="F104" s="664"/>
      <c r="G104" s="664"/>
    </row>
    <row r="105" spans="3:11" ht="15.75">
      <c r="C105" s="812">
        <v>7</v>
      </c>
      <c r="D105" s="111" t="s">
        <v>1782</v>
      </c>
      <c r="E105" s="664">
        <v>8947500</v>
      </c>
      <c r="F105" s="420"/>
    </row>
    <row r="106" spans="3:11" ht="15.75">
      <c r="C106" s="812">
        <v>8</v>
      </c>
      <c r="D106" s="111" t="s">
        <v>1783</v>
      </c>
      <c r="E106" s="664">
        <v>8947500</v>
      </c>
      <c r="F106" s="420"/>
    </row>
    <row r="107" spans="3:11" ht="15.75">
      <c r="C107" s="812">
        <v>9</v>
      </c>
      <c r="D107" s="111" t="s">
        <v>1784</v>
      </c>
      <c r="E107" s="664">
        <v>6007500</v>
      </c>
      <c r="F107" s="420"/>
    </row>
    <row r="108" spans="3:11" ht="15.75">
      <c r="C108" s="812">
        <v>10</v>
      </c>
      <c r="D108" s="111" t="s">
        <v>589</v>
      </c>
      <c r="E108" s="664">
        <v>13475000</v>
      </c>
      <c r="F108" s="420"/>
    </row>
    <row r="109" spans="3:11" ht="15.75">
      <c r="C109" s="812">
        <v>11</v>
      </c>
      <c r="D109" s="111" t="s">
        <v>601</v>
      </c>
      <c r="E109" s="664">
        <v>5425000</v>
      </c>
      <c r="F109" s="420"/>
    </row>
    <row r="110" spans="3:11" ht="15.75">
      <c r="C110" s="812">
        <v>12</v>
      </c>
      <c r="D110" s="858" t="s">
        <v>992</v>
      </c>
      <c r="E110" s="664">
        <v>9535000</v>
      </c>
      <c r="F110" s="420"/>
    </row>
    <row r="111" spans="3:11" ht="15.75">
      <c r="C111" s="812">
        <v>13</v>
      </c>
      <c r="D111" s="111" t="s">
        <v>1542</v>
      </c>
      <c r="E111" s="664">
        <v>10685000</v>
      </c>
      <c r="F111" s="706"/>
      <c r="G111" s="706"/>
      <c r="H111" s="706"/>
      <c r="I111" s="706"/>
      <c r="J111" s="706"/>
      <c r="K111" s="706"/>
    </row>
    <row r="112" spans="3:11" ht="15.75">
      <c r="C112" s="812">
        <v>14</v>
      </c>
      <c r="D112" s="111" t="s">
        <v>995</v>
      </c>
      <c r="E112" s="664">
        <v>11535000</v>
      </c>
      <c r="F112" s="420"/>
    </row>
    <row r="113" spans="3:11" ht="15.75">
      <c r="C113" s="812">
        <v>15</v>
      </c>
      <c r="D113" s="111" t="s">
        <v>1773</v>
      </c>
      <c r="E113" s="664">
        <v>9835000</v>
      </c>
      <c r="F113" s="420"/>
    </row>
    <row r="114" spans="3:11" ht="15.75">
      <c r="C114" s="812">
        <v>16</v>
      </c>
      <c r="D114" s="111" t="s">
        <v>1419</v>
      </c>
      <c r="E114" s="664">
        <v>5930000</v>
      </c>
      <c r="F114" s="420"/>
    </row>
    <row r="115" spans="3:11" ht="15.75">
      <c r="C115" s="812">
        <v>17</v>
      </c>
      <c r="D115" s="111" t="s">
        <v>1785</v>
      </c>
      <c r="E115" s="664">
        <v>9720000</v>
      </c>
      <c r="F115" s="420"/>
    </row>
    <row r="116" spans="3:11" ht="15.75">
      <c r="C116" s="812">
        <v>18</v>
      </c>
      <c r="D116" s="858" t="s">
        <v>672</v>
      </c>
      <c r="E116" s="664">
        <v>7140000</v>
      </c>
      <c r="F116" s="420"/>
    </row>
    <row r="117" spans="3:11" ht="15.75">
      <c r="C117" s="812">
        <v>19</v>
      </c>
      <c r="D117" s="858" t="s">
        <v>675</v>
      </c>
      <c r="E117" s="664">
        <v>7140000</v>
      </c>
      <c r="F117" s="420"/>
    </row>
    <row r="118" spans="3:11" ht="15.75">
      <c r="C118" s="812">
        <v>20</v>
      </c>
      <c r="D118" s="858" t="s">
        <v>1435</v>
      </c>
      <c r="E118" s="664">
        <v>3420000</v>
      </c>
      <c r="F118" s="420"/>
    </row>
    <row r="119" spans="3:11" ht="15.75">
      <c r="C119" s="812">
        <v>21</v>
      </c>
      <c r="D119" s="858" t="s">
        <v>673</v>
      </c>
      <c r="E119" s="664">
        <v>2850000</v>
      </c>
      <c r="F119" s="420"/>
    </row>
    <row r="120" spans="3:11" ht="15.75">
      <c r="C120" s="812">
        <v>22</v>
      </c>
      <c r="D120" s="858" t="s">
        <v>686</v>
      </c>
      <c r="E120" s="664">
        <v>9585000</v>
      </c>
      <c r="F120" s="420"/>
    </row>
    <row r="121" spans="3:11" ht="15.75">
      <c r="C121" s="812">
        <v>23</v>
      </c>
      <c r="D121" s="858" t="s">
        <v>1394</v>
      </c>
      <c r="E121" s="664">
        <v>6200000</v>
      </c>
      <c r="F121" s="420"/>
    </row>
    <row r="122" spans="3:11" ht="15.75">
      <c r="C122" s="812">
        <v>24</v>
      </c>
      <c r="D122" s="111" t="s">
        <v>1796</v>
      </c>
      <c r="E122" s="664">
        <v>7100000</v>
      </c>
      <c r="F122" s="706"/>
      <c r="G122" s="706"/>
      <c r="H122" s="706"/>
      <c r="I122" s="706"/>
      <c r="J122" s="706"/>
      <c r="K122" s="706"/>
    </row>
    <row r="123" spans="3:11" ht="15.75">
      <c r="C123" s="812">
        <v>25</v>
      </c>
      <c r="D123" s="111" t="s">
        <v>1797</v>
      </c>
      <c r="E123" s="664">
        <v>7100000</v>
      </c>
      <c r="F123" s="706"/>
      <c r="G123" s="706"/>
      <c r="H123" s="706"/>
      <c r="I123" s="706"/>
      <c r="J123" s="706"/>
      <c r="K123" s="706"/>
    </row>
    <row r="124" spans="3:11" ht="15.75">
      <c r="C124" s="812">
        <v>26</v>
      </c>
      <c r="D124" s="111" t="s">
        <v>1432</v>
      </c>
      <c r="E124" s="664">
        <v>2450000</v>
      </c>
      <c r="F124" s="706"/>
      <c r="G124" s="706"/>
      <c r="H124" s="706"/>
      <c r="I124" s="706"/>
      <c r="J124" s="706"/>
      <c r="K124" s="706"/>
    </row>
    <row r="125" spans="3:11" ht="15.75">
      <c r="C125" s="812">
        <v>27</v>
      </c>
      <c r="D125" s="111" t="s">
        <v>717</v>
      </c>
      <c r="E125" s="664">
        <v>4200000</v>
      </c>
      <c r="F125" s="706"/>
      <c r="G125" s="706"/>
      <c r="H125" s="706"/>
      <c r="I125" s="706"/>
      <c r="J125" s="706"/>
      <c r="K125" s="706"/>
    </row>
    <row r="126" spans="3:11" ht="15.75">
      <c r="C126" s="812">
        <v>28</v>
      </c>
      <c r="D126" s="111" t="s">
        <v>1081</v>
      </c>
      <c r="E126" s="664">
        <v>55135000</v>
      </c>
      <c r="F126" s="706"/>
      <c r="G126" s="706"/>
      <c r="H126" s="706"/>
      <c r="I126" s="706"/>
      <c r="J126" s="706"/>
      <c r="K126" s="706"/>
    </row>
    <row r="127" spans="3:11" ht="15.75">
      <c r="C127" s="812">
        <v>29</v>
      </c>
      <c r="D127" s="111" t="s">
        <v>1443</v>
      </c>
      <c r="E127" s="664">
        <v>4145000</v>
      </c>
      <c r="F127" s="420"/>
    </row>
    <row r="128" spans="3:11" ht="15.75">
      <c r="C128" s="812"/>
      <c r="D128" s="111" t="s">
        <v>251</v>
      </c>
      <c r="E128" s="664">
        <v>7263784</v>
      </c>
      <c r="F128" s="420"/>
    </row>
    <row r="129" spans="3:12" ht="15.75">
      <c r="C129" s="848"/>
      <c r="D129" s="849"/>
      <c r="E129" s="850">
        <f>E4-E18</f>
        <v>-246385216</v>
      </c>
      <c r="F129" s="851"/>
    </row>
    <row r="130" spans="3:12" ht="15.75">
      <c r="C130" s="834"/>
      <c r="D130" s="253" t="s">
        <v>258</v>
      </c>
      <c r="E130" s="179"/>
      <c r="F130" s="721"/>
      <c r="G130" s="676"/>
      <c r="H130" s="676"/>
      <c r="I130" s="676"/>
      <c r="J130" s="676"/>
      <c r="K130" s="707"/>
      <c r="L130" s="664"/>
    </row>
    <row r="131" spans="3:12" ht="15.75">
      <c r="C131" s="834"/>
      <c r="D131" s="253" t="s">
        <v>259</v>
      </c>
      <c r="E131" s="179"/>
      <c r="F131" s="721"/>
      <c r="G131" s="676"/>
      <c r="H131" s="676"/>
      <c r="I131" s="676"/>
      <c r="J131" s="676"/>
      <c r="K131" s="707"/>
      <c r="L131" s="664"/>
    </row>
    <row r="132" spans="3:12" ht="15.75">
      <c r="C132" s="834"/>
      <c r="D132" s="253" t="s">
        <v>260</v>
      </c>
      <c r="E132" s="716">
        <v>266385216</v>
      </c>
      <c r="F132" s="721"/>
      <c r="G132" s="676"/>
      <c r="H132" s="707">
        <f>E132-E133</f>
        <v>266385216</v>
      </c>
      <c r="I132" s="676"/>
      <c r="J132" s="676"/>
      <c r="K132" s="707"/>
      <c r="L132" s="664"/>
    </row>
    <row r="133" spans="3:12" ht="15.75">
      <c r="C133" s="834"/>
      <c r="D133" s="253" t="s">
        <v>261</v>
      </c>
      <c r="E133" s="716"/>
      <c r="F133" s="721"/>
      <c r="G133" s="676"/>
      <c r="H133" s="676"/>
      <c r="I133" s="676"/>
      <c r="J133" s="676"/>
      <c r="K133" s="707"/>
      <c r="L133" s="664"/>
    </row>
    <row r="134" spans="3:12" ht="15.75">
      <c r="C134" s="834"/>
      <c r="D134" s="253" t="s">
        <v>262</v>
      </c>
      <c r="E134" s="716"/>
      <c r="F134" s="721"/>
      <c r="G134" s="676"/>
      <c r="H134" s="676"/>
      <c r="I134" s="676"/>
      <c r="J134" s="676"/>
      <c r="K134" s="707"/>
      <c r="L134" s="664"/>
    </row>
    <row r="135" spans="3:12" ht="15.75">
      <c r="C135" s="834"/>
      <c r="D135" s="253" t="s">
        <v>263</v>
      </c>
      <c r="E135" s="716">
        <f>E132</f>
        <v>266385216</v>
      </c>
      <c r="F135" s="721"/>
      <c r="G135" s="676"/>
      <c r="H135" s="676"/>
      <c r="I135" s="676"/>
      <c r="J135" s="676"/>
      <c r="K135" s="707"/>
      <c r="L135" s="664"/>
    </row>
    <row r="136" spans="3:12" ht="15.75">
      <c r="C136" s="834"/>
      <c r="D136" s="253"/>
      <c r="E136" s="716"/>
      <c r="F136" s="721"/>
      <c r="G136" s="676"/>
      <c r="H136" s="676"/>
      <c r="I136" s="676"/>
      <c r="J136" s="676"/>
      <c r="K136" s="707"/>
      <c r="L136" s="664"/>
    </row>
    <row r="137" spans="3:12" ht="15.75">
      <c r="C137" s="834"/>
      <c r="D137" s="253" t="s">
        <v>264</v>
      </c>
      <c r="E137" s="716"/>
      <c r="F137" s="721"/>
      <c r="G137" s="676"/>
      <c r="H137" s="676"/>
      <c r="I137" s="676"/>
      <c r="J137" s="676"/>
      <c r="K137" s="707"/>
      <c r="L137" s="664"/>
    </row>
    <row r="138" spans="3:12" ht="15.75">
      <c r="C138" s="834"/>
      <c r="D138" s="253" t="s">
        <v>265</v>
      </c>
      <c r="E138" s="716"/>
      <c r="F138" s="721"/>
      <c r="G138" s="676"/>
      <c r="H138" s="676"/>
      <c r="I138" s="676"/>
      <c r="J138" s="676"/>
      <c r="K138" s="707"/>
      <c r="L138" s="658"/>
    </row>
    <row r="139" spans="3:12" ht="15.75">
      <c r="C139" s="834"/>
      <c r="D139" s="253" t="s">
        <v>266</v>
      </c>
      <c r="E139" s="716">
        <v>25000000</v>
      </c>
      <c r="F139" s="721"/>
      <c r="G139" s="676"/>
      <c r="H139" s="676"/>
      <c r="I139" s="676"/>
      <c r="J139" s="676"/>
      <c r="K139" s="707"/>
      <c r="L139" s="664"/>
    </row>
    <row r="140" spans="3:12" ht="15.75">
      <c r="C140" s="834"/>
      <c r="D140" s="253" t="s">
        <v>263</v>
      </c>
      <c r="E140" s="716">
        <f>E138+E139</f>
        <v>25000000</v>
      </c>
      <c r="F140" s="721"/>
      <c r="G140" s="676"/>
      <c r="H140" s="676"/>
      <c r="I140" s="676"/>
      <c r="J140" s="676"/>
      <c r="K140" s="707"/>
      <c r="L140" s="664"/>
    </row>
    <row r="141" spans="3:12" ht="15.75">
      <c r="C141" s="834"/>
      <c r="D141" s="253" t="s">
        <v>573</v>
      </c>
      <c r="E141" s="716">
        <f>E135-E140</f>
        <v>241385216</v>
      </c>
      <c r="F141" s="721"/>
      <c r="G141" s="676"/>
      <c r="H141" s="676"/>
      <c r="I141" s="676"/>
      <c r="J141" s="676"/>
      <c r="K141" s="707"/>
      <c r="L141" s="664"/>
    </row>
    <row r="142" spans="3:12" ht="16.5" thickBot="1">
      <c r="C142" s="681"/>
      <c r="D142" s="722" t="s">
        <v>1431</v>
      </c>
      <c r="E142" s="723">
        <f>E141+E129</f>
        <v>-5000000</v>
      </c>
      <c r="F142" s="724"/>
      <c r="G142" s="676"/>
      <c r="H142" s="676"/>
      <c r="I142" s="676"/>
      <c r="J142" s="676"/>
      <c r="K142" s="707"/>
      <c r="L142" s="664"/>
    </row>
    <row r="143" spans="3:12" ht="15.75" thickTop="1"/>
  </sheetData>
  <pageMargins left="0.23622047244094491" right="0" top="0.74803149606299213" bottom="1.3385826771653544" header="0.31496062992125984" footer="0.31496062992125984"/>
  <pageSetup paperSize="5" scale="90" orientation="portrait" horizontalDpi="4294967293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V2872"/>
  <sheetViews>
    <sheetView tabSelected="1" zoomScale="70" zoomScaleNormal="70" zoomScaleSheetLayoutView="100" workbookViewId="0">
      <selection activeCell="Q2180" sqref="Q2180"/>
    </sheetView>
  </sheetViews>
  <sheetFormatPr defaultRowHeight="15.75"/>
  <cols>
    <col min="1" max="1" width="3.5703125" customWidth="1"/>
    <col min="2" max="2" width="4.140625" style="683" customWidth="1"/>
    <col min="3" max="3" width="3.85546875" style="683" customWidth="1"/>
    <col min="4" max="4" width="4.140625" style="683" customWidth="1"/>
    <col min="5" max="5" width="3.140625" style="683" customWidth="1"/>
    <col min="6" max="6" width="49.28515625" style="770" customWidth="1"/>
    <col min="7" max="7" width="8.42578125" style="730" customWidth="1"/>
    <col min="8" max="8" width="5.85546875" style="730" customWidth="1"/>
    <col min="9" max="9" width="14.140625" style="730" customWidth="1"/>
    <col min="10" max="10" width="17.28515625" style="730" customWidth="1"/>
    <col min="11" max="11" width="7.28515625" style="730" customWidth="1"/>
    <col min="12" max="12" width="5.7109375" style="730" customWidth="1"/>
    <col min="13" max="13" width="15.7109375" style="730" customWidth="1"/>
    <col min="14" max="14" width="24.140625" style="731" customWidth="1"/>
    <col min="15" max="15" width="14.7109375" style="694" customWidth="1"/>
    <col min="16" max="16" width="20.42578125" style="699" customWidth="1"/>
    <col min="17" max="17" width="22" style="94" customWidth="1"/>
    <col min="18" max="18" width="19.85546875" customWidth="1"/>
    <col min="19" max="19" width="17" customWidth="1"/>
    <col min="20" max="20" width="16.42578125" customWidth="1"/>
    <col min="21" max="21" width="13.42578125" bestFit="1" customWidth="1"/>
    <col min="22" max="22" width="16.5703125" bestFit="1" customWidth="1"/>
  </cols>
  <sheetData>
    <row r="1" spans="2:22" s="95" customFormat="1">
      <c r="B1" s="669"/>
      <c r="C1" s="669"/>
      <c r="D1" s="669"/>
      <c r="E1" s="669"/>
      <c r="F1" s="770"/>
      <c r="G1" s="730"/>
      <c r="H1" s="730"/>
      <c r="I1" s="730"/>
      <c r="J1" s="730"/>
      <c r="K1" s="730" t="s">
        <v>0</v>
      </c>
      <c r="L1" s="731"/>
      <c r="M1" s="731"/>
      <c r="N1" s="730"/>
      <c r="O1" s="669"/>
      <c r="P1" s="670"/>
      <c r="Q1" s="693"/>
    </row>
    <row r="2" spans="2:22" s="95" customFormat="1">
      <c r="B2" s="669" t="s">
        <v>782</v>
      </c>
      <c r="C2" s="669"/>
      <c r="D2" s="669"/>
      <c r="E2" s="669"/>
      <c r="F2" s="770"/>
      <c r="G2" s="730"/>
      <c r="H2" s="730"/>
      <c r="I2" s="730"/>
      <c r="J2" s="730"/>
      <c r="K2" s="730" t="s">
        <v>461</v>
      </c>
      <c r="L2" s="731"/>
      <c r="M2" s="731"/>
      <c r="N2" s="730"/>
      <c r="O2" s="669"/>
      <c r="P2" s="670"/>
      <c r="Q2" s="693"/>
    </row>
    <row r="3" spans="2:22" s="95" customFormat="1">
      <c r="B3" s="669"/>
      <c r="C3" s="669"/>
      <c r="D3" s="669"/>
      <c r="E3" s="669"/>
      <c r="F3" s="770"/>
      <c r="G3" s="730"/>
      <c r="H3" s="730"/>
      <c r="I3" s="730"/>
      <c r="J3" s="730"/>
      <c r="K3" s="730" t="s">
        <v>1799</v>
      </c>
      <c r="L3" s="731"/>
      <c r="M3" s="731"/>
      <c r="N3" s="730"/>
      <c r="O3" s="669"/>
      <c r="P3" s="670"/>
      <c r="Q3" s="693"/>
    </row>
    <row r="4" spans="2:22" s="95" customFormat="1">
      <c r="B4" s="669"/>
      <c r="C4" s="669"/>
      <c r="D4" s="669"/>
      <c r="E4" s="669"/>
      <c r="F4" s="770"/>
      <c r="G4" s="730"/>
      <c r="H4" s="730"/>
      <c r="I4" s="730"/>
      <c r="J4" s="730"/>
      <c r="K4" s="730" t="s">
        <v>1800</v>
      </c>
      <c r="L4" s="731"/>
      <c r="M4" s="731"/>
      <c r="N4" s="730"/>
      <c r="O4" s="669"/>
      <c r="P4" s="670"/>
      <c r="Q4" s="693"/>
    </row>
    <row r="5" spans="2:22" s="95" customFormat="1">
      <c r="B5" s="669"/>
      <c r="C5" s="669"/>
      <c r="D5" s="669"/>
      <c r="E5" s="669"/>
      <c r="F5" s="770"/>
      <c r="G5" s="730"/>
      <c r="H5" s="730"/>
      <c r="I5" s="730"/>
      <c r="J5" s="730"/>
      <c r="K5" s="730" t="s">
        <v>1750</v>
      </c>
      <c r="L5" s="731"/>
      <c r="M5" s="731"/>
      <c r="N5" s="730"/>
      <c r="O5" s="669"/>
      <c r="P5" s="670"/>
      <c r="Q5" s="693"/>
    </row>
    <row r="6" spans="2:22" s="95" customFormat="1">
      <c r="B6" s="669"/>
      <c r="C6" s="669"/>
      <c r="D6" s="669"/>
      <c r="E6" s="669"/>
      <c r="F6" s="770"/>
      <c r="G6" s="730"/>
      <c r="H6" s="730"/>
      <c r="I6" s="730"/>
      <c r="J6" s="730"/>
      <c r="K6" s="730"/>
      <c r="L6" s="730"/>
      <c r="M6" s="730"/>
      <c r="N6" s="731"/>
      <c r="O6" s="694"/>
      <c r="P6" s="694"/>
      <c r="Q6" s="693"/>
    </row>
    <row r="7" spans="2:22" s="95" customFormat="1">
      <c r="B7" s="894" t="s">
        <v>1802</v>
      </c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695"/>
      <c r="Q7" s="693"/>
    </row>
    <row r="8" spans="2:22" s="95" customFormat="1">
      <c r="B8" s="894" t="s">
        <v>1801</v>
      </c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696"/>
      <c r="Q8" s="693"/>
    </row>
    <row r="9" spans="2:22" s="95" customFormat="1" ht="16.5" thickBot="1">
      <c r="B9" s="670"/>
      <c r="C9" s="670"/>
      <c r="D9" s="670"/>
      <c r="E9" s="670"/>
      <c r="F9" s="770"/>
      <c r="G9" s="730"/>
      <c r="H9" s="730"/>
      <c r="I9" s="730"/>
      <c r="J9" s="730"/>
      <c r="K9" s="730" t="s">
        <v>782</v>
      </c>
      <c r="L9" s="730"/>
      <c r="M9" s="730"/>
      <c r="N9" s="731"/>
      <c r="O9" s="694"/>
      <c r="P9" s="697"/>
      <c r="Q9" s="693"/>
    </row>
    <row r="10" spans="2:22" ht="16.5" thickTop="1">
      <c r="B10" s="902" t="s">
        <v>1</v>
      </c>
      <c r="C10" s="903"/>
      <c r="D10" s="903"/>
      <c r="E10" s="903"/>
      <c r="F10" s="899" t="s">
        <v>2</v>
      </c>
      <c r="G10" s="899"/>
      <c r="H10" s="899"/>
      <c r="I10" s="899"/>
      <c r="J10" s="899"/>
      <c r="K10" s="899"/>
      <c r="L10" s="899"/>
      <c r="M10" s="899"/>
      <c r="N10" s="771" t="s">
        <v>3</v>
      </c>
      <c r="O10" s="735" t="s">
        <v>696</v>
      </c>
      <c r="P10" s="652"/>
    </row>
    <row r="11" spans="2:22">
      <c r="B11" s="895">
        <v>1</v>
      </c>
      <c r="C11" s="896"/>
      <c r="D11" s="896"/>
      <c r="E11" s="896"/>
      <c r="F11" s="897">
        <v>2</v>
      </c>
      <c r="G11" s="897"/>
      <c r="H11" s="897"/>
      <c r="I11" s="897"/>
      <c r="J11" s="897"/>
      <c r="K11" s="897"/>
      <c r="L11" s="897"/>
      <c r="M11" s="897"/>
      <c r="N11" s="772">
        <v>3</v>
      </c>
      <c r="O11" s="736">
        <v>4</v>
      </c>
      <c r="P11" s="653"/>
    </row>
    <row r="12" spans="2:22">
      <c r="B12" s="671">
        <v>1</v>
      </c>
      <c r="C12" s="672"/>
      <c r="D12" s="672"/>
      <c r="E12" s="672"/>
      <c r="F12" s="773" t="s">
        <v>5</v>
      </c>
      <c r="G12" s="737"/>
      <c r="H12" s="737"/>
      <c r="I12" s="737"/>
      <c r="J12" s="737"/>
      <c r="K12" s="737"/>
      <c r="L12" s="737"/>
      <c r="M12" s="737"/>
      <c r="N12" s="774">
        <f>N13+N43+N57</f>
        <v>2926119782</v>
      </c>
      <c r="O12" s="738"/>
      <c r="P12" s="654"/>
      <c r="Q12" s="94" t="s">
        <v>1385</v>
      </c>
      <c r="R12" s="87">
        <f>N12</f>
        <v>2926119782</v>
      </c>
      <c r="S12" s="87">
        <f>R12-N55</f>
        <v>2903619782</v>
      </c>
      <c r="U12">
        <v>278000000</v>
      </c>
      <c r="V12" s="87">
        <f>U12+S12</f>
        <v>3181619782</v>
      </c>
    </row>
    <row r="13" spans="2:22">
      <c r="B13" s="671">
        <v>1</v>
      </c>
      <c r="C13" s="672">
        <v>1</v>
      </c>
      <c r="D13" s="672"/>
      <c r="E13" s="672"/>
      <c r="F13" s="773" t="s">
        <v>6</v>
      </c>
      <c r="G13" s="737"/>
      <c r="H13" s="737"/>
      <c r="I13" s="737"/>
      <c r="J13" s="737"/>
      <c r="K13" s="737"/>
      <c r="L13" s="737"/>
      <c r="M13" s="737"/>
      <c r="N13" s="774">
        <f>N14+N22+N36</f>
        <v>413870882</v>
      </c>
      <c r="O13" s="738"/>
      <c r="P13" s="654"/>
      <c r="Q13" s="94" t="s">
        <v>1386</v>
      </c>
      <c r="R13" s="86">
        <f>30%*S12</f>
        <v>871085934.60000002</v>
      </c>
      <c r="S13" s="642"/>
      <c r="T13" s="87"/>
      <c r="V13" s="87">
        <f>30%*V16</f>
        <v>947735934.60000002</v>
      </c>
    </row>
    <row r="14" spans="2:22">
      <c r="B14" s="127">
        <v>1</v>
      </c>
      <c r="C14" s="128">
        <v>1</v>
      </c>
      <c r="D14" s="128">
        <v>1</v>
      </c>
      <c r="E14" s="128"/>
      <c r="F14" s="775" t="s">
        <v>7</v>
      </c>
      <c r="G14" s="739"/>
      <c r="H14" s="739"/>
      <c r="I14" s="739"/>
      <c r="J14" s="739"/>
      <c r="K14" s="739"/>
      <c r="L14" s="739"/>
      <c r="M14" s="739"/>
      <c r="N14" s="752">
        <f>N16+N22+N36</f>
        <v>356163118</v>
      </c>
      <c r="O14" s="740"/>
      <c r="P14" s="655"/>
      <c r="Q14" s="94" t="s">
        <v>1387</v>
      </c>
      <c r="R14" s="86">
        <f>70%*S12</f>
        <v>2032533847.3999999</v>
      </c>
      <c r="V14" s="87">
        <f>70%*V12</f>
        <v>2227133847.4000001</v>
      </c>
    </row>
    <row r="15" spans="2:22">
      <c r="B15" s="127"/>
      <c r="C15" s="128"/>
      <c r="D15" s="128"/>
      <c r="E15" s="673"/>
      <c r="F15" s="776" t="s">
        <v>8</v>
      </c>
      <c r="G15" s="739"/>
      <c r="H15" s="739"/>
      <c r="I15" s="739"/>
      <c r="J15" s="739"/>
      <c r="K15" s="739"/>
      <c r="L15" s="739"/>
      <c r="M15" s="739"/>
      <c r="N15" s="752"/>
      <c r="O15" s="740"/>
      <c r="P15" s="655"/>
    </row>
    <row r="16" spans="2:22">
      <c r="B16" s="127"/>
      <c r="C16" s="128"/>
      <c r="D16" s="128"/>
      <c r="E16" s="673"/>
      <c r="F16" s="776" t="s">
        <v>9</v>
      </c>
      <c r="G16" s="739"/>
      <c r="H16" s="739"/>
      <c r="I16" s="739"/>
      <c r="J16" s="739"/>
      <c r="K16" s="739"/>
      <c r="L16" s="739"/>
      <c r="M16" s="739"/>
      <c r="N16" s="752">
        <f>SUM(N17:N20)</f>
        <v>298455354</v>
      </c>
      <c r="O16" s="740"/>
      <c r="P16" s="655"/>
      <c r="Q16" s="94" t="s">
        <v>1388</v>
      </c>
      <c r="R16" s="87">
        <f>30%*N48</f>
        <v>460169700</v>
      </c>
      <c r="V16" s="87">
        <f>V12-22500000</f>
        <v>3159119782</v>
      </c>
    </row>
    <row r="17" spans="2:21" ht="17.25" customHeight="1">
      <c r="B17" s="127"/>
      <c r="C17" s="128"/>
      <c r="D17" s="128"/>
      <c r="E17" s="673"/>
      <c r="F17" s="777" t="s">
        <v>462</v>
      </c>
      <c r="G17" s="739"/>
      <c r="H17" s="739"/>
      <c r="I17" s="739"/>
      <c r="J17" s="739"/>
      <c r="K17" s="739"/>
      <c r="L17" s="739"/>
      <c r="M17" s="739"/>
      <c r="N17" s="752">
        <v>21795000</v>
      </c>
      <c r="O17" s="740"/>
      <c r="P17" s="655"/>
    </row>
    <row r="18" spans="2:21">
      <c r="B18" s="127"/>
      <c r="C18" s="128"/>
      <c r="D18" s="128"/>
      <c r="E18" s="673"/>
      <c r="F18" s="884" t="s">
        <v>463</v>
      </c>
      <c r="G18" s="885"/>
      <c r="H18" s="885"/>
      <c r="I18" s="885"/>
      <c r="J18" s="739"/>
      <c r="K18" s="739"/>
      <c r="L18" s="739"/>
      <c r="M18" s="739"/>
      <c r="N18" s="752">
        <v>229659365</v>
      </c>
      <c r="O18" s="740"/>
      <c r="P18" s="655"/>
      <c r="Q18" s="657"/>
      <c r="R18" s="658"/>
    </row>
    <row r="19" spans="2:21">
      <c r="B19" s="127"/>
      <c r="C19" s="128"/>
      <c r="D19" s="128"/>
      <c r="E19" s="673"/>
      <c r="F19" s="777" t="s">
        <v>464</v>
      </c>
      <c r="G19" s="739"/>
      <c r="H19" s="739"/>
      <c r="I19" s="739"/>
      <c r="J19" s="739"/>
      <c r="K19" s="739"/>
      <c r="L19" s="739"/>
      <c r="M19" s="739"/>
      <c r="N19" s="752">
        <v>3000000</v>
      </c>
      <c r="O19" s="740"/>
      <c r="P19" s="666"/>
      <c r="Q19" s="875" t="s">
        <v>1389</v>
      </c>
      <c r="R19" s="873">
        <f>N70</f>
        <v>568365414</v>
      </c>
    </row>
    <row r="20" spans="2:21">
      <c r="B20" s="127"/>
      <c r="C20" s="128"/>
      <c r="D20" s="128"/>
      <c r="E20" s="673"/>
      <c r="F20" s="777" t="s">
        <v>465</v>
      </c>
      <c r="G20" s="739"/>
      <c r="H20" s="739"/>
      <c r="I20" s="739"/>
      <c r="J20" s="739"/>
      <c r="K20" s="739"/>
      <c r="L20" s="739"/>
      <c r="M20" s="739"/>
      <c r="N20" s="752">
        <v>44000989</v>
      </c>
      <c r="O20" s="740"/>
      <c r="P20" s="667"/>
      <c r="Q20" s="875" t="s">
        <v>1804</v>
      </c>
      <c r="R20" s="874">
        <v>118500000</v>
      </c>
      <c r="S20" s="87">
        <f>R13-R18</f>
        <v>871085934.60000002</v>
      </c>
      <c r="T20" s="86">
        <f>10%*S20</f>
        <v>87108593.460000008</v>
      </c>
      <c r="U20" s="87"/>
    </row>
    <row r="21" spans="2:21">
      <c r="B21" s="127"/>
      <c r="C21" s="128"/>
      <c r="D21" s="128"/>
      <c r="E21" s="128"/>
      <c r="F21" s="778" t="s">
        <v>10</v>
      </c>
      <c r="G21" s="739"/>
      <c r="H21" s="739"/>
      <c r="I21" s="739"/>
      <c r="J21" s="739"/>
      <c r="K21" s="739"/>
      <c r="L21" s="739"/>
      <c r="M21" s="739"/>
      <c r="N21" s="752"/>
      <c r="O21" s="740"/>
      <c r="P21" s="666"/>
      <c r="Q21" s="875" t="s">
        <v>1390</v>
      </c>
      <c r="R21" s="873">
        <f>N104</f>
        <v>197160000</v>
      </c>
      <c r="U21" s="87"/>
    </row>
    <row r="22" spans="2:21">
      <c r="B22" s="127">
        <v>1</v>
      </c>
      <c r="C22" s="128">
        <v>1</v>
      </c>
      <c r="D22" s="128">
        <v>2</v>
      </c>
      <c r="E22" s="128"/>
      <c r="F22" s="775" t="s">
        <v>12</v>
      </c>
      <c r="G22" s="739"/>
      <c r="H22" s="739"/>
      <c r="I22" s="739"/>
      <c r="J22" s="739"/>
      <c r="K22" s="739"/>
      <c r="L22" s="739"/>
      <c r="M22" s="739"/>
      <c r="N22" s="752">
        <f>SUM(N26:N33)</f>
        <v>4810000</v>
      </c>
      <c r="O22" s="740"/>
      <c r="P22" s="666"/>
      <c r="Q22" s="875" t="s">
        <v>1391</v>
      </c>
      <c r="R22" s="873">
        <f>N165</f>
        <v>7700000</v>
      </c>
    </row>
    <row r="23" spans="2:21">
      <c r="B23" s="127"/>
      <c r="C23" s="128"/>
      <c r="D23" s="128"/>
      <c r="E23" s="673"/>
      <c r="F23" s="687" t="s">
        <v>13</v>
      </c>
      <c r="G23" s="739"/>
      <c r="H23" s="739"/>
      <c r="I23" s="739"/>
      <c r="J23" s="739"/>
      <c r="K23" s="739"/>
      <c r="L23" s="739"/>
      <c r="M23" s="739"/>
      <c r="N23" s="752"/>
      <c r="O23" s="740"/>
      <c r="P23" s="666"/>
      <c r="Q23" s="875" t="s">
        <v>1392</v>
      </c>
      <c r="R23" s="873">
        <f>N173</f>
        <v>36800000</v>
      </c>
    </row>
    <row r="24" spans="2:21">
      <c r="B24" s="127"/>
      <c r="C24" s="128"/>
      <c r="D24" s="128"/>
      <c r="E24" s="673"/>
      <c r="F24" s="687" t="s">
        <v>14</v>
      </c>
      <c r="G24" s="739"/>
      <c r="H24" s="739"/>
      <c r="I24" s="739"/>
      <c r="J24" s="739"/>
      <c r="K24" s="739"/>
      <c r="L24" s="739"/>
      <c r="M24" s="739"/>
      <c r="N24" s="752"/>
      <c r="O24" s="740"/>
      <c r="P24" s="666"/>
      <c r="Q24" s="698"/>
      <c r="R24" s="38"/>
    </row>
    <row r="25" spans="2:21">
      <c r="B25" s="127"/>
      <c r="C25" s="128"/>
      <c r="D25" s="128"/>
      <c r="E25" s="673"/>
      <c r="F25" s="687" t="s">
        <v>15</v>
      </c>
      <c r="G25" s="739"/>
      <c r="H25" s="739"/>
      <c r="I25" s="739"/>
      <c r="J25" s="739"/>
      <c r="K25" s="739"/>
      <c r="L25" s="739"/>
      <c r="M25" s="739"/>
      <c r="N25" s="752"/>
      <c r="O25" s="740"/>
      <c r="P25" s="666"/>
      <c r="Q25" s="876" t="s">
        <v>263</v>
      </c>
      <c r="R25" s="700">
        <f>SUM(R18:R23)</f>
        <v>928525414</v>
      </c>
    </row>
    <row r="26" spans="2:21">
      <c r="B26" s="127"/>
      <c r="C26" s="128"/>
      <c r="D26" s="128"/>
      <c r="E26" s="673"/>
      <c r="F26" s="687" t="s">
        <v>437</v>
      </c>
      <c r="G26" s="739"/>
      <c r="H26" s="739"/>
      <c r="I26" s="739"/>
      <c r="J26" s="739"/>
      <c r="K26" s="739"/>
      <c r="L26" s="739"/>
      <c r="M26" s="739"/>
      <c r="N26" s="752">
        <v>2160000</v>
      </c>
      <c r="O26" s="740"/>
      <c r="P26" s="655"/>
      <c r="Q26" s="94" t="s">
        <v>1457</v>
      </c>
      <c r="R26" s="87">
        <f>R25</f>
        <v>928525414</v>
      </c>
    </row>
    <row r="27" spans="2:21">
      <c r="B27" s="127"/>
      <c r="C27" s="128"/>
      <c r="D27" s="128"/>
      <c r="E27" s="673"/>
      <c r="F27" s="687" t="s">
        <v>438</v>
      </c>
      <c r="G27" s="739"/>
      <c r="H27" s="739"/>
      <c r="I27" s="739"/>
      <c r="J27" s="739"/>
      <c r="K27" s="739"/>
      <c r="L27" s="739"/>
      <c r="M27" s="739"/>
      <c r="N27" s="752">
        <v>750000</v>
      </c>
      <c r="O27" s="740"/>
      <c r="P27" s="655"/>
      <c r="Q27" s="94" t="s">
        <v>1434</v>
      </c>
      <c r="R27" s="87">
        <f>R13-R25</f>
        <v>-57439479.399999976</v>
      </c>
    </row>
    <row r="28" spans="2:21">
      <c r="B28" s="127"/>
      <c r="C28" s="128"/>
      <c r="D28" s="128"/>
      <c r="E28" s="673"/>
      <c r="F28" s="687" t="s">
        <v>16</v>
      </c>
      <c r="G28" s="739"/>
      <c r="H28" s="739"/>
      <c r="I28" s="739"/>
      <c r="J28" s="739"/>
      <c r="K28" s="739"/>
      <c r="L28" s="739"/>
      <c r="M28" s="739"/>
      <c r="N28" s="752">
        <v>500000</v>
      </c>
      <c r="O28" s="740"/>
      <c r="P28" s="655"/>
    </row>
    <row r="29" spans="2:21">
      <c r="B29" s="127"/>
      <c r="C29" s="128"/>
      <c r="D29" s="128"/>
      <c r="E29" s="673"/>
      <c r="F29" s="687" t="s">
        <v>17</v>
      </c>
      <c r="G29" s="739"/>
      <c r="H29" s="739"/>
      <c r="I29" s="739"/>
      <c r="J29" s="739"/>
      <c r="K29" s="739"/>
      <c r="L29" s="739"/>
      <c r="M29" s="739"/>
      <c r="N29" s="752"/>
      <c r="O29" s="740"/>
      <c r="P29" s="655"/>
      <c r="Q29" s="94" t="s">
        <v>1433</v>
      </c>
      <c r="R29" s="87">
        <f>Q181</f>
        <v>2243979584</v>
      </c>
    </row>
    <row r="30" spans="2:21">
      <c r="B30" s="127"/>
      <c r="C30" s="128"/>
      <c r="D30" s="128"/>
      <c r="E30" s="673"/>
      <c r="F30" s="687" t="s">
        <v>18</v>
      </c>
      <c r="G30" s="739"/>
      <c r="H30" s="739"/>
      <c r="I30" s="739"/>
      <c r="J30" s="739"/>
      <c r="K30" s="739"/>
      <c r="L30" s="739"/>
      <c r="M30" s="739"/>
      <c r="N30" s="752"/>
      <c r="O30" s="740"/>
      <c r="P30" s="655"/>
      <c r="Q30" s="94" t="s">
        <v>1456</v>
      </c>
      <c r="R30" s="686">
        <f>R14-R29</f>
        <v>-211445736.60000014</v>
      </c>
    </row>
    <row r="31" spans="2:21">
      <c r="B31" s="127"/>
      <c r="C31" s="128"/>
      <c r="D31" s="128"/>
      <c r="E31" s="673"/>
      <c r="F31" s="687" t="s">
        <v>19</v>
      </c>
      <c r="G31" s="739"/>
      <c r="H31" s="739"/>
      <c r="I31" s="739"/>
      <c r="J31" s="739"/>
      <c r="K31" s="739"/>
      <c r="L31" s="739"/>
      <c r="M31" s="739"/>
      <c r="N31" s="752"/>
      <c r="O31" s="740"/>
      <c r="P31" s="655"/>
    </row>
    <row r="32" spans="2:21">
      <c r="B32" s="127"/>
      <c r="C32" s="128"/>
      <c r="D32" s="128"/>
      <c r="E32" s="673"/>
      <c r="F32" s="687" t="s">
        <v>20</v>
      </c>
      <c r="G32" s="739"/>
      <c r="H32" s="739"/>
      <c r="I32" s="739"/>
      <c r="J32" s="739"/>
      <c r="K32" s="739"/>
      <c r="L32" s="739"/>
      <c r="M32" s="739"/>
      <c r="N32" s="752"/>
      <c r="O32" s="740"/>
      <c r="P32" s="655"/>
      <c r="Q32" s="94" t="s">
        <v>1805</v>
      </c>
      <c r="R32" s="87">
        <f>R30+R27</f>
        <v>-268885216.00000012</v>
      </c>
      <c r="S32" s="702"/>
    </row>
    <row r="33" spans="2:18">
      <c r="B33" s="127"/>
      <c r="C33" s="128"/>
      <c r="D33" s="128"/>
      <c r="E33" s="673"/>
      <c r="F33" s="687" t="s">
        <v>21</v>
      </c>
      <c r="G33" s="739"/>
      <c r="H33" s="739"/>
      <c r="I33" s="739"/>
      <c r="J33" s="739"/>
      <c r="K33" s="739"/>
      <c r="L33" s="739"/>
      <c r="M33" s="739"/>
      <c r="N33" s="752">
        <v>1400000</v>
      </c>
      <c r="O33" s="740"/>
      <c r="P33" s="655"/>
      <c r="Q33" s="94" t="s">
        <v>1806</v>
      </c>
      <c r="R33" s="642">
        <v>22500000</v>
      </c>
    </row>
    <row r="34" spans="2:18">
      <c r="B34" s="127"/>
      <c r="C34" s="128"/>
      <c r="D34" s="128"/>
      <c r="E34" s="673"/>
      <c r="F34" s="687" t="s">
        <v>22</v>
      </c>
      <c r="G34" s="739"/>
      <c r="H34" s="739"/>
      <c r="I34" s="739"/>
      <c r="J34" s="739"/>
      <c r="K34" s="739"/>
      <c r="L34" s="739"/>
      <c r="M34" s="739"/>
      <c r="N34" s="752"/>
      <c r="O34" s="740"/>
      <c r="P34" s="655"/>
      <c r="Q34" s="94" t="s">
        <v>1807</v>
      </c>
      <c r="R34" s="642">
        <v>246385206</v>
      </c>
    </row>
    <row r="35" spans="2:18" ht="20.25" customHeight="1">
      <c r="B35" s="127">
        <v>1</v>
      </c>
      <c r="C35" s="128">
        <v>1</v>
      </c>
      <c r="D35" s="128">
        <v>3</v>
      </c>
      <c r="E35" s="128"/>
      <c r="F35" s="778" t="s">
        <v>23</v>
      </c>
      <c r="G35" s="739"/>
      <c r="H35" s="739"/>
      <c r="I35" s="739"/>
      <c r="J35" s="739"/>
      <c r="K35" s="739"/>
      <c r="L35" s="739"/>
      <c r="M35" s="739"/>
      <c r="N35" s="752"/>
      <c r="O35" s="740"/>
      <c r="P35" s="655">
        <f>SUM(N26:N33)</f>
        <v>4810000</v>
      </c>
    </row>
    <row r="36" spans="2:18">
      <c r="B36" s="127">
        <v>1</v>
      </c>
      <c r="C36" s="128">
        <v>1</v>
      </c>
      <c r="D36" s="128">
        <v>4</v>
      </c>
      <c r="E36" s="128"/>
      <c r="F36" s="779" t="s">
        <v>24</v>
      </c>
      <c r="G36" s="739"/>
      <c r="H36" s="739"/>
      <c r="I36" s="739"/>
      <c r="J36" s="739"/>
      <c r="K36" s="739"/>
      <c r="L36" s="739"/>
      <c r="M36" s="739"/>
      <c r="N36" s="752">
        <f>SUM(N37:N42)</f>
        <v>52897764</v>
      </c>
      <c r="O36" s="740"/>
      <c r="P36" s="655"/>
    </row>
    <row r="37" spans="2:18">
      <c r="B37" s="127"/>
      <c r="C37" s="128"/>
      <c r="D37" s="128"/>
      <c r="E37" s="128"/>
      <c r="F37" s="687" t="s">
        <v>25</v>
      </c>
      <c r="G37" s="739"/>
      <c r="H37" s="739"/>
      <c r="I37" s="739"/>
      <c r="J37" s="739"/>
      <c r="K37" s="739"/>
      <c r="L37" s="739"/>
      <c r="M37" s="739"/>
      <c r="N37" s="752">
        <v>500000</v>
      </c>
      <c r="O37" s="740"/>
      <c r="P37" s="655"/>
    </row>
    <row r="38" spans="2:18" ht="19.899999999999999" customHeight="1">
      <c r="B38" s="127"/>
      <c r="C38" s="128"/>
      <c r="D38" s="128"/>
      <c r="E38" s="128"/>
      <c r="F38" s="881" t="s">
        <v>943</v>
      </c>
      <c r="G38" s="882"/>
      <c r="H38" s="882"/>
      <c r="I38" s="882"/>
      <c r="J38" s="882"/>
      <c r="K38" s="882"/>
      <c r="L38" s="882"/>
      <c r="M38" s="898"/>
      <c r="N38" s="752"/>
      <c r="O38" s="740"/>
      <c r="P38" s="655"/>
      <c r="R38" s="689"/>
    </row>
    <row r="39" spans="2:18" ht="19.149999999999999" customHeight="1">
      <c r="B39" s="127"/>
      <c r="C39" s="128"/>
      <c r="D39" s="128"/>
      <c r="E39" s="128"/>
      <c r="F39" s="881" t="s">
        <v>27</v>
      </c>
      <c r="G39" s="882"/>
      <c r="H39" s="882"/>
      <c r="I39" s="882"/>
      <c r="J39" s="882"/>
      <c r="K39" s="882"/>
      <c r="L39" s="882"/>
      <c r="M39" s="898"/>
      <c r="N39" s="752"/>
      <c r="O39" s="740"/>
      <c r="P39" s="655"/>
      <c r="R39" s="689"/>
    </row>
    <row r="40" spans="2:18" ht="16.899999999999999" customHeight="1">
      <c r="B40" s="127"/>
      <c r="C40" s="128"/>
      <c r="D40" s="128"/>
      <c r="E40" s="128"/>
      <c r="F40" s="687" t="s">
        <v>28</v>
      </c>
      <c r="G40" s="739"/>
      <c r="H40" s="739"/>
      <c r="I40" s="739"/>
      <c r="J40" s="739"/>
      <c r="K40" s="739"/>
      <c r="L40" s="739"/>
      <c r="M40" s="739"/>
      <c r="N40" s="752"/>
      <c r="O40" s="740"/>
      <c r="P40" s="655"/>
      <c r="R40" s="689"/>
    </row>
    <row r="41" spans="2:18" ht="19.5" customHeight="1">
      <c r="B41" s="127"/>
      <c r="C41" s="128"/>
      <c r="D41" s="128"/>
      <c r="E41" s="128"/>
      <c r="F41" s="687" t="s">
        <v>29</v>
      </c>
      <c r="G41" s="739"/>
      <c r="H41" s="739"/>
      <c r="I41" s="739"/>
      <c r="J41" s="739"/>
      <c r="K41" s="739"/>
      <c r="L41" s="739"/>
      <c r="M41" s="739"/>
      <c r="N41" s="752"/>
      <c r="O41" s="740"/>
      <c r="P41" s="655"/>
      <c r="R41" s="689"/>
    </row>
    <row r="42" spans="2:18" ht="19.5" customHeight="1">
      <c r="B42" s="127"/>
      <c r="C42" s="128"/>
      <c r="D42" s="128"/>
      <c r="E42" s="128"/>
      <c r="F42" s="687" t="s">
        <v>1703</v>
      </c>
      <c r="G42" s="739"/>
      <c r="H42" s="739"/>
      <c r="I42" s="739"/>
      <c r="J42" s="739"/>
      <c r="K42" s="739"/>
      <c r="L42" s="739"/>
      <c r="M42" s="739"/>
      <c r="N42" s="752">
        <v>52397764</v>
      </c>
      <c r="O42" s="740"/>
      <c r="P42" s="655"/>
      <c r="R42" s="689"/>
    </row>
    <row r="43" spans="2:18" ht="20.25" customHeight="1">
      <c r="B43" s="671">
        <v>1</v>
      </c>
      <c r="C43" s="672">
        <v>2</v>
      </c>
      <c r="D43" s="672"/>
      <c r="E43" s="672"/>
      <c r="F43" s="773" t="s">
        <v>30</v>
      </c>
      <c r="G43" s="737"/>
      <c r="H43" s="737"/>
      <c r="I43" s="737"/>
      <c r="J43" s="737"/>
      <c r="K43" s="737"/>
      <c r="L43" s="737"/>
      <c r="M43" s="737"/>
      <c r="N43" s="774">
        <f>N44+N45+N48+N49</f>
        <v>2505998900</v>
      </c>
      <c r="O43" s="741"/>
      <c r="P43" s="656"/>
      <c r="R43" s="689"/>
    </row>
    <row r="44" spans="2:18">
      <c r="B44" s="127">
        <v>1</v>
      </c>
      <c r="C44" s="128">
        <v>2</v>
      </c>
      <c r="D44" s="128">
        <v>1</v>
      </c>
      <c r="E44" s="128"/>
      <c r="F44" s="687" t="s">
        <v>35</v>
      </c>
      <c r="G44" s="739"/>
      <c r="H44" s="739"/>
      <c r="I44" s="739"/>
      <c r="J44" s="739"/>
      <c r="K44" s="739"/>
      <c r="L44" s="739"/>
      <c r="M44" s="739"/>
      <c r="N44" s="752">
        <v>816386000</v>
      </c>
      <c r="O44" s="740"/>
      <c r="P44" s="655" t="s">
        <v>782</v>
      </c>
      <c r="R44" s="689"/>
    </row>
    <row r="45" spans="2:18">
      <c r="B45" s="127">
        <v>1</v>
      </c>
      <c r="C45" s="128">
        <v>2</v>
      </c>
      <c r="D45" s="128">
        <v>2</v>
      </c>
      <c r="E45" s="128"/>
      <c r="F45" s="687" t="s">
        <v>31</v>
      </c>
      <c r="G45" s="739"/>
      <c r="H45" s="739"/>
      <c r="I45" s="739"/>
      <c r="J45" s="739"/>
      <c r="K45" s="739"/>
      <c r="L45" s="739"/>
      <c r="M45" s="739"/>
      <c r="N45" s="752">
        <f>N46+N47</f>
        <v>133213900</v>
      </c>
      <c r="O45" s="740"/>
      <c r="P45" s="655"/>
      <c r="R45" s="689"/>
    </row>
    <row r="46" spans="2:18">
      <c r="B46" s="127"/>
      <c r="C46" s="128"/>
      <c r="D46" s="128"/>
      <c r="E46" s="128"/>
      <c r="F46" s="687" t="s">
        <v>32</v>
      </c>
      <c r="G46" s="739"/>
      <c r="H46" s="739"/>
      <c r="I46" s="739"/>
      <c r="J46" s="739"/>
      <c r="K46" s="739"/>
      <c r="L46" s="739"/>
      <c r="M46" s="739"/>
      <c r="N46" s="780">
        <v>90074600</v>
      </c>
      <c r="O46" s="740"/>
      <c r="P46" s="655"/>
      <c r="R46" s="689"/>
    </row>
    <row r="47" spans="2:18">
      <c r="B47" s="127"/>
      <c r="C47" s="128"/>
      <c r="D47" s="128"/>
      <c r="E47" s="128"/>
      <c r="F47" s="687" t="s">
        <v>33</v>
      </c>
      <c r="G47" s="739"/>
      <c r="H47" s="739"/>
      <c r="I47" s="739"/>
      <c r="J47" s="739"/>
      <c r="K47" s="739"/>
      <c r="L47" s="739"/>
      <c r="M47" s="739"/>
      <c r="N47" s="780">
        <v>43139300</v>
      </c>
      <c r="O47" s="740"/>
      <c r="P47" s="655"/>
      <c r="R47" s="689"/>
    </row>
    <row r="48" spans="2:18">
      <c r="B48" s="127">
        <v>1</v>
      </c>
      <c r="C48" s="128">
        <v>2</v>
      </c>
      <c r="D48" s="128">
        <v>3</v>
      </c>
      <c r="E48" s="128"/>
      <c r="F48" s="687" t="s">
        <v>34</v>
      </c>
      <c r="G48" s="739"/>
      <c r="H48" s="739"/>
      <c r="I48" s="739"/>
      <c r="J48" s="739"/>
      <c r="K48" s="739"/>
      <c r="L48" s="739"/>
      <c r="M48" s="739"/>
      <c r="N48" s="752">
        <v>1533899000</v>
      </c>
      <c r="O48" s="740"/>
      <c r="P48" s="655"/>
      <c r="R48" s="689"/>
    </row>
    <row r="49" spans="2:19">
      <c r="B49" s="127">
        <v>1</v>
      </c>
      <c r="C49" s="128">
        <v>2</v>
      </c>
      <c r="D49" s="128">
        <v>4</v>
      </c>
      <c r="E49" s="128"/>
      <c r="F49" s="687" t="s">
        <v>36</v>
      </c>
      <c r="G49" s="739"/>
      <c r="H49" s="739"/>
      <c r="I49" s="739"/>
      <c r="J49" s="739"/>
      <c r="K49" s="739"/>
      <c r="L49" s="739"/>
      <c r="M49" s="739"/>
      <c r="N49" s="752">
        <f>SUM(N50:N55)</f>
        <v>22500000</v>
      </c>
      <c r="O49" s="740"/>
      <c r="P49" s="655"/>
      <c r="R49" s="689"/>
    </row>
    <row r="50" spans="2:19">
      <c r="B50" s="127"/>
      <c r="C50" s="128"/>
      <c r="D50" s="128"/>
      <c r="E50" s="128"/>
      <c r="F50" s="687" t="s">
        <v>37</v>
      </c>
      <c r="G50" s="739"/>
      <c r="H50" s="739"/>
      <c r="I50" s="739"/>
      <c r="J50" s="739"/>
      <c r="K50" s="739"/>
      <c r="L50" s="739"/>
      <c r="M50" s="739"/>
      <c r="N50" s="752">
        <v>0</v>
      </c>
      <c r="O50" s="740"/>
      <c r="P50" s="655"/>
      <c r="R50" s="689"/>
    </row>
    <row r="51" spans="2:19">
      <c r="B51" s="127"/>
      <c r="C51" s="128"/>
      <c r="D51" s="128"/>
      <c r="E51" s="128"/>
      <c r="F51" s="688" t="s">
        <v>435</v>
      </c>
      <c r="G51" s="739"/>
      <c r="H51" s="739"/>
      <c r="I51" s="739"/>
      <c r="J51" s="739"/>
      <c r="K51" s="739"/>
      <c r="L51" s="739"/>
      <c r="M51" s="739"/>
      <c r="N51" s="752"/>
      <c r="O51" s="740"/>
      <c r="P51" s="655"/>
      <c r="R51" s="689"/>
    </row>
    <row r="52" spans="2:19">
      <c r="B52" s="127"/>
      <c r="C52" s="128"/>
      <c r="D52" s="128"/>
      <c r="E52" s="128"/>
      <c r="F52" s="688" t="s">
        <v>436</v>
      </c>
      <c r="G52" s="739"/>
      <c r="H52" s="739"/>
      <c r="I52" s="739"/>
      <c r="J52" s="739"/>
      <c r="K52" s="739"/>
      <c r="L52" s="739"/>
      <c r="M52" s="739"/>
      <c r="N52" s="752"/>
      <c r="O52" s="740"/>
      <c r="P52" s="655"/>
      <c r="R52" s="689"/>
    </row>
    <row r="53" spans="2:19" ht="18" customHeight="1">
      <c r="B53" s="127"/>
      <c r="C53" s="128"/>
      <c r="D53" s="128"/>
      <c r="E53" s="128"/>
      <c r="F53" s="687" t="s">
        <v>38</v>
      </c>
      <c r="G53" s="739"/>
      <c r="H53" s="739"/>
      <c r="I53" s="739"/>
      <c r="J53" s="739"/>
      <c r="K53" s="739"/>
      <c r="L53" s="739"/>
      <c r="M53" s="739"/>
      <c r="N53" s="752">
        <v>0</v>
      </c>
      <c r="O53" s="740"/>
      <c r="P53" s="655"/>
      <c r="R53" s="689"/>
    </row>
    <row r="54" spans="2:19" ht="16.899999999999999" customHeight="1">
      <c r="B54" s="127"/>
      <c r="C54" s="128"/>
      <c r="D54" s="128"/>
      <c r="E54" s="128"/>
      <c r="F54" s="688" t="s">
        <v>435</v>
      </c>
      <c r="G54" s="739"/>
      <c r="H54" s="739"/>
      <c r="I54" s="739"/>
      <c r="J54" s="739"/>
      <c r="K54" s="739"/>
      <c r="L54" s="739"/>
      <c r="M54" s="739"/>
      <c r="N54" s="752"/>
      <c r="O54" s="740"/>
      <c r="P54" s="655"/>
      <c r="R54" s="689"/>
    </row>
    <row r="55" spans="2:19" ht="18" customHeight="1">
      <c r="B55" s="127"/>
      <c r="C55" s="128"/>
      <c r="D55" s="128"/>
      <c r="E55" s="128"/>
      <c r="F55" s="688" t="s">
        <v>436</v>
      </c>
      <c r="G55" s="739"/>
      <c r="H55" s="739"/>
      <c r="I55" s="739"/>
      <c r="J55" s="739"/>
      <c r="K55" s="739"/>
      <c r="L55" s="739"/>
      <c r="M55" s="739"/>
      <c r="N55" s="752">
        <v>22500000</v>
      </c>
      <c r="O55" s="740" t="s">
        <v>1704</v>
      </c>
      <c r="P55" s="655"/>
      <c r="Q55" s="650"/>
      <c r="R55" s="689"/>
    </row>
    <row r="56" spans="2:19" ht="16.899999999999999" customHeight="1">
      <c r="B56" s="127"/>
      <c r="C56" s="128"/>
      <c r="D56" s="128"/>
      <c r="E56" s="128"/>
      <c r="F56" s="688"/>
      <c r="G56" s="739"/>
      <c r="H56" s="739"/>
      <c r="I56" s="739"/>
      <c r="J56" s="739"/>
      <c r="K56" s="739"/>
      <c r="L56" s="739"/>
      <c r="M56" s="739"/>
      <c r="N56" s="752"/>
      <c r="O56" s="740"/>
      <c r="P56" s="655"/>
      <c r="Q56" s="650"/>
      <c r="R56" s="689"/>
    </row>
    <row r="57" spans="2:19">
      <c r="B57" s="127">
        <v>1</v>
      </c>
      <c r="C57" s="128">
        <v>3</v>
      </c>
      <c r="D57" s="128"/>
      <c r="E57" s="128"/>
      <c r="F57" s="773" t="s">
        <v>39</v>
      </c>
      <c r="G57" s="739"/>
      <c r="H57" s="739"/>
      <c r="I57" s="739"/>
      <c r="J57" s="739"/>
      <c r="K57" s="739"/>
      <c r="L57" s="739"/>
      <c r="M57" s="739"/>
      <c r="N57" s="774">
        <f>N58+N62</f>
        <v>6250000</v>
      </c>
      <c r="O57" s="740"/>
      <c r="P57" s="655"/>
      <c r="R57" s="690"/>
      <c r="S57" s="90"/>
    </row>
    <row r="58" spans="2:19" ht="16.899999999999999" customHeight="1">
      <c r="B58" s="127">
        <v>1</v>
      </c>
      <c r="C58" s="128">
        <v>3</v>
      </c>
      <c r="D58" s="128">
        <v>1</v>
      </c>
      <c r="E58" s="128"/>
      <c r="F58" s="881" t="s">
        <v>40</v>
      </c>
      <c r="G58" s="882"/>
      <c r="H58" s="882"/>
      <c r="I58" s="882"/>
      <c r="J58" s="882"/>
      <c r="K58" s="882"/>
      <c r="L58" s="882"/>
      <c r="M58" s="898"/>
      <c r="N58" s="752">
        <f>SUM(N59:N60)</f>
        <v>4500000</v>
      </c>
      <c r="O58" s="740"/>
      <c r="P58" s="655"/>
      <c r="R58" s="690"/>
      <c r="S58" s="90"/>
    </row>
    <row r="59" spans="2:19">
      <c r="B59" s="127"/>
      <c r="C59" s="128"/>
      <c r="D59" s="128"/>
      <c r="E59" s="128"/>
      <c r="F59" s="687" t="s">
        <v>467</v>
      </c>
      <c r="G59" s="739"/>
      <c r="H59" s="739"/>
      <c r="I59" s="739"/>
      <c r="J59" s="739"/>
      <c r="K59" s="739"/>
      <c r="L59" s="739"/>
      <c r="M59" s="739"/>
      <c r="N59" s="752"/>
      <c r="O59" s="740"/>
      <c r="P59" s="655"/>
      <c r="R59" s="690"/>
      <c r="S59" s="90"/>
    </row>
    <row r="60" spans="2:19">
      <c r="B60" s="127"/>
      <c r="C60" s="128"/>
      <c r="D60" s="128"/>
      <c r="E60" s="128"/>
      <c r="F60" s="881" t="s">
        <v>1323</v>
      </c>
      <c r="G60" s="882"/>
      <c r="H60" s="882"/>
      <c r="I60" s="882"/>
      <c r="J60" s="882"/>
      <c r="K60" s="739"/>
      <c r="L60" s="739"/>
      <c r="M60" s="739"/>
      <c r="N60" s="752">
        <v>4500000</v>
      </c>
      <c r="O60" s="740"/>
      <c r="P60" s="655"/>
      <c r="R60" s="690"/>
      <c r="S60" s="90"/>
    </row>
    <row r="61" spans="2:19">
      <c r="B61" s="127"/>
      <c r="C61" s="128"/>
      <c r="D61" s="128"/>
      <c r="E61" s="128"/>
      <c r="F61" s="687"/>
      <c r="G61" s="739"/>
      <c r="H61" s="739"/>
      <c r="I61" s="739"/>
      <c r="J61" s="739"/>
      <c r="K61" s="739"/>
      <c r="L61" s="739"/>
      <c r="M61" s="739"/>
      <c r="N61" s="752"/>
      <c r="O61" s="740"/>
      <c r="P61" s="655"/>
      <c r="R61" s="690"/>
      <c r="S61" s="90"/>
    </row>
    <row r="62" spans="2:19" ht="19.149999999999999" customHeight="1">
      <c r="B62" s="127">
        <v>1</v>
      </c>
      <c r="C62" s="128">
        <v>3</v>
      </c>
      <c r="D62" s="128">
        <v>2</v>
      </c>
      <c r="E62" s="128"/>
      <c r="F62" s="687" t="s">
        <v>41</v>
      </c>
      <c r="G62" s="739"/>
      <c r="H62" s="739"/>
      <c r="I62" s="739"/>
      <c r="J62" s="739"/>
      <c r="K62" s="739"/>
      <c r="L62" s="739"/>
      <c r="M62" s="739"/>
      <c r="N62" s="752">
        <f>SUM(N63:N63)</f>
        <v>1750000</v>
      </c>
      <c r="O62" s="740"/>
      <c r="P62" s="655"/>
      <c r="R62" s="102"/>
      <c r="S62" s="90"/>
    </row>
    <row r="63" spans="2:19">
      <c r="B63" s="127"/>
      <c r="C63" s="128"/>
      <c r="D63" s="128"/>
      <c r="E63" s="128"/>
      <c r="F63" s="687" t="s">
        <v>1063</v>
      </c>
      <c r="G63" s="739"/>
      <c r="H63" s="739"/>
      <c r="I63" s="739"/>
      <c r="J63" s="739"/>
      <c r="K63" s="739"/>
      <c r="L63" s="739"/>
      <c r="M63" s="739"/>
      <c r="N63" s="752">
        <v>1750000</v>
      </c>
      <c r="O63" s="740"/>
      <c r="P63" s="655"/>
      <c r="R63" s="690"/>
      <c r="S63" s="90"/>
    </row>
    <row r="64" spans="2:19">
      <c r="B64" s="127"/>
      <c r="C64" s="128"/>
      <c r="D64" s="128"/>
      <c r="E64" s="128"/>
      <c r="F64" s="687" t="s">
        <v>45</v>
      </c>
      <c r="G64" s="739"/>
      <c r="H64" s="739"/>
      <c r="I64" s="739"/>
      <c r="J64" s="739"/>
      <c r="K64" s="739"/>
      <c r="L64" s="739"/>
      <c r="M64" s="739"/>
      <c r="N64" s="774">
        <f>N12</f>
        <v>2926119782</v>
      </c>
      <c r="O64" s="740"/>
      <c r="P64" s="655"/>
      <c r="R64" s="690"/>
      <c r="S64" s="90"/>
    </row>
    <row r="65" spans="2:20">
      <c r="B65" s="127"/>
      <c r="C65" s="128"/>
      <c r="D65" s="128"/>
      <c r="E65" s="128"/>
      <c r="F65" s="865"/>
      <c r="G65" s="739"/>
      <c r="H65" s="739"/>
      <c r="I65" s="739"/>
      <c r="J65" s="739"/>
      <c r="K65" s="739"/>
      <c r="L65" s="739"/>
      <c r="M65" s="739"/>
      <c r="N65" s="774"/>
      <c r="O65" s="740"/>
      <c r="P65" s="655"/>
      <c r="R65" s="690"/>
      <c r="S65" s="90"/>
    </row>
    <row r="66" spans="2:20">
      <c r="B66" s="127"/>
      <c r="C66" s="128"/>
      <c r="D66" s="128"/>
      <c r="E66" s="128"/>
      <c r="F66" s="687"/>
      <c r="G66" s="739"/>
      <c r="H66" s="739"/>
      <c r="I66" s="739"/>
      <c r="J66" s="739"/>
      <c r="K66" s="739"/>
      <c r="L66" s="739"/>
      <c r="M66" s="739"/>
      <c r="N66" s="752"/>
      <c r="O66" s="740"/>
      <c r="P66" s="655"/>
      <c r="R66" s="650"/>
      <c r="S66" s="90"/>
    </row>
    <row r="67" spans="2:20">
      <c r="B67" s="127">
        <v>2</v>
      </c>
      <c r="C67" s="128"/>
      <c r="D67" s="128"/>
      <c r="E67" s="128"/>
      <c r="F67" s="773" t="s">
        <v>46</v>
      </c>
      <c r="G67" s="739"/>
      <c r="H67" s="739"/>
      <c r="I67" s="739"/>
      <c r="J67" s="739"/>
      <c r="K67" s="739"/>
      <c r="L67" s="739"/>
      <c r="M67" s="739"/>
      <c r="N67" s="752">
        <f>N68+N479+N1331+N1783+N2160</f>
        <v>3172504998</v>
      </c>
      <c r="O67" s="740"/>
      <c r="P67" s="655"/>
      <c r="R67" s="650"/>
      <c r="S67" s="90"/>
    </row>
    <row r="68" spans="2:20">
      <c r="B68" s="704">
        <v>2</v>
      </c>
      <c r="C68" s="705">
        <v>1</v>
      </c>
      <c r="D68" s="705"/>
      <c r="E68" s="705"/>
      <c r="F68" s="781" t="s">
        <v>47</v>
      </c>
      <c r="G68" s="742"/>
      <c r="H68" s="742"/>
      <c r="I68" s="742"/>
      <c r="J68" s="742"/>
      <c r="K68" s="742"/>
      <c r="L68" s="742"/>
      <c r="M68" s="742"/>
      <c r="N68" s="782">
        <f>N179+N181</f>
        <v>1133578914</v>
      </c>
      <c r="O68" s="743"/>
      <c r="P68" s="668"/>
      <c r="R68" s="650"/>
      <c r="S68" s="90"/>
    </row>
    <row r="69" spans="2:20">
      <c r="B69" s="127">
        <v>2</v>
      </c>
      <c r="C69" s="128">
        <v>1</v>
      </c>
      <c r="D69" s="128">
        <v>1</v>
      </c>
      <c r="E69" s="128"/>
      <c r="F69" s="687" t="s">
        <v>48</v>
      </c>
      <c r="G69" s="739"/>
      <c r="H69" s="739"/>
      <c r="I69" s="739"/>
      <c r="J69" s="739"/>
      <c r="K69" s="739"/>
      <c r="L69" s="739"/>
      <c r="M69" s="739"/>
      <c r="N69" s="752">
        <f>N70</f>
        <v>568365414</v>
      </c>
      <c r="O69" s="740"/>
      <c r="P69" s="655"/>
      <c r="R69" s="650"/>
      <c r="S69" s="90"/>
    </row>
    <row r="70" spans="2:20">
      <c r="B70" s="127">
        <v>2</v>
      </c>
      <c r="C70" s="128">
        <v>1</v>
      </c>
      <c r="D70" s="128">
        <v>1</v>
      </c>
      <c r="E70" s="128">
        <v>1</v>
      </c>
      <c r="F70" s="687" t="s">
        <v>49</v>
      </c>
      <c r="G70" s="739"/>
      <c r="H70" s="739"/>
      <c r="I70" s="739"/>
      <c r="J70" s="739"/>
      <c r="K70" s="739"/>
      <c r="L70" s="739"/>
      <c r="M70" s="739"/>
      <c r="N70" s="752">
        <f>N71+N78+N97</f>
        <v>568365414</v>
      </c>
      <c r="O70" s="740"/>
      <c r="P70" s="655"/>
      <c r="R70" s="691"/>
      <c r="S70" s="90"/>
    </row>
    <row r="71" spans="2:20" ht="18.75" customHeight="1">
      <c r="B71" s="674"/>
      <c r="C71" s="675"/>
      <c r="D71" s="675"/>
      <c r="E71" s="675"/>
      <c r="F71" s="783" t="s">
        <v>55</v>
      </c>
      <c r="G71" s="744"/>
      <c r="H71" s="744"/>
      <c r="I71" s="744"/>
      <c r="J71" s="744"/>
      <c r="K71" s="744"/>
      <c r="L71" s="744"/>
      <c r="M71" s="744"/>
      <c r="N71" s="784">
        <f>SUM(N72:N77)</f>
        <v>459823200</v>
      </c>
      <c r="O71" s="740" t="s">
        <v>779</v>
      </c>
      <c r="P71" s="701">
        <f>R16</f>
        <v>460169700</v>
      </c>
      <c r="R71" s="650"/>
      <c r="S71" s="90"/>
    </row>
    <row r="72" spans="2:20">
      <c r="B72" s="127"/>
      <c r="C72" s="128"/>
      <c r="D72" s="128"/>
      <c r="E72" s="128"/>
      <c r="F72" s="688" t="s">
        <v>56</v>
      </c>
      <c r="G72" s="739">
        <v>1</v>
      </c>
      <c r="H72" s="739" t="s">
        <v>50</v>
      </c>
      <c r="I72" s="739">
        <v>12</v>
      </c>
      <c r="J72" s="739"/>
      <c r="K72" s="739"/>
      <c r="L72" s="739" t="s">
        <v>50</v>
      </c>
      <c r="M72" s="745">
        <v>2050000</v>
      </c>
      <c r="N72" s="752">
        <f t="shared" ref="N72:N77" si="0">G72*I72*M72</f>
        <v>24600000</v>
      </c>
      <c r="O72" s="740"/>
      <c r="P72" s="655">
        <f>P71-N71</f>
        <v>346500</v>
      </c>
      <c r="R72" s="650"/>
      <c r="S72" s="90"/>
    </row>
    <row r="73" spans="2:20">
      <c r="B73" s="127"/>
      <c r="C73" s="128"/>
      <c r="D73" s="128"/>
      <c r="E73" s="128"/>
      <c r="F73" s="688" t="s">
        <v>57</v>
      </c>
      <c r="G73" s="739">
        <v>1</v>
      </c>
      <c r="H73" s="739" t="s">
        <v>50</v>
      </c>
      <c r="I73" s="739">
        <v>12</v>
      </c>
      <c r="J73" s="739"/>
      <c r="K73" s="739"/>
      <c r="L73" s="739" t="s">
        <v>50</v>
      </c>
      <c r="M73" s="745">
        <f>70%*M72</f>
        <v>1435000</v>
      </c>
      <c r="N73" s="752">
        <f t="shared" si="0"/>
        <v>17220000</v>
      </c>
      <c r="O73" s="740"/>
      <c r="P73" s="655"/>
      <c r="R73" s="650"/>
      <c r="S73" s="94"/>
      <c r="T73" s="86"/>
    </row>
    <row r="74" spans="2:20">
      <c r="B74" s="127"/>
      <c r="C74" s="128"/>
      <c r="D74" s="128"/>
      <c r="E74" s="128"/>
      <c r="F74" s="688" t="s">
        <v>1067</v>
      </c>
      <c r="G74" s="739">
        <v>3</v>
      </c>
      <c r="H74" s="739" t="s">
        <v>50</v>
      </c>
      <c r="I74" s="739">
        <v>12</v>
      </c>
      <c r="J74" s="739"/>
      <c r="K74" s="739"/>
      <c r="L74" s="739" t="s">
        <v>50</v>
      </c>
      <c r="M74" s="745">
        <f>60%*M72</f>
        <v>1230000</v>
      </c>
      <c r="N74" s="752">
        <f t="shared" si="0"/>
        <v>44280000</v>
      </c>
      <c r="O74" s="740"/>
      <c r="P74" s="655"/>
      <c r="R74" s="102"/>
      <c r="S74" s="90"/>
    </row>
    <row r="75" spans="2:20">
      <c r="B75" s="127"/>
      <c r="C75" s="128"/>
      <c r="D75" s="128"/>
      <c r="E75" s="128"/>
      <c r="F75" s="688" t="s">
        <v>1380</v>
      </c>
      <c r="G75" s="739">
        <v>3</v>
      </c>
      <c r="H75" s="739" t="s">
        <v>50</v>
      </c>
      <c r="I75" s="739">
        <v>12</v>
      </c>
      <c r="J75" s="739"/>
      <c r="K75" s="739"/>
      <c r="L75" s="739" t="s">
        <v>50</v>
      </c>
      <c r="M75" s="745">
        <f>59%*M72</f>
        <v>1209500</v>
      </c>
      <c r="N75" s="752">
        <f t="shared" ref="N75" si="1">G75*I75*M75</f>
        <v>43542000</v>
      </c>
      <c r="O75" s="740"/>
      <c r="P75" s="655"/>
      <c r="R75" s="87"/>
    </row>
    <row r="76" spans="2:20">
      <c r="B76" s="127"/>
      <c r="C76" s="128"/>
      <c r="D76" s="128"/>
      <c r="E76" s="128"/>
      <c r="F76" s="688" t="s">
        <v>469</v>
      </c>
      <c r="G76" s="739">
        <v>18</v>
      </c>
      <c r="H76" s="739" t="s">
        <v>50</v>
      </c>
      <c r="I76" s="739">
        <v>12</v>
      </c>
      <c r="J76" s="739"/>
      <c r="K76" s="739"/>
      <c r="L76" s="739" t="s">
        <v>50</v>
      </c>
      <c r="M76" s="745">
        <f>57.9%*M72</f>
        <v>1186950</v>
      </c>
      <c r="N76" s="752">
        <f t="shared" si="0"/>
        <v>256381200</v>
      </c>
      <c r="O76" s="740"/>
      <c r="P76" s="655"/>
      <c r="R76" s="87"/>
    </row>
    <row r="77" spans="2:20" ht="18" customHeight="1">
      <c r="B77" s="127"/>
      <c r="C77" s="128"/>
      <c r="D77" s="128"/>
      <c r="E77" s="128"/>
      <c r="F77" s="688" t="s">
        <v>80</v>
      </c>
      <c r="G77" s="648">
        <v>6</v>
      </c>
      <c r="H77" s="648" t="s">
        <v>50</v>
      </c>
      <c r="I77" s="648">
        <v>12</v>
      </c>
      <c r="J77" s="648"/>
      <c r="K77" s="648"/>
      <c r="L77" s="648" t="s">
        <v>50</v>
      </c>
      <c r="M77" s="745">
        <f>50%*M72</f>
        <v>1025000</v>
      </c>
      <c r="N77" s="784">
        <f t="shared" si="0"/>
        <v>73800000</v>
      </c>
      <c r="O77" s="740" t="s">
        <v>1032</v>
      </c>
      <c r="P77" s="655"/>
      <c r="R77" s="87"/>
    </row>
    <row r="78" spans="2:20" ht="17.25" customHeight="1">
      <c r="B78" s="127"/>
      <c r="C78" s="128"/>
      <c r="D78" s="128"/>
      <c r="E78" s="128"/>
      <c r="F78" s="687" t="s">
        <v>61</v>
      </c>
      <c r="G78" s="648"/>
      <c r="H78" s="648"/>
      <c r="I78" s="648"/>
      <c r="J78" s="648"/>
      <c r="K78" s="648"/>
      <c r="L78" s="648"/>
      <c r="M78" s="746"/>
      <c r="N78" s="784">
        <f>SUM(N79:N96)</f>
        <v>73742214</v>
      </c>
      <c r="O78" s="740"/>
      <c r="P78" s="655"/>
      <c r="R78" s="86"/>
    </row>
    <row r="79" spans="2:20">
      <c r="B79" s="127"/>
      <c r="C79" s="128"/>
      <c r="D79" s="128"/>
      <c r="E79" s="128"/>
      <c r="F79" s="688" t="s">
        <v>62</v>
      </c>
      <c r="G79" s="739">
        <v>1</v>
      </c>
      <c r="H79" s="739" t="s">
        <v>50</v>
      </c>
      <c r="I79" s="739">
        <v>12</v>
      </c>
      <c r="J79" s="739"/>
      <c r="K79" s="739"/>
      <c r="L79" s="739" t="s">
        <v>50</v>
      </c>
      <c r="M79" s="745">
        <f>10%*M72</f>
        <v>205000</v>
      </c>
      <c r="N79" s="752">
        <f t="shared" ref="N79:N86" si="2">G79*I79*M79</f>
        <v>2460000</v>
      </c>
      <c r="O79" s="740"/>
      <c r="P79" s="655"/>
    </row>
    <row r="80" spans="2:20">
      <c r="B80" s="127"/>
      <c r="C80" s="128"/>
      <c r="D80" s="128"/>
      <c r="E80" s="128"/>
      <c r="F80" s="688" t="s">
        <v>63</v>
      </c>
      <c r="G80" s="739">
        <v>1</v>
      </c>
      <c r="H80" s="739" t="s">
        <v>50</v>
      </c>
      <c r="I80" s="739">
        <v>12</v>
      </c>
      <c r="J80" s="739"/>
      <c r="K80" s="739"/>
      <c r="L80" s="739" t="s">
        <v>50</v>
      </c>
      <c r="M80" s="745">
        <f t="shared" ref="M80:M83" si="3">10%*M73</f>
        <v>143500</v>
      </c>
      <c r="N80" s="752">
        <f t="shared" si="2"/>
        <v>1722000</v>
      </c>
      <c r="O80" s="740"/>
      <c r="P80" s="655"/>
    </row>
    <row r="81" spans="2:17">
      <c r="B81" s="127"/>
      <c r="C81" s="128"/>
      <c r="D81" s="128"/>
      <c r="E81" s="128"/>
      <c r="F81" s="688" t="s">
        <v>1070</v>
      </c>
      <c r="G81" s="739">
        <v>3</v>
      </c>
      <c r="H81" s="739" t="s">
        <v>50</v>
      </c>
      <c r="I81" s="739">
        <v>12</v>
      </c>
      <c r="J81" s="739"/>
      <c r="K81" s="739"/>
      <c r="L81" s="739" t="s">
        <v>50</v>
      </c>
      <c r="M81" s="745">
        <f t="shared" si="3"/>
        <v>123000</v>
      </c>
      <c r="N81" s="752">
        <f t="shared" si="2"/>
        <v>4428000</v>
      </c>
      <c r="O81" s="740"/>
      <c r="P81" s="655"/>
    </row>
    <row r="82" spans="2:17">
      <c r="B82" s="127"/>
      <c r="C82" s="128"/>
      <c r="D82" s="128"/>
      <c r="E82" s="128"/>
      <c r="F82" s="688" t="s">
        <v>1381</v>
      </c>
      <c r="G82" s="739">
        <v>3</v>
      </c>
      <c r="H82" s="739" t="s">
        <v>50</v>
      </c>
      <c r="I82" s="739">
        <v>12</v>
      </c>
      <c r="J82" s="739"/>
      <c r="K82" s="739"/>
      <c r="L82" s="739" t="s">
        <v>50</v>
      </c>
      <c r="M82" s="745">
        <f t="shared" si="3"/>
        <v>120950</v>
      </c>
      <c r="N82" s="752">
        <f t="shared" ref="N82" si="4">G82*I82*M82</f>
        <v>4354200</v>
      </c>
      <c r="O82" s="740"/>
      <c r="P82" s="655"/>
    </row>
    <row r="83" spans="2:17">
      <c r="B83" s="127"/>
      <c r="C83" s="128"/>
      <c r="D83" s="128"/>
      <c r="E83" s="128"/>
      <c r="F83" s="688" t="s">
        <v>470</v>
      </c>
      <c r="G83" s="739">
        <v>18</v>
      </c>
      <c r="H83" s="739" t="s">
        <v>50</v>
      </c>
      <c r="I83" s="739">
        <v>12</v>
      </c>
      <c r="J83" s="739"/>
      <c r="K83" s="739"/>
      <c r="L83" s="739" t="s">
        <v>50</v>
      </c>
      <c r="M83" s="745">
        <f t="shared" si="3"/>
        <v>118695</v>
      </c>
      <c r="N83" s="752">
        <f t="shared" si="2"/>
        <v>25638120</v>
      </c>
      <c r="O83" s="740"/>
      <c r="P83" s="655"/>
    </row>
    <row r="84" spans="2:17">
      <c r="B84" s="127"/>
      <c r="C84" s="128"/>
      <c r="D84" s="128"/>
      <c r="E84" s="128"/>
      <c r="F84" s="688" t="s">
        <v>67</v>
      </c>
      <c r="G84" s="648">
        <v>9</v>
      </c>
      <c r="H84" s="648" t="s">
        <v>50</v>
      </c>
      <c r="I84" s="648">
        <v>12</v>
      </c>
      <c r="J84" s="648"/>
      <c r="K84" s="648"/>
      <c r="L84" s="648" t="s">
        <v>50</v>
      </c>
      <c r="M84" s="746">
        <v>51888</v>
      </c>
      <c r="N84" s="784">
        <f t="shared" si="2"/>
        <v>5603904</v>
      </c>
      <c r="O84" s="740"/>
      <c r="P84" s="655"/>
      <c r="Q84" s="94">
        <v>1297200</v>
      </c>
    </row>
    <row r="85" spans="2:17">
      <c r="B85" s="127"/>
      <c r="C85" s="128"/>
      <c r="D85" s="128"/>
      <c r="E85" s="128"/>
      <c r="F85" s="688" t="s">
        <v>68</v>
      </c>
      <c r="G85" s="739">
        <v>1</v>
      </c>
      <c r="H85" s="739" t="s">
        <v>50</v>
      </c>
      <c r="I85" s="739">
        <v>12</v>
      </c>
      <c r="J85" s="739"/>
      <c r="K85" s="739"/>
      <c r="L85" s="739" t="s">
        <v>50</v>
      </c>
      <c r="M85" s="745">
        <f>0.05*M72</f>
        <v>102500</v>
      </c>
      <c r="N85" s="752">
        <f t="shared" si="2"/>
        <v>1230000</v>
      </c>
      <c r="O85" s="740"/>
      <c r="P85" s="655"/>
      <c r="Q85" s="94">
        <f>4%*Q84</f>
        <v>51888</v>
      </c>
    </row>
    <row r="86" spans="2:17">
      <c r="B86" s="127"/>
      <c r="C86" s="128"/>
      <c r="D86" s="128"/>
      <c r="E86" s="128"/>
      <c r="F86" s="688" t="s">
        <v>69</v>
      </c>
      <c r="G86" s="739">
        <v>0</v>
      </c>
      <c r="H86" s="739" t="s">
        <v>50</v>
      </c>
      <c r="I86" s="739">
        <v>12</v>
      </c>
      <c r="J86" s="739"/>
      <c r="K86" s="739"/>
      <c r="L86" s="739" t="s">
        <v>50</v>
      </c>
      <c r="M86" s="745">
        <f>0.05*M73</f>
        <v>71750</v>
      </c>
      <c r="N86" s="752">
        <f t="shared" si="2"/>
        <v>0</v>
      </c>
      <c r="O86" s="740"/>
      <c r="P86" s="655"/>
    </row>
    <row r="87" spans="2:17">
      <c r="B87" s="127"/>
      <c r="C87" s="128"/>
      <c r="D87" s="128"/>
      <c r="E87" s="128"/>
      <c r="F87" s="688" t="s">
        <v>1559</v>
      </c>
      <c r="G87" s="739">
        <v>1</v>
      </c>
      <c r="H87" s="739" t="s">
        <v>50</v>
      </c>
      <c r="I87" s="739">
        <v>12</v>
      </c>
      <c r="J87" s="739"/>
      <c r="K87" s="739"/>
      <c r="L87" s="739" t="s">
        <v>50</v>
      </c>
      <c r="M87" s="745">
        <f>0.05*M74</f>
        <v>61500</v>
      </c>
      <c r="N87" s="752">
        <f t="shared" ref="N87:N96" si="5">G87*I87*M87</f>
        <v>738000</v>
      </c>
      <c r="O87" s="740"/>
      <c r="P87" s="655"/>
    </row>
    <row r="88" spans="2:17">
      <c r="B88" s="127"/>
      <c r="C88" s="128"/>
      <c r="D88" s="128"/>
      <c r="E88" s="128"/>
      <c r="F88" s="688" t="s">
        <v>1382</v>
      </c>
      <c r="G88" s="739">
        <v>1</v>
      </c>
      <c r="H88" s="739" t="s">
        <v>50</v>
      </c>
      <c r="I88" s="739">
        <v>12</v>
      </c>
      <c r="J88" s="739"/>
      <c r="K88" s="739"/>
      <c r="L88" s="739" t="s">
        <v>50</v>
      </c>
      <c r="M88" s="745">
        <f>0.05*M75</f>
        <v>60475</v>
      </c>
      <c r="N88" s="752">
        <f t="shared" si="5"/>
        <v>725700</v>
      </c>
      <c r="O88" s="740"/>
      <c r="P88" s="655"/>
    </row>
    <row r="89" spans="2:17">
      <c r="B89" s="127"/>
      <c r="C89" s="128"/>
      <c r="D89" s="128"/>
      <c r="E89" s="128"/>
      <c r="F89" s="688" t="s">
        <v>72</v>
      </c>
      <c r="G89" s="739">
        <v>14</v>
      </c>
      <c r="H89" s="739" t="s">
        <v>50</v>
      </c>
      <c r="I89" s="739">
        <v>12</v>
      </c>
      <c r="J89" s="739"/>
      <c r="K89" s="739"/>
      <c r="L89" s="739" t="s">
        <v>50</v>
      </c>
      <c r="M89" s="745">
        <f t="shared" ref="M89:M90" si="6">0.05*M76</f>
        <v>59347.5</v>
      </c>
      <c r="N89" s="752">
        <f t="shared" si="5"/>
        <v>9970380</v>
      </c>
      <c r="O89" s="740"/>
      <c r="P89" s="655"/>
    </row>
    <row r="90" spans="2:17">
      <c r="B90" s="127"/>
      <c r="C90" s="128"/>
      <c r="D90" s="128"/>
      <c r="E90" s="128"/>
      <c r="F90" s="688" t="s">
        <v>79</v>
      </c>
      <c r="G90" s="648">
        <v>6</v>
      </c>
      <c r="H90" s="648" t="s">
        <v>50</v>
      </c>
      <c r="I90" s="648">
        <v>12</v>
      </c>
      <c r="J90" s="648"/>
      <c r="K90" s="648"/>
      <c r="L90" s="648" t="s">
        <v>50</v>
      </c>
      <c r="M90" s="745">
        <f t="shared" si="6"/>
        <v>51250</v>
      </c>
      <c r="N90" s="784">
        <f t="shared" si="5"/>
        <v>3690000</v>
      </c>
      <c r="O90" s="740"/>
      <c r="P90" s="655"/>
    </row>
    <row r="91" spans="2:17">
      <c r="B91" s="127"/>
      <c r="C91" s="128"/>
      <c r="D91" s="128"/>
      <c r="E91" s="128"/>
      <c r="F91" s="688" t="s">
        <v>73</v>
      </c>
      <c r="G91" s="739">
        <v>0</v>
      </c>
      <c r="H91" s="739" t="s">
        <v>50</v>
      </c>
      <c r="I91" s="739">
        <v>12</v>
      </c>
      <c r="J91" s="739"/>
      <c r="K91" s="739"/>
      <c r="L91" s="739" t="s">
        <v>50</v>
      </c>
      <c r="M91" s="745">
        <f>0.05*M72</f>
        <v>102500</v>
      </c>
      <c r="N91" s="752">
        <f t="shared" si="5"/>
        <v>0</v>
      </c>
      <c r="O91" s="740"/>
      <c r="P91" s="655"/>
    </row>
    <row r="92" spans="2:17">
      <c r="B92" s="127"/>
      <c r="C92" s="128"/>
      <c r="D92" s="128"/>
      <c r="E92" s="128"/>
      <c r="F92" s="688" t="s">
        <v>74</v>
      </c>
      <c r="G92" s="739">
        <v>0</v>
      </c>
      <c r="H92" s="739" t="s">
        <v>50</v>
      </c>
      <c r="I92" s="739">
        <v>12</v>
      </c>
      <c r="J92" s="739"/>
      <c r="K92" s="739"/>
      <c r="L92" s="739" t="s">
        <v>50</v>
      </c>
      <c r="M92" s="745">
        <f>0.05*M73</f>
        <v>71750</v>
      </c>
      <c r="N92" s="752">
        <f>G92*I92*M92</f>
        <v>0</v>
      </c>
      <c r="O92" s="740"/>
      <c r="P92" s="655"/>
    </row>
    <row r="93" spans="2:17">
      <c r="B93" s="127"/>
      <c r="C93" s="128"/>
      <c r="D93" s="128"/>
      <c r="E93" s="128"/>
      <c r="F93" s="688" t="s">
        <v>1073</v>
      </c>
      <c r="G93" s="739">
        <v>1</v>
      </c>
      <c r="H93" s="739" t="s">
        <v>50</v>
      </c>
      <c r="I93" s="739">
        <v>12</v>
      </c>
      <c r="J93" s="739"/>
      <c r="K93" s="739"/>
      <c r="L93" s="739" t="s">
        <v>50</v>
      </c>
      <c r="M93" s="745">
        <f>0.05*M74</f>
        <v>61500</v>
      </c>
      <c r="N93" s="752">
        <f t="shared" si="5"/>
        <v>738000</v>
      </c>
      <c r="O93" s="740"/>
      <c r="P93" s="655"/>
    </row>
    <row r="94" spans="2:17">
      <c r="B94" s="127"/>
      <c r="C94" s="128"/>
      <c r="D94" s="128"/>
      <c r="E94" s="128"/>
      <c r="F94" s="688" t="s">
        <v>1383</v>
      </c>
      <c r="G94" s="739">
        <v>1</v>
      </c>
      <c r="H94" s="739" t="s">
        <v>50</v>
      </c>
      <c r="I94" s="739">
        <v>12</v>
      </c>
      <c r="J94" s="739"/>
      <c r="K94" s="739"/>
      <c r="L94" s="739" t="s">
        <v>50</v>
      </c>
      <c r="M94" s="745">
        <f>0.05*M75</f>
        <v>60475</v>
      </c>
      <c r="N94" s="752">
        <f t="shared" si="5"/>
        <v>725700</v>
      </c>
      <c r="O94" s="740"/>
      <c r="P94" s="655"/>
    </row>
    <row r="95" spans="2:17">
      <c r="B95" s="127"/>
      <c r="C95" s="128"/>
      <c r="D95" s="128"/>
      <c r="E95" s="128"/>
      <c r="F95" s="688" t="s">
        <v>77</v>
      </c>
      <c r="G95" s="739">
        <v>13</v>
      </c>
      <c r="H95" s="739" t="s">
        <v>50</v>
      </c>
      <c r="I95" s="739">
        <v>12</v>
      </c>
      <c r="J95" s="739"/>
      <c r="K95" s="739"/>
      <c r="L95" s="739" t="s">
        <v>50</v>
      </c>
      <c r="M95" s="745">
        <f t="shared" ref="M95:M96" si="7">0.05*M76</f>
        <v>59347.5</v>
      </c>
      <c r="N95" s="752">
        <f t="shared" si="5"/>
        <v>9258210</v>
      </c>
      <c r="O95" s="740"/>
      <c r="P95" s="655"/>
    </row>
    <row r="96" spans="2:17" ht="18" customHeight="1">
      <c r="B96" s="127"/>
      <c r="C96" s="128"/>
      <c r="D96" s="128"/>
      <c r="E96" s="128"/>
      <c r="F96" s="688" t="s">
        <v>78</v>
      </c>
      <c r="G96" s="648">
        <v>4</v>
      </c>
      <c r="H96" s="648" t="s">
        <v>50</v>
      </c>
      <c r="I96" s="648">
        <v>12</v>
      </c>
      <c r="J96" s="648"/>
      <c r="K96" s="648"/>
      <c r="L96" s="648" t="s">
        <v>50</v>
      </c>
      <c r="M96" s="745">
        <f t="shared" si="7"/>
        <v>51250</v>
      </c>
      <c r="N96" s="784">
        <f t="shared" si="5"/>
        <v>2460000</v>
      </c>
      <c r="O96" s="740" t="s">
        <v>1032</v>
      </c>
      <c r="P96" s="655"/>
    </row>
    <row r="97" spans="2:16">
      <c r="B97" s="127"/>
      <c r="C97" s="128"/>
      <c r="D97" s="128"/>
      <c r="E97" s="128"/>
      <c r="F97" s="687" t="s">
        <v>51</v>
      </c>
      <c r="G97" s="739"/>
      <c r="H97" s="739"/>
      <c r="I97" s="739"/>
      <c r="J97" s="739"/>
      <c r="K97" s="739"/>
      <c r="L97" s="739"/>
      <c r="M97" s="745"/>
      <c r="N97" s="752">
        <f>SUM(N98:N101)</f>
        <v>34800000</v>
      </c>
      <c r="O97" s="740"/>
      <c r="P97" s="655"/>
    </row>
    <row r="98" spans="2:16">
      <c r="B98" s="127"/>
      <c r="C98" s="128"/>
      <c r="D98" s="128"/>
      <c r="E98" s="128"/>
      <c r="F98" s="688" t="s">
        <v>52</v>
      </c>
      <c r="G98" s="739">
        <v>1</v>
      </c>
      <c r="H98" s="739" t="s">
        <v>50</v>
      </c>
      <c r="I98" s="739">
        <v>12</v>
      </c>
      <c r="J98" s="739"/>
      <c r="K98" s="739"/>
      <c r="L98" s="739" t="s">
        <v>50</v>
      </c>
      <c r="M98" s="745">
        <v>325000</v>
      </c>
      <c r="N98" s="752">
        <f>G98*I98*M98</f>
        <v>3900000</v>
      </c>
      <c r="O98" s="740"/>
      <c r="P98" s="655"/>
    </row>
    <row r="99" spans="2:16">
      <c r="B99" s="127"/>
      <c r="C99" s="128"/>
      <c r="D99" s="128"/>
      <c r="E99" s="128"/>
      <c r="F99" s="688" t="s">
        <v>428</v>
      </c>
      <c r="G99" s="739">
        <v>1</v>
      </c>
      <c r="H99" s="739" t="s">
        <v>50</v>
      </c>
      <c r="I99" s="739">
        <v>12</v>
      </c>
      <c r="J99" s="739"/>
      <c r="K99" s="739"/>
      <c r="L99" s="739" t="s">
        <v>50</v>
      </c>
      <c r="M99" s="745">
        <v>300000</v>
      </c>
      <c r="N99" s="752">
        <f>G99*I99*M99</f>
        <v>3600000</v>
      </c>
      <c r="O99" s="740"/>
      <c r="P99" s="655"/>
    </row>
    <row r="100" spans="2:16">
      <c r="B100" s="127"/>
      <c r="C100" s="128"/>
      <c r="D100" s="128"/>
      <c r="E100" s="128"/>
      <c r="F100" s="688" t="s">
        <v>53</v>
      </c>
      <c r="G100" s="739">
        <v>1</v>
      </c>
      <c r="H100" s="739" t="s">
        <v>50</v>
      </c>
      <c r="I100" s="739">
        <v>12</v>
      </c>
      <c r="J100" s="739"/>
      <c r="K100" s="739"/>
      <c r="L100" s="739" t="s">
        <v>50</v>
      </c>
      <c r="M100" s="745">
        <v>275000</v>
      </c>
      <c r="N100" s="752">
        <f>G100*I100*M100</f>
        <v>3300000</v>
      </c>
      <c r="O100" s="740"/>
      <c r="P100" s="655"/>
    </row>
    <row r="101" spans="2:16">
      <c r="B101" s="127"/>
      <c r="C101" s="128"/>
      <c r="D101" s="128"/>
      <c r="E101" s="128"/>
      <c r="F101" s="688" t="s">
        <v>54</v>
      </c>
      <c r="G101" s="739">
        <v>8</v>
      </c>
      <c r="H101" s="739" t="s">
        <v>50</v>
      </c>
      <c r="I101" s="739">
        <v>12</v>
      </c>
      <c r="J101" s="739"/>
      <c r="K101" s="739"/>
      <c r="L101" s="739" t="s">
        <v>50</v>
      </c>
      <c r="M101" s="745">
        <v>250000</v>
      </c>
      <c r="N101" s="752">
        <f>G101*I101*M101</f>
        <v>24000000</v>
      </c>
      <c r="O101" s="740"/>
      <c r="P101" s="655"/>
    </row>
    <row r="102" spans="2:16">
      <c r="B102" s="127"/>
      <c r="C102" s="128"/>
      <c r="D102" s="128"/>
      <c r="E102" s="128"/>
      <c r="F102" s="869"/>
      <c r="G102" s="739"/>
      <c r="H102" s="739"/>
      <c r="I102" s="739"/>
      <c r="J102" s="739"/>
      <c r="K102" s="739"/>
      <c r="L102" s="739"/>
      <c r="M102" s="745"/>
      <c r="N102" s="752"/>
      <c r="O102" s="740"/>
      <c r="P102" s="655"/>
    </row>
    <row r="103" spans="2:16">
      <c r="B103" s="127"/>
      <c r="C103" s="128"/>
      <c r="D103" s="128"/>
      <c r="E103" s="128"/>
      <c r="F103" s="688"/>
      <c r="G103" s="739"/>
      <c r="H103" s="739"/>
      <c r="I103" s="739"/>
      <c r="J103" s="739"/>
      <c r="K103" s="739"/>
      <c r="L103" s="739"/>
      <c r="M103" s="745"/>
      <c r="N103" s="752"/>
      <c r="O103" s="740"/>
      <c r="P103" s="655"/>
    </row>
    <row r="104" spans="2:16">
      <c r="B104" s="127">
        <v>2</v>
      </c>
      <c r="C104" s="128">
        <v>1</v>
      </c>
      <c r="D104" s="128">
        <v>2</v>
      </c>
      <c r="E104" s="128"/>
      <c r="F104" s="687" t="s">
        <v>81</v>
      </c>
      <c r="G104" s="739"/>
      <c r="H104" s="739"/>
      <c r="I104" s="739"/>
      <c r="J104" s="739"/>
      <c r="K104" s="739"/>
      <c r="L104" s="739"/>
      <c r="M104" s="745"/>
      <c r="N104" s="752">
        <f>N105+N133+N137+N141</f>
        <v>197160000</v>
      </c>
      <c r="O104" s="740"/>
      <c r="P104" s="655"/>
    </row>
    <row r="105" spans="2:16">
      <c r="B105" s="127">
        <v>2</v>
      </c>
      <c r="C105" s="128">
        <v>1</v>
      </c>
      <c r="D105" s="128">
        <v>2</v>
      </c>
      <c r="E105" s="128">
        <v>2</v>
      </c>
      <c r="F105" s="687" t="s">
        <v>82</v>
      </c>
      <c r="G105" s="739"/>
      <c r="H105" s="739"/>
      <c r="I105" s="739"/>
      <c r="J105" s="739"/>
      <c r="K105" s="739"/>
      <c r="L105" s="739"/>
      <c r="M105" s="745"/>
      <c r="N105" s="752">
        <f>SUM(N106:N141)</f>
        <v>165645000</v>
      </c>
      <c r="O105" s="740"/>
      <c r="P105" s="655"/>
    </row>
    <row r="106" spans="2:16" ht="16.5" customHeight="1">
      <c r="B106" s="127"/>
      <c r="C106" s="128"/>
      <c r="D106" s="128"/>
      <c r="E106" s="128"/>
      <c r="F106" s="688" t="s">
        <v>83</v>
      </c>
      <c r="G106" s="648">
        <v>1</v>
      </c>
      <c r="H106" s="648" t="s">
        <v>50</v>
      </c>
      <c r="I106" s="648">
        <v>12</v>
      </c>
      <c r="J106" s="648"/>
      <c r="K106" s="648"/>
      <c r="L106" s="648" t="s">
        <v>50</v>
      </c>
      <c r="M106" s="746">
        <v>150000</v>
      </c>
      <c r="N106" s="784">
        <f t="shared" ref="N106:N111" si="8">G106*I106*M106</f>
        <v>1800000</v>
      </c>
      <c r="O106" s="740"/>
      <c r="P106" s="655"/>
    </row>
    <row r="107" spans="2:16">
      <c r="B107" s="127"/>
      <c r="C107" s="128"/>
      <c r="D107" s="128"/>
      <c r="E107" s="128"/>
      <c r="F107" s="688" t="s">
        <v>84</v>
      </c>
      <c r="G107" s="648">
        <v>1</v>
      </c>
      <c r="H107" s="648" t="s">
        <v>50</v>
      </c>
      <c r="I107" s="648">
        <v>12</v>
      </c>
      <c r="J107" s="648"/>
      <c r="K107" s="648"/>
      <c r="L107" s="648" t="s">
        <v>50</v>
      </c>
      <c r="M107" s="746">
        <v>125000</v>
      </c>
      <c r="N107" s="784">
        <f t="shared" si="8"/>
        <v>1500000</v>
      </c>
      <c r="O107" s="740"/>
      <c r="P107" s="655"/>
    </row>
    <row r="108" spans="2:16">
      <c r="B108" s="127"/>
      <c r="C108" s="128"/>
      <c r="D108" s="128"/>
      <c r="E108" s="128"/>
      <c r="F108" s="688" t="s">
        <v>85</v>
      </c>
      <c r="G108" s="648">
        <v>3</v>
      </c>
      <c r="H108" s="648" t="s">
        <v>50</v>
      </c>
      <c r="I108" s="648">
        <v>12</v>
      </c>
      <c r="J108" s="648"/>
      <c r="K108" s="648"/>
      <c r="L108" s="648" t="s">
        <v>50</v>
      </c>
      <c r="M108" s="746">
        <v>100000</v>
      </c>
      <c r="N108" s="784">
        <f t="shared" si="8"/>
        <v>3600000</v>
      </c>
      <c r="O108" s="740"/>
      <c r="P108" s="655"/>
    </row>
    <row r="109" spans="2:16">
      <c r="B109" s="127"/>
      <c r="C109" s="128"/>
      <c r="D109" s="128"/>
      <c r="E109" s="128"/>
      <c r="F109" s="688" t="s">
        <v>1552</v>
      </c>
      <c r="G109" s="648">
        <v>1</v>
      </c>
      <c r="H109" s="648" t="s">
        <v>50</v>
      </c>
      <c r="I109" s="648">
        <v>12</v>
      </c>
      <c r="J109" s="648"/>
      <c r="K109" s="648"/>
      <c r="L109" s="648" t="s">
        <v>50</v>
      </c>
      <c r="M109" s="746">
        <v>190000</v>
      </c>
      <c r="N109" s="784">
        <f t="shared" si="8"/>
        <v>2280000</v>
      </c>
      <c r="O109" s="740"/>
      <c r="P109" s="655"/>
    </row>
    <row r="110" spans="2:16">
      <c r="B110" s="127"/>
      <c r="C110" s="128"/>
      <c r="D110" s="128"/>
      <c r="E110" s="128"/>
      <c r="F110" s="688" t="s">
        <v>88</v>
      </c>
      <c r="G110" s="648">
        <v>1</v>
      </c>
      <c r="H110" s="648" t="s">
        <v>50</v>
      </c>
      <c r="I110" s="648">
        <v>12</v>
      </c>
      <c r="J110" s="648"/>
      <c r="K110" s="648"/>
      <c r="L110" s="648" t="s">
        <v>50</v>
      </c>
      <c r="M110" s="746">
        <v>100000</v>
      </c>
      <c r="N110" s="784">
        <f t="shared" si="8"/>
        <v>1200000</v>
      </c>
      <c r="O110" s="740"/>
      <c r="P110" s="655"/>
    </row>
    <row r="111" spans="2:16">
      <c r="B111" s="127"/>
      <c r="C111" s="128"/>
      <c r="D111" s="128"/>
      <c r="E111" s="128"/>
      <c r="F111" s="688" t="s">
        <v>477</v>
      </c>
      <c r="G111" s="648">
        <v>5</v>
      </c>
      <c r="H111" s="648" t="s">
        <v>50</v>
      </c>
      <c r="I111" s="648">
        <v>12</v>
      </c>
      <c r="J111" s="648"/>
      <c r="K111" s="648"/>
      <c r="L111" s="648" t="s">
        <v>50</v>
      </c>
      <c r="M111" s="746">
        <v>800000</v>
      </c>
      <c r="N111" s="784">
        <f t="shared" si="8"/>
        <v>48000000</v>
      </c>
      <c r="O111" s="740"/>
      <c r="P111" s="655"/>
    </row>
    <row r="112" spans="2:16">
      <c r="B112" s="127"/>
      <c r="C112" s="128"/>
      <c r="D112" s="128"/>
      <c r="E112" s="128"/>
      <c r="F112" s="688" t="s">
        <v>91</v>
      </c>
      <c r="G112" s="739"/>
      <c r="H112" s="739"/>
      <c r="I112" s="739"/>
      <c r="J112" s="739"/>
      <c r="K112" s="739"/>
      <c r="L112" s="739"/>
      <c r="M112" s="745">
        <v>3000000</v>
      </c>
      <c r="N112" s="752">
        <f>M112</f>
        <v>3000000</v>
      </c>
      <c r="O112" s="740"/>
      <c r="P112" s="655"/>
    </row>
    <row r="113" spans="2:16">
      <c r="B113" s="127"/>
      <c r="C113" s="128"/>
      <c r="D113" s="128"/>
      <c r="E113" s="128"/>
      <c r="F113" s="688" t="s">
        <v>439</v>
      </c>
      <c r="G113" s="739"/>
      <c r="H113" s="739"/>
      <c r="I113" s="739"/>
      <c r="J113" s="739"/>
      <c r="K113" s="739"/>
      <c r="L113" s="739"/>
      <c r="M113" s="745">
        <v>4000000</v>
      </c>
      <c r="N113" s="752">
        <f t="shared" ref="N113:N123" si="9">M113</f>
        <v>4000000</v>
      </c>
      <c r="O113" s="740"/>
      <c r="P113" s="655"/>
    </row>
    <row r="114" spans="2:16">
      <c r="B114" s="127"/>
      <c r="C114" s="128"/>
      <c r="D114" s="128"/>
      <c r="E114" s="128"/>
      <c r="F114" s="688" t="s">
        <v>440</v>
      </c>
      <c r="G114" s="739"/>
      <c r="H114" s="739"/>
      <c r="I114" s="739"/>
      <c r="J114" s="739"/>
      <c r="K114" s="739"/>
      <c r="L114" s="739"/>
      <c r="M114" s="745">
        <v>3000000</v>
      </c>
      <c r="N114" s="752">
        <f t="shared" si="9"/>
        <v>3000000</v>
      </c>
      <c r="O114" s="740"/>
      <c r="P114" s="655"/>
    </row>
    <row r="115" spans="2:16">
      <c r="B115" s="127"/>
      <c r="C115" s="128"/>
      <c r="D115" s="128"/>
      <c r="E115" s="128"/>
      <c r="F115" s="688" t="s">
        <v>441</v>
      </c>
      <c r="G115" s="739"/>
      <c r="H115" s="739"/>
      <c r="I115" s="739"/>
      <c r="J115" s="739"/>
      <c r="K115" s="739"/>
      <c r="L115" s="739"/>
      <c r="M115" s="745">
        <v>1000000</v>
      </c>
      <c r="N115" s="752">
        <f t="shared" si="9"/>
        <v>1000000</v>
      </c>
      <c r="O115" s="740"/>
      <c r="P115" s="655"/>
    </row>
    <row r="116" spans="2:16" ht="17.25" customHeight="1">
      <c r="B116" s="127"/>
      <c r="C116" s="128"/>
      <c r="D116" s="128"/>
      <c r="E116" s="128"/>
      <c r="F116" s="900" t="s">
        <v>471</v>
      </c>
      <c r="G116" s="901"/>
      <c r="H116" s="901"/>
      <c r="I116" s="901"/>
      <c r="J116" s="901"/>
      <c r="K116" s="901"/>
      <c r="L116" s="901"/>
      <c r="M116" s="745">
        <v>2000000</v>
      </c>
      <c r="N116" s="752">
        <f t="shared" si="9"/>
        <v>2000000</v>
      </c>
      <c r="O116" s="740"/>
      <c r="P116" s="655"/>
    </row>
    <row r="117" spans="2:16">
      <c r="B117" s="127"/>
      <c r="C117" s="128"/>
      <c r="D117" s="128"/>
      <c r="E117" s="128"/>
      <c r="F117" s="688" t="s">
        <v>93</v>
      </c>
      <c r="G117" s="739"/>
      <c r="H117" s="739"/>
      <c r="I117" s="739"/>
      <c r="J117" s="739"/>
      <c r="K117" s="739"/>
      <c r="L117" s="739"/>
      <c r="M117" s="745">
        <v>7000000</v>
      </c>
      <c r="N117" s="752">
        <f t="shared" si="9"/>
        <v>7000000</v>
      </c>
      <c r="O117" s="740"/>
      <c r="P117" s="655"/>
    </row>
    <row r="118" spans="2:16">
      <c r="B118" s="127"/>
      <c r="C118" s="128"/>
      <c r="D118" s="128"/>
      <c r="E118" s="128"/>
      <c r="F118" s="688" t="s">
        <v>94</v>
      </c>
      <c r="G118" s="739"/>
      <c r="H118" s="739"/>
      <c r="I118" s="739"/>
      <c r="J118" s="739"/>
      <c r="K118" s="739"/>
      <c r="L118" s="739"/>
      <c r="M118" s="745">
        <v>2000000</v>
      </c>
      <c r="N118" s="752">
        <f t="shared" si="9"/>
        <v>2000000</v>
      </c>
      <c r="O118" s="740"/>
      <c r="P118" s="655"/>
    </row>
    <row r="119" spans="2:16">
      <c r="B119" s="127"/>
      <c r="C119" s="128"/>
      <c r="D119" s="128"/>
      <c r="E119" s="128"/>
      <c r="F119" s="688" t="s">
        <v>95</v>
      </c>
      <c r="G119" s="739"/>
      <c r="H119" s="739"/>
      <c r="I119" s="739"/>
      <c r="J119" s="739"/>
      <c r="K119" s="739"/>
      <c r="L119" s="739"/>
      <c r="M119" s="745">
        <v>3500000</v>
      </c>
      <c r="N119" s="752">
        <f t="shared" si="9"/>
        <v>3500000</v>
      </c>
      <c r="O119" s="740"/>
      <c r="P119" s="655"/>
    </row>
    <row r="120" spans="2:16">
      <c r="B120" s="127"/>
      <c r="C120" s="128"/>
      <c r="D120" s="128"/>
      <c r="E120" s="128"/>
      <c r="F120" s="688" t="s">
        <v>1377</v>
      </c>
      <c r="G120" s="739"/>
      <c r="H120" s="739"/>
      <c r="I120" s="739"/>
      <c r="J120" s="739"/>
      <c r="K120" s="739"/>
      <c r="L120" s="739"/>
      <c r="M120" s="745">
        <v>3000000</v>
      </c>
      <c r="N120" s="752">
        <f t="shared" si="9"/>
        <v>3000000</v>
      </c>
      <c r="O120" s="740"/>
      <c r="P120" s="655"/>
    </row>
    <row r="121" spans="2:16">
      <c r="B121" s="127"/>
      <c r="C121" s="128"/>
      <c r="D121" s="128"/>
      <c r="E121" s="128"/>
      <c r="F121" s="688" t="s">
        <v>97</v>
      </c>
      <c r="G121" s="739"/>
      <c r="H121" s="739"/>
      <c r="I121" s="739"/>
      <c r="J121" s="739"/>
      <c r="K121" s="739"/>
      <c r="L121" s="739"/>
      <c r="M121" s="745">
        <v>6000000</v>
      </c>
      <c r="N121" s="752">
        <f t="shared" si="9"/>
        <v>6000000</v>
      </c>
      <c r="O121" s="740"/>
      <c r="P121" s="655"/>
    </row>
    <row r="122" spans="2:16">
      <c r="B122" s="127"/>
      <c r="C122" s="128"/>
      <c r="D122" s="128"/>
      <c r="E122" s="128"/>
      <c r="F122" s="688" t="s">
        <v>98</v>
      </c>
      <c r="G122" s="739"/>
      <c r="H122" s="739"/>
      <c r="I122" s="739"/>
      <c r="J122" s="739"/>
      <c r="K122" s="739"/>
      <c r="L122" s="739"/>
      <c r="M122" s="745">
        <v>5000000</v>
      </c>
      <c r="N122" s="752">
        <f t="shared" si="9"/>
        <v>5000000</v>
      </c>
      <c r="O122" s="740"/>
      <c r="P122" s="655"/>
    </row>
    <row r="123" spans="2:16">
      <c r="B123" s="127"/>
      <c r="C123" s="128"/>
      <c r="D123" s="128"/>
      <c r="E123" s="128"/>
      <c r="F123" s="688" t="s">
        <v>472</v>
      </c>
      <c r="G123" s="739"/>
      <c r="H123" s="739"/>
      <c r="I123" s="739"/>
      <c r="J123" s="739"/>
      <c r="K123" s="739"/>
      <c r="L123" s="739"/>
      <c r="M123" s="745">
        <v>5000000</v>
      </c>
      <c r="N123" s="752">
        <f t="shared" si="9"/>
        <v>5000000</v>
      </c>
      <c r="O123" s="740"/>
      <c r="P123" s="655"/>
    </row>
    <row r="124" spans="2:16">
      <c r="B124" s="127"/>
      <c r="C124" s="128"/>
      <c r="D124" s="128"/>
      <c r="E124" s="128"/>
      <c r="F124" s="688" t="s">
        <v>720</v>
      </c>
      <c r="G124" s="739"/>
      <c r="H124" s="739"/>
      <c r="I124" s="739"/>
      <c r="J124" s="739"/>
      <c r="K124" s="739"/>
      <c r="L124" s="739"/>
      <c r="M124" s="745">
        <v>1000000</v>
      </c>
      <c r="N124" s="752">
        <f>M124</f>
        <v>1000000</v>
      </c>
      <c r="O124" s="740"/>
      <c r="P124" s="655"/>
    </row>
    <row r="125" spans="2:16">
      <c r="B125" s="127"/>
      <c r="C125" s="128"/>
      <c r="D125" s="128"/>
      <c r="E125" s="128"/>
      <c r="F125" s="688" t="s">
        <v>442</v>
      </c>
      <c r="G125" s="739"/>
      <c r="H125" s="739"/>
      <c r="I125" s="739"/>
      <c r="J125" s="739"/>
      <c r="K125" s="739"/>
      <c r="L125" s="739"/>
      <c r="M125" s="745">
        <v>5000000</v>
      </c>
      <c r="N125" s="752">
        <f>M125</f>
        <v>5000000</v>
      </c>
      <c r="O125" s="740"/>
      <c r="P125" s="655"/>
    </row>
    <row r="126" spans="2:16">
      <c r="B126" s="127"/>
      <c r="C126" s="128"/>
      <c r="D126" s="128"/>
      <c r="E126" s="128"/>
      <c r="F126" s="688" t="s">
        <v>433</v>
      </c>
      <c r="G126" s="739"/>
      <c r="H126" s="739"/>
      <c r="I126" s="739"/>
      <c r="J126" s="739"/>
      <c r="K126" s="739"/>
      <c r="L126" s="739"/>
      <c r="M126" s="745">
        <v>9000000</v>
      </c>
      <c r="N126" s="752">
        <f>M126</f>
        <v>9000000</v>
      </c>
      <c r="O126" s="740"/>
      <c r="P126" s="655"/>
    </row>
    <row r="127" spans="2:16">
      <c r="B127" s="127"/>
      <c r="C127" s="128"/>
      <c r="D127" s="128"/>
      <c r="E127" s="128"/>
      <c r="F127" s="688" t="s">
        <v>101</v>
      </c>
      <c r="G127" s="739"/>
      <c r="H127" s="739"/>
      <c r="I127" s="739"/>
      <c r="J127" s="739"/>
      <c r="K127" s="739"/>
      <c r="L127" s="739"/>
      <c r="M127" s="745">
        <v>1250000</v>
      </c>
      <c r="N127" s="752">
        <f>M127</f>
        <v>1250000</v>
      </c>
      <c r="O127" s="740"/>
      <c r="P127" s="655"/>
    </row>
    <row r="128" spans="2:16">
      <c r="B128" s="127"/>
      <c r="C128" s="128"/>
      <c r="D128" s="128"/>
      <c r="E128" s="128"/>
      <c r="F128" s="688" t="s">
        <v>102</v>
      </c>
      <c r="G128" s="739"/>
      <c r="H128" s="739"/>
      <c r="I128" s="739"/>
      <c r="J128" s="739"/>
      <c r="K128" s="739"/>
      <c r="L128" s="739"/>
      <c r="M128" s="745">
        <v>7000000</v>
      </c>
      <c r="N128" s="752">
        <f t="shared" ref="N128:N130" si="10">M128</f>
        <v>7000000</v>
      </c>
      <c r="O128" s="740"/>
      <c r="P128" s="655"/>
    </row>
    <row r="129" spans="2:18">
      <c r="B129" s="127"/>
      <c r="C129" s="128"/>
      <c r="D129" s="128"/>
      <c r="E129" s="128"/>
      <c r="F129" s="688" t="s">
        <v>431</v>
      </c>
      <c r="G129" s="739"/>
      <c r="H129" s="739"/>
      <c r="I129" s="739"/>
      <c r="J129" s="739"/>
      <c r="K129" s="739"/>
      <c r="L129" s="739"/>
      <c r="M129" s="745">
        <v>5000000</v>
      </c>
      <c r="N129" s="752">
        <f t="shared" si="10"/>
        <v>5000000</v>
      </c>
      <c r="O129" s="740"/>
      <c r="P129" s="655"/>
    </row>
    <row r="130" spans="2:18">
      <c r="B130" s="127"/>
      <c r="C130" s="128"/>
      <c r="D130" s="128"/>
      <c r="E130" s="128"/>
      <c r="F130" s="688" t="s">
        <v>501</v>
      </c>
      <c r="G130" s="739"/>
      <c r="H130" s="739"/>
      <c r="I130" s="739"/>
      <c r="J130" s="739"/>
      <c r="K130" s="739"/>
      <c r="L130" s="739"/>
      <c r="M130" s="745">
        <v>3000000</v>
      </c>
      <c r="N130" s="752">
        <f t="shared" si="10"/>
        <v>3000000</v>
      </c>
      <c r="O130" s="740"/>
      <c r="P130" s="655"/>
    </row>
    <row r="131" spans="2:18">
      <c r="B131" s="127"/>
      <c r="C131" s="128"/>
      <c r="D131" s="128"/>
      <c r="E131" s="128"/>
      <c r="F131" s="688" t="s">
        <v>1364</v>
      </c>
      <c r="G131" s="739"/>
      <c r="H131" s="739"/>
      <c r="I131" s="747"/>
      <c r="J131" s="739"/>
      <c r="K131" s="739"/>
      <c r="L131" s="739"/>
      <c r="M131" s="745"/>
      <c r="N131" s="752"/>
      <c r="O131" s="740"/>
      <c r="P131" s="655"/>
    </row>
    <row r="132" spans="2:18">
      <c r="B132" s="127"/>
      <c r="C132" s="128"/>
      <c r="D132" s="128"/>
      <c r="E132" s="128"/>
      <c r="F132" s="688" t="s">
        <v>1378</v>
      </c>
      <c r="G132" s="786"/>
      <c r="H132" s="786"/>
      <c r="I132" s="786"/>
      <c r="J132" s="786"/>
      <c r="K132" s="786"/>
      <c r="L132" s="786"/>
      <c r="M132" s="787"/>
      <c r="N132" s="752">
        <f t="shared" ref="N132" si="11">M132</f>
        <v>0</v>
      </c>
      <c r="O132" s="740"/>
      <c r="P132" s="655"/>
      <c r="R132" s="90"/>
    </row>
    <row r="133" spans="2:18" ht="18" customHeight="1">
      <c r="B133" s="127"/>
      <c r="C133" s="128"/>
      <c r="D133" s="128"/>
      <c r="E133" s="673"/>
      <c r="F133" s="788" t="s">
        <v>1424</v>
      </c>
      <c r="G133" s="789"/>
      <c r="H133" s="789"/>
      <c r="I133" s="789"/>
      <c r="J133" s="748"/>
      <c r="K133" s="748"/>
      <c r="L133" s="737"/>
      <c r="M133" s="749"/>
      <c r="N133" s="790">
        <f>SUM(M134:M136)</f>
        <v>14500000</v>
      </c>
      <c r="O133" s="740"/>
      <c r="P133" s="655"/>
      <c r="R133" s="90"/>
    </row>
    <row r="134" spans="2:18" ht="18" customHeight="1">
      <c r="B134" s="127"/>
      <c r="C134" s="128"/>
      <c r="D134" s="128"/>
      <c r="E134" s="128"/>
      <c r="F134" s="687" t="s">
        <v>443</v>
      </c>
      <c r="G134" s="739">
        <v>1</v>
      </c>
      <c r="H134" s="739" t="s">
        <v>50</v>
      </c>
      <c r="I134" s="747">
        <v>50000</v>
      </c>
      <c r="J134" s="747" t="s">
        <v>50</v>
      </c>
      <c r="K134" s="747"/>
      <c r="L134" s="739">
        <v>50</v>
      </c>
      <c r="M134" s="745">
        <f>G134*I134*L134</f>
        <v>2500000</v>
      </c>
      <c r="N134" s="752"/>
      <c r="O134" s="740"/>
      <c r="P134" s="655"/>
      <c r="R134" s="90"/>
    </row>
    <row r="135" spans="2:18" ht="18" customHeight="1">
      <c r="B135" s="127"/>
      <c r="C135" s="128"/>
      <c r="D135" s="128"/>
      <c r="E135" s="128"/>
      <c r="F135" s="687" t="s">
        <v>444</v>
      </c>
      <c r="G135" s="739">
        <v>1</v>
      </c>
      <c r="H135" s="739" t="s">
        <v>50</v>
      </c>
      <c r="I135" s="747">
        <v>50000</v>
      </c>
      <c r="J135" s="747" t="s">
        <v>50</v>
      </c>
      <c r="K135" s="747"/>
      <c r="L135" s="739">
        <v>40</v>
      </c>
      <c r="M135" s="745">
        <f t="shared" ref="M135:M136" si="12">G135*I135*L135</f>
        <v>2000000</v>
      </c>
      <c r="N135" s="752"/>
      <c r="O135" s="740"/>
      <c r="P135" s="655"/>
      <c r="R135" s="90"/>
    </row>
    <row r="136" spans="2:18" ht="18" customHeight="1">
      <c r="B136" s="127"/>
      <c r="C136" s="128"/>
      <c r="D136" s="128"/>
      <c r="E136" s="128"/>
      <c r="F136" s="687" t="s">
        <v>445</v>
      </c>
      <c r="G136" s="739">
        <v>5</v>
      </c>
      <c r="H136" s="739" t="s">
        <v>50</v>
      </c>
      <c r="I136" s="747">
        <v>50000</v>
      </c>
      <c r="J136" s="747" t="s">
        <v>50</v>
      </c>
      <c r="K136" s="747"/>
      <c r="L136" s="739">
        <v>40</v>
      </c>
      <c r="M136" s="745">
        <f t="shared" si="12"/>
        <v>10000000</v>
      </c>
      <c r="N136" s="752"/>
      <c r="O136" s="740"/>
      <c r="P136" s="655"/>
      <c r="R136" s="90"/>
    </row>
    <row r="137" spans="2:18" ht="20.25" customHeight="1">
      <c r="B137" s="127"/>
      <c r="C137" s="128"/>
      <c r="D137" s="128"/>
      <c r="E137" s="128"/>
      <c r="F137" s="889" t="s">
        <v>1425</v>
      </c>
      <c r="G137" s="890"/>
      <c r="H137" s="890"/>
      <c r="I137" s="890"/>
      <c r="J137" s="890"/>
      <c r="K137" s="890"/>
      <c r="L137" s="890"/>
      <c r="M137" s="891"/>
      <c r="N137" s="774">
        <f>SUM(M138:M140)</f>
        <v>11250000</v>
      </c>
      <c r="O137" s="740"/>
      <c r="P137" s="655"/>
      <c r="Q137" s="651"/>
      <c r="R137" s="90"/>
    </row>
    <row r="138" spans="2:18">
      <c r="B138" s="127"/>
      <c r="C138" s="128"/>
      <c r="D138" s="128"/>
      <c r="E138" s="128"/>
      <c r="F138" s="687" t="s">
        <v>443</v>
      </c>
      <c r="G138" s="739">
        <v>1</v>
      </c>
      <c r="H138" s="739" t="s">
        <v>50</v>
      </c>
      <c r="I138" s="747">
        <v>75000</v>
      </c>
      <c r="J138" s="747" t="s">
        <v>50</v>
      </c>
      <c r="K138" s="747"/>
      <c r="L138" s="739">
        <v>30</v>
      </c>
      <c r="M138" s="745">
        <f>G138*I138*L138</f>
        <v>2250000</v>
      </c>
      <c r="N138" s="752"/>
      <c r="O138" s="740"/>
      <c r="P138" s="655"/>
      <c r="R138" s="90"/>
    </row>
    <row r="139" spans="2:18">
      <c r="B139" s="127"/>
      <c r="C139" s="128"/>
      <c r="D139" s="128"/>
      <c r="E139" s="128"/>
      <c r="F139" s="687" t="s">
        <v>444</v>
      </c>
      <c r="G139" s="739">
        <v>1</v>
      </c>
      <c r="H139" s="739" t="s">
        <v>50</v>
      </c>
      <c r="I139" s="747">
        <v>75000</v>
      </c>
      <c r="J139" s="747" t="s">
        <v>50</v>
      </c>
      <c r="K139" s="747"/>
      <c r="L139" s="739">
        <v>20</v>
      </c>
      <c r="M139" s="745">
        <f t="shared" ref="M139:M140" si="13">G139*I139*L139</f>
        <v>1500000</v>
      </c>
      <c r="N139" s="752"/>
      <c r="O139" s="740"/>
      <c r="P139" s="655"/>
    </row>
    <row r="140" spans="2:18">
      <c r="B140" s="127"/>
      <c r="C140" s="128"/>
      <c r="D140" s="128"/>
      <c r="E140" s="128"/>
      <c r="F140" s="687" t="s">
        <v>445</v>
      </c>
      <c r="G140" s="739">
        <v>5</v>
      </c>
      <c r="H140" s="739" t="s">
        <v>50</v>
      </c>
      <c r="I140" s="747">
        <v>75000</v>
      </c>
      <c r="J140" s="747" t="s">
        <v>50</v>
      </c>
      <c r="K140" s="747"/>
      <c r="L140" s="739">
        <v>20</v>
      </c>
      <c r="M140" s="745">
        <f t="shared" si="13"/>
        <v>7500000</v>
      </c>
      <c r="N140" s="752"/>
      <c r="O140" s="740"/>
      <c r="P140" s="655"/>
    </row>
    <row r="141" spans="2:18">
      <c r="B141" s="127"/>
      <c r="C141" s="128"/>
      <c r="D141" s="128"/>
      <c r="E141" s="128"/>
      <c r="F141" s="788" t="s">
        <v>1426</v>
      </c>
      <c r="G141" s="737"/>
      <c r="H141" s="737"/>
      <c r="I141" s="737"/>
      <c r="J141" s="737"/>
      <c r="K141" s="737"/>
      <c r="L141" s="737"/>
      <c r="M141" s="750"/>
      <c r="N141" s="774">
        <f>SUM(M142:M145)</f>
        <v>5765000</v>
      </c>
      <c r="O141" s="740"/>
      <c r="P141" s="655"/>
    </row>
    <row r="142" spans="2:18">
      <c r="B142" s="127"/>
      <c r="C142" s="128"/>
      <c r="D142" s="128"/>
      <c r="E142" s="128"/>
      <c r="F142" s="687" t="s">
        <v>450</v>
      </c>
      <c r="G142" s="739">
        <v>5</v>
      </c>
      <c r="H142" s="739"/>
      <c r="I142" s="747">
        <v>253000</v>
      </c>
      <c r="J142" s="739" t="s">
        <v>50</v>
      </c>
      <c r="K142" s="739"/>
      <c r="L142" s="739"/>
      <c r="M142" s="745">
        <f>I142*G142</f>
        <v>1265000</v>
      </c>
      <c r="N142" s="752"/>
      <c r="O142" s="740"/>
      <c r="P142" s="655"/>
    </row>
    <row r="143" spans="2:18">
      <c r="B143" s="127"/>
      <c r="C143" s="128"/>
      <c r="D143" s="128"/>
      <c r="E143" s="128"/>
      <c r="F143" s="687" t="s">
        <v>451</v>
      </c>
      <c r="G143" s="739">
        <v>5</v>
      </c>
      <c r="H143" s="739" t="s">
        <v>50</v>
      </c>
      <c r="I143" s="747">
        <v>350000</v>
      </c>
      <c r="J143" s="739" t="s">
        <v>50</v>
      </c>
      <c r="K143" s="739"/>
      <c r="L143" s="739"/>
      <c r="M143" s="745">
        <f t="shared" ref="M143:M144" si="14">I143*G143</f>
        <v>1750000</v>
      </c>
      <c r="N143" s="752"/>
      <c r="O143" s="740"/>
      <c r="P143" s="655"/>
    </row>
    <row r="144" spans="2:18">
      <c r="B144" s="127"/>
      <c r="C144" s="128"/>
      <c r="D144" s="128"/>
      <c r="E144" s="128"/>
      <c r="F144" s="687" t="s">
        <v>452</v>
      </c>
      <c r="G144" s="739">
        <v>5</v>
      </c>
      <c r="H144" s="739" t="s">
        <v>50</v>
      </c>
      <c r="I144" s="747">
        <v>370000</v>
      </c>
      <c r="J144" s="739" t="s">
        <v>50</v>
      </c>
      <c r="K144" s="739"/>
      <c r="L144" s="739"/>
      <c r="M144" s="745">
        <f t="shared" si="14"/>
        <v>1850000</v>
      </c>
      <c r="N144" s="752"/>
      <c r="O144" s="740"/>
      <c r="P144" s="655"/>
    </row>
    <row r="145" spans="2:16">
      <c r="B145" s="127"/>
      <c r="C145" s="128"/>
      <c r="D145" s="128"/>
      <c r="E145" s="128"/>
      <c r="F145" s="687" t="s">
        <v>453</v>
      </c>
      <c r="G145" s="739">
        <v>5</v>
      </c>
      <c r="H145" s="739" t="s">
        <v>50</v>
      </c>
      <c r="I145" s="747">
        <v>20000</v>
      </c>
      <c r="J145" s="739" t="s">
        <v>50</v>
      </c>
      <c r="K145" s="739">
        <v>9</v>
      </c>
      <c r="L145" s="739" t="s">
        <v>50</v>
      </c>
      <c r="M145" s="745">
        <f>K145*I145*G145</f>
        <v>900000</v>
      </c>
      <c r="N145" s="752"/>
      <c r="O145" s="740"/>
      <c r="P145" s="655"/>
    </row>
    <row r="146" spans="2:16">
      <c r="B146" s="127"/>
      <c r="C146" s="128"/>
      <c r="D146" s="128"/>
      <c r="E146" s="128"/>
      <c r="F146" s="687"/>
      <c r="G146" s="739"/>
      <c r="H146" s="739"/>
      <c r="I146" s="747"/>
      <c r="J146" s="739"/>
      <c r="K146" s="739"/>
      <c r="L146" s="739"/>
      <c r="M146" s="745"/>
      <c r="N146" s="752"/>
      <c r="O146" s="740"/>
      <c r="P146" s="655"/>
    </row>
    <row r="147" spans="2:16">
      <c r="B147" s="127">
        <v>2</v>
      </c>
      <c r="C147" s="128">
        <v>1</v>
      </c>
      <c r="D147" s="128">
        <v>2</v>
      </c>
      <c r="E147" s="128">
        <v>3</v>
      </c>
      <c r="F147" s="773" t="s">
        <v>114</v>
      </c>
      <c r="G147" s="737"/>
      <c r="H147" s="737"/>
      <c r="I147" s="737"/>
      <c r="J147" s="737"/>
      <c r="K147" s="737"/>
      <c r="L147" s="737"/>
      <c r="M147" s="750"/>
      <c r="N147" s="774">
        <f>SUM(N148:N160)</f>
        <v>118500000</v>
      </c>
      <c r="O147" s="740"/>
      <c r="P147" s="655"/>
    </row>
    <row r="148" spans="2:16">
      <c r="B148" s="127"/>
      <c r="C148" s="128"/>
      <c r="D148" s="128"/>
      <c r="E148" s="128"/>
      <c r="F148" s="688" t="s">
        <v>454</v>
      </c>
      <c r="G148" s="751">
        <v>2</v>
      </c>
      <c r="H148" s="751" t="s">
        <v>50</v>
      </c>
      <c r="I148" s="747">
        <v>6500000</v>
      </c>
      <c r="J148" s="739"/>
      <c r="K148" s="739"/>
      <c r="L148" s="739"/>
      <c r="M148" s="745"/>
      <c r="N148" s="752">
        <f>G148*I148</f>
        <v>13000000</v>
      </c>
      <c r="O148" s="740"/>
      <c r="P148" s="655"/>
    </row>
    <row r="149" spans="2:16">
      <c r="B149" s="127"/>
      <c r="C149" s="128"/>
      <c r="D149" s="128"/>
      <c r="E149" s="128"/>
      <c r="F149" s="688" t="s">
        <v>455</v>
      </c>
      <c r="G149" s="739">
        <v>2</v>
      </c>
      <c r="H149" s="739" t="s">
        <v>50</v>
      </c>
      <c r="I149" s="747">
        <v>2500000</v>
      </c>
      <c r="J149" s="739"/>
      <c r="K149" s="739"/>
      <c r="L149" s="739"/>
      <c r="M149" s="745"/>
      <c r="N149" s="752">
        <f>G149*I149</f>
        <v>5000000</v>
      </c>
      <c r="O149" s="740"/>
      <c r="P149" s="655"/>
    </row>
    <row r="150" spans="2:16">
      <c r="B150" s="127"/>
      <c r="C150" s="128"/>
      <c r="D150" s="128"/>
      <c r="E150" s="128"/>
      <c r="F150" s="688" t="s">
        <v>432</v>
      </c>
      <c r="G150" s="739">
        <v>4</v>
      </c>
      <c r="H150" s="739" t="s">
        <v>50</v>
      </c>
      <c r="I150" s="747">
        <v>5000000</v>
      </c>
      <c r="J150" s="739"/>
      <c r="K150" s="739"/>
      <c r="L150" s="739"/>
      <c r="M150" s="745"/>
      <c r="N150" s="752">
        <f t="shared" ref="N150:N153" si="15">G150*I150</f>
        <v>20000000</v>
      </c>
      <c r="O150" s="740"/>
      <c r="P150" s="655"/>
    </row>
    <row r="151" spans="2:16">
      <c r="B151" s="127"/>
      <c r="C151" s="128"/>
      <c r="D151" s="128"/>
      <c r="E151" s="128"/>
      <c r="F151" s="688" t="s">
        <v>476</v>
      </c>
      <c r="G151" s="739">
        <v>2</v>
      </c>
      <c r="H151" s="739" t="s">
        <v>50</v>
      </c>
      <c r="I151" s="747">
        <v>2000000</v>
      </c>
      <c r="J151" s="739"/>
      <c r="K151" s="739"/>
      <c r="L151" s="739"/>
      <c r="M151" s="745"/>
      <c r="N151" s="752">
        <f t="shared" si="15"/>
        <v>4000000</v>
      </c>
      <c r="O151" s="740"/>
      <c r="P151" s="655"/>
    </row>
    <row r="152" spans="2:16">
      <c r="B152" s="127"/>
      <c r="C152" s="128"/>
      <c r="D152" s="128"/>
      <c r="E152" s="128"/>
      <c r="F152" s="688" t="s">
        <v>456</v>
      </c>
      <c r="G152" s="739">
        <v>2</v>
      </c>
      <c r="H152" s="739" t="s">
        <v>50</v>
      </c>
      <c r="I152" s="747">
        <v>3000000</v>
      </c>
      <c r="J152" s="739"/>
      <c r="K152" s="739"/>
      <c r="L152" s="739"/>
      <c r="M152" s="745"/>
      <c r="N152" s="752">
        <f t="shared" si="15"/>
        <v>6000000</v>
      </c>
      <c r="O152" s="740"/>
      <c r="P152" s="655"/>
    </row>
    <row r="153" spans="2:16">
      <c r="B153" s="127"/>
      <c r="C153" s="128"/>
      <c r="D153" s="128"/>
      <c r="E153" s="128"/>
      <c r="F153" s="688" t="s">
        <v>457</v>
      </c>
      <c r="G153" s="739">
        <v>2</v>
      </c>
      <c r="H153" s="739" t="s">
        <v>50</v>
      </c>
      <c r="I153" s="747">
        <v>4000000</v>
      </c>
      <c r="J153" s="739"/>
      <c r="K153" s="739"/>
      <c r="L153" s="739"/>
      <c r="M153" s="745"/>
      <c r="N153" s="752">
        <f t="shared" si="15"/>
        <v>8000000</v>
      </c>
      <c r="O153" s="740"/>
      <c r="P153" s="655"/>
    </row>
    <row r="154" spans="2:16">
      <c r="B154" s="127"/>
      <c r="C154" s="128"/>
      <c r="D154" s="128"/>
      <c r="E154" s="128"/>
      <c r="F154" s="688" t="s">
        <v>459</v>
      </c>
      <c r="G154" s="739">
        <v>1</v>
      </c>
      <c r="H154" s="739" t="s">
        <v>50</v>
      </c>
      <c r="I154" s="747">
        <v>1500000</v>
      </c>
      <c r="J154" s="739"/>
      <c r="K154" s="739"/>
      <c r="L154" s="739"/>
      <c r="M154" s="745"/>
      <c r="N154" s="752">
        <f>I154*G154</f>
        <v>1500000</v>
      </c>
      <c r="O154" s="740"/>
      <c r="P154" s="655"/>
    </row>
    <row r="155" spans="2:16">
      <c r="B155" s="127"/>
      <c r="C155" s="128"/>
      <c r="D155" s="128"/>
      <c r="E155" s="128"/>
      <c r="F155" s="688" t="s">
        <v>475</v>
      </c>
      <c r="G155" s="739">
        <v>3</v>
      </c>
      <c r="H155" s="739" t="s">
        <v>50</v>
      </c>
      <c r="I155" s="747">
        <v>7500000</v>
      </c>
      <c r="J155" s="739"/>
      <c r="K155" s="739"/>
      <c r="L155" s="739"/>
      <c r="M155" s="745"/>
      <c r="N155" s="752">
        <f t="shared" ref="N155:N158" si="16">G155*I155</f>
        <v>22500000</v>
      </c>
      <c r="O155" s="740"/>
      <c r="P155" s="655"/>
    </row>
    <row r="156" spans="2:16">
      <c r="B156" s="127"/>
      <c r="C156" s="128"/>
      <c r="D156" s="128"/>
      <c r="E156" s="128"/>
      <c r="F156" s="688" t="s">
        <v>460</v>
      </c>
      <c r="G156" s="739">
        <v>2</v>
      </c>
      <c r="H156" s="739" t="s">
        <v>50</v>
      </c>
      <c r="I156" s="747">
        <v>5000000</v>
      </c>
      <c r="J156" s="739"/>
      <c r="K156" s="739"/>
      <c r="L156" s="739"/>
      <c r="M156" s="745"/>
      <c r="N156" s="752">
        <f t="shared" si="16"/>
        <v>10000000</v>
      </c>
      <c r="O156" s="740"/>
      <c r="P156" s="655"/>
    </row>
    <row r="157" spans="2:16">
      <c r="B157" s="127"/>
      <c r="C157" s="128"/>
      <c r="D157" s="128"/>
      <c r="E157" s="128"/>
      <c r="F157" s="688" t="s">
        <v>1370</v>
      </c>
      <c r="G157" s="739">
        <v>2</v>
      </c>
      <c r="H157" s="739" t="s">
        <v>50</v>
      </c>
      <c r="I157" s="747">
        <v>7000000</v>
      </c>
      <c r="J157" s="739"/>
      <c r="K157" s="739"/>
      <c r="L157" s="739"/>
      <c r="M157" s="745"/>
      <c r="N157" s="752">
        <f t="shared" si="16"/>
        <v>14000000</v>
      </c>
      <c r="O157" s="740"/>
      <c r="P157" s="655"/>
    </row>
    <row r="158" spans="2:16">
      <c r="B158" s="127"/>
      <c r="C158" s="128"/>
      <c r="D158" s="128"/>
      <c r="E158" s="128"/>
      <c r="F158" s="688" t="s">
        <v>1365</v>
      </c>
      <c r="G158" s="739">
        <v>1</v>
      </c>
      <c r="H158" s="739" t="s">
        <v>50</v>
      </c>
      <c r="I158" s="747">
        <v>6000000</v>
      </c>
      <c r="J158" s="739"/>
      <c r="K158" s="739"/>
      <c r="L158" s="739"/>
      <c r="M158" s="745"/>
      <c r="N158" s="752">
        <f t="shared" si="16"/>
        <v>6000000</v>
      </c>
      <c r="O158" s="740"/>
      <c r="P158" s="655"/>
    </row>
    <row r="159" spans="2:16">
      <c r="B159" s="127"/>
      <c r="C159" s="128"/>
      <c r="D159" s="128"/>
      <c r="E159" s="128"/>
      <c r="F159" s="688" t="s">
        <v>1379</v>
      </c>
      <c r="G159" s="739">
        <v>1</v>
      </c>
      <c r="H159" s="739" t="s">
        <v>50</v>
      </c>
      <c r="I159" s="747">
        <v>6500000</v>
      </c>
      <c r="J159" s="739"/>
      <c r="K159" s="739"/>
      <c r="L159" s="739"/>
      <c r="M159" s="745"/>
      <c r="N159" s="752">
        <f t="shared" ref="N159" si="17">G159*I159</f>
        <v>6500000</v>
      </c>
      <c r="O159" s="740"/>
      <c r="P159" s="655"/>
    </row>
    <row r="160" spans="2:16">
      <c r="B160" s="127"/>
      <c r="C160" s="128"/>
      <c r="D160" s="128"/>
      <c r="E160" s="128"/>
      <c r="F160" s="688" t="s">
        <v>1463</v>
      </c>
      <c r="G160" s="739">
        <v>1</v>
      </c>
      <c r="H160" s="739" t="s">
        <v>50</v>
      </c>
      <c r="I160" s="747">
        <v>2000000</v>
      </c>
      <c r="J160" s="739"/>
      <c r="K160" s="739"/>
      <c r="L160" s="739"/>
      <c r="M160" s="745"/>
      <c r="N160" s="752">
        <f t="shared" ref="N160" si="18">G160*I160</f>
        <v>2000000</v>
      </c>
      <c r="O160" s="740"/>
      <c r="P160" s="655"/>
    </row>
    <row r="161" spans="2:16">
      <c r="B161" s="127"/>
      <c r="C161" s="128"/>
      <c r="D161" s="128"/>
      <c r="E161" s="128"/>
      <c r="F161" s="688" t="s">
        <v>1539</v>
      </c>
      <c r="G161" s="739">
        <v>4</v>
      </c>
      <c r="H161" s="739" t="s">
        <v>50</v>
      </c>
      <c r="I161" s="747">
        <v>500000</v>
      </c>
      <c r="J161" s="739"/>
      <c r="K161" s="739"/>
      <c r="L161" s="739"/>
      <c r="M161" s="745"/>
      <c r="N161" s="752">
        <f t="shared" ref="N161" si="19">G161*I161</f>
        <v>2000000</v>
      </c>
      <c r="O161" s="740"/>
      <c r="P161" s="655"/>
    </row>
    <row r="162" spans="2:16">
      <c r="B162" s="127"/>
      <c r="C162" s="128"/>
      <c r="D162" s="128"/>
      <c r="E162" s="128"/>
      <c r="F162" s="869"/>
      <c r="G162" s="739"/>
      <c r="H162" s="739"/>
      <c r="I162" s="747"/>
      <c r="J162" s="739"/>
      <c r="K162" s="739"/>
      <c r="L162" s="739"/>
      <c r="M162" s="745"/>
      <c r="N162" s="752"/>
      <c r="O162" s="740"/>
      <c r="P162" s="655"/>
    </row>
    <row r="163" spans="2:16">
      <c r="B163" s="127"/>
      <c r="C163" s="128"/>
      <c r="D163" s="128"/>
      <c r="E163" s="128"/>
      <c r="F163" s="688"/>
      <c r="G163" s="739"/>
      <c r="H163" s="739"/>
      <c r="I163" s="747"/>
      <c r="J163" s="739"/>
      <c r="K163" s="739"/>
      <c r="L163" s="739"/>
      <c r="M163" s="745"/>
      <c r="N163" s="752"/>
      <c r="O163" s="740"/>
      <c r="P163" s="655"/>
    </row>
    <row r="164" spans="2:16">
      <c r="B164" s="127">
        <v>2</v>
      </c>
      <c r="C164" s="128">
        <v>1</v>
      </c>
      <c r="D164" s="128">
        <v>3</v>
      </c>
      <c r="E164" s="128"/>
      <c r="F164" s="773" t="s">
        <v>108</v>
      </c>
      <c r="G164" s="737"/>
      <c r="H164" s="737"/>
      <c r="I164" s="737"/>
      <c r="J164" s="737"/>
      <c r="K164" s="737"/>
      <c r="L164" s="737"/>
      <c r="M164" s="750"/>
      <c r="N164" s="752">
        <f>N165</f>
        <v>7700000</v>
      </c>
      <c r="O164" s="740"/>
      <c r="P164" s="655"/>
    </row>
    <row r="165" spans="2:16">
      <c r="B165" s="127">
        <v>2</v>
      </c>
      <c r="C165" s="128">
        <v>1</v>
      </c>
      <c r="D165" s="128">
        <v>3</v>
      </c>
      <c r="E165" s="128">
        <v>2</v>
      </c>
      <c r="F165" s="687" t="s">
        <v>82</v>
      </c>
      <c r="G165" s="739"/>
      <c r="H165" s="739"/>
      <c r="I165" s="739"/>
      <c r="J165" s="739"/>
      <c r="K165" s="739"/>
      <c r="L165" s="739"/>
      <c r="M165" s="745"/>
      <c r="N165" s="752">
        <f>SUM(N166:N170)</f>
        <v>7700000</v>
      </c>
      <c r="O165" s="740"/>
      <c r="P165" s="655"/>
    </row>
    <row r="166" spans="2:16">
      <c r="B166" s="127"/>
      <c r="C166" s="128"/>
      <c r="D166" s="128"/>
      <c r="E166" s="128"/>
      <c r="F166" s="688" t="s">
        <v>429</v>
      </c>
      <c r="G166" s="739"/>
      <c r="H166" s="739"/>
      <c r="I166" s="739"/>
      <c r="J166" s="739"/>
      <c r="K166" s="739"/>
      <c r="L166" s="739"/>
      <c r="M166" s="745">
        <v>600000</v>
      </c>
      <c r="N166" s="752">
        <f>M166</f>
        <v>600000</v>
      </c>
      <c r="O166" s="740"/>
      <c r="P166" s="655"/>
    </row>
    <row r="167" spans="2:16">
      <c r="B167" s="127"/>
      <c r="C167" s="128"/>
      <c r="D167" s="128"/>
      <c r="E167" s="128"/>
      <c r="F167" s="688" t="s">
        <v>92</v>
      </c>
      <c r="G167" s="739"/>
      <c r="H167" s="739"/>
      <c r="I167" s="739"/>
      <c r="J167" s="739"/>
      <c r="K167" s="739"/>
      <c r="L167" s="739"/>
      <c r="M167" s="745">
        <v>600000</v>
      </c>
      <c r="N167" s="752">
        <f>M167</f>
        <v>600000</v>
      </c>
      <c r="O167" s="740"/>
      <c r="P167" s="655"/>
    </row>
    <row r="168" spans="2:16">
      <c r="B168" s="127"/>
      <c r="C168" s="128"/>
      <c r="D168" s="128"/>
      <c r="E168" s="128"/>
      <c r="F168" s="688" t="s">
        <v>109</v>
      </c>
      <c r="G168" s="739">
        <v>11</v>
      </c>
      <c r="H168" s="739" t="s">
        <v>50</v>
      </c>
      <c r="I168" s="739"/>
      <c r="J168" s="739"/>
      <c r="K168" s="739"/>
      <c r="L168" s="739">
        <v>20</v>
      </c>
      <c r="M168" s="745">
        <v>20000</v>
      </c>
      <c r="N168" s="752">
        <f>M168*L168*G168</f>
        <v>4400000</v>
      </c>
      <c r="O168" s="740"/>
      <c r="P168" s="655"/>
    </row>
    <row r="169" spans="2:16">
      <c r="B169" s="127"/>
      <c r="C169" s="128"/>
      <c r="D169" s="128"/>
      <c r="E169" s="128"/>
      <c r="F169" s="688" t="s">
        <v>110</v>
      </c>
      <c r="G169" s="739">
        <v>11</v>
      </c>
      <c r="H169" s="739" t="s">
        <v>50</v>
      </c>
      <c r="I169" s="739"/>
      <c r="J169" s="739"/>
      <c r="K169" s="739"/>
      <c r="L169" s="739"/>
      <c r="M169" s="745">
        <v>100000</v>
      </c>
      <c r="N169" s="752">
        <f>G169*M169</f>
        <v>1100000</v>
      </c>
      <c r="O169" s="740"/>
      <c r="P169" s="655"/>
    </row>
    <row r="170" spans="2:16">
      <c r="B170" s="127"/>
      <c r="C170" s="128"/>
      <c r="D170" s="128"/>
      <c r="E170" s="128"/>
      <c r="F170" s="688" t="s">
        <v>1427</v>
      </c>
      <c r="G170" s="739">
        <v>1</v>
      </c>
      <c r="H170" s="739" t="s">
        <v>50</v>
      </c>
      <c r="I170" s="739"/>
      <c r="J170" s="739"/>
      <c r="K170" s="739"/>
      <c r="L170" s="739">
        <v>20</v>
      </c>
      <c r="M170" s="745">
        <v>50000</v>
      </c>
      <c r="N170" s="752">
        <f>M170*L170</f>
        <v>1000000</v>
      </c>
      <c r="O170" s="740"/>
      <c r="P170" s="655"/>
    </row>
    <row r="171" spans="2:16">
      <c r="B171" s="127"/>
      <c r="C171" s="128"/>
      <c r="D171" s="128"/>
      <c r="E171" s="128"/>
      <c r="F171" s="687"/>
      <c r="G171" s="739"/>
      <c r="H171" s="739"/>
      <c r="I171" s="739"/>
      <c r="J171" s="739"/>
      <c r="K171" s="739"/>
      <c r="L171" s="739"/>
      <c r="M171" s="745"/>
      <c r="N171" s="752"/>
      <c r="O171" s="740"/>
      <c r="P171" s="655"/>
    </row>
    <row r="172" spans="2:16">
      <c r="B172" s="127"/>
      <c r="C172" s="128"/>
      <c r="D172" s="128"/>
      <c r="E172" s="128"/>
      <c r="F172" s="687"/>
      <c r="G172" s="739"/>
      <c r="H172" s="739"/>
      <c r="I172" s="739"/>
      <c r="J172" s="739"/>
      <c r="K172" s="739"/>
      <c r="L172" s="739"/>
      <c r="M172" s="745"/>
      <c r="N172" s="752"/>
      <c r="O172" s="740"/>
      <c r="P172" s="655"/>
    </row>
    <row r="173" spans="2:16">
      <c r="B173" s="127">
        <v>2</v>
      </c>
      <c r="C173" s="128">
        <v>1</v>
      </c>
      <c r="D173" s="128">
        <v>4</v>
      </c>
      <c r="E173" s="128"/>
      <c r="F173" s="773" t="s">
        <v>111</v>
      </c>
      <c r="G173" s="737"/>
      <c r="H173" s="737"/>
      <c r="I173" s="737"/>
      <c r="J173" s="737"/>
      <c r="K173" s="737"/>
      <c r="L173" s="737"/>
      <c r="M173" s="750"/>
      <c r="N173" s="752">
        <f>N174</f>
        <v>36800000</v>
      </c>
      <c r="O173" s="740"/>
      <c r="P173" s="655"/>
    </row>
    <row r="174" spans="2:16">
      <c r="B174" s="127">
        <v>2</v>
      </c>
      <c r="C174" s="128">
        <v>1</v>
      </c>
      <c r="D174" s="128">
        <v>4</v>
      </c>
      <c r="E174" s="128">
        <v>2</v>
      </c>
      <c r="F174" s="687" t="s">
        <v>82</v>
      </c>
      <c r="G174" s="739"/>
      <c r="H174" s="739"/>
      <c r="I174" s="739"/>
      <c r="J174" s="739"/>
      <c r="K174" s="739"/>
      <c r="L174" s="739"/>
      <c r="M174" s="745"/>
      <c r="N174" s="752">
        <f>SUM(N175:N177)</f>
        <v>36800000</v>
      </c>
      <c r="O174" s="740"/>
      <c r="P174" s="655"/>
    </row>
    <row r="175" spans="2:16">
      <c r="B175" s="127"/>
      <c r="C175" s="128"/>
      <c r="D175" s="128"/>
      <c r="E175" s="128"/>
      <c r="F175" s="688" t="s">
        <v>91</v>
      </c>
      <c r="G175" s="739">
        <v>92</v>
      </c>
      <c r="H175" s="739" t="s">
        <v>50</v>
      </c>
      <c r="I175" s="739"/>
      <c r="J175" s="739"/>
      <c r="K175" s="739"/>
      <c r="L175" s="739"/>
      <c r="M175" s="745">
        <v>50000</v>
      </c>
      <c r="N175" s="752">
        <f>G175*M175</f>
        <v>4600000</v>
      </c>
      <c r="O175" s="740"/>
      <c r="P175" s="655"/>
    </row>
    <row r="176" spans="2:16">
      <c r="B176" s="127"/>
      <c r="C176" s="128"/>
      <c r="D176" s="128"/>
      <c r="E176" s="128"/>
      <c r="F176" s="688" t="s">
        <v>92</v>
      </c>
      <c r="G176" s="739">
        <v>92</v>
      </c>
      <c r="H176" s="739" t="s">
        <v>50</v>
      </c>
      <c r="I176" s="739"/>
      <c r="J176" s="739"/>
      <c r="K176" s="739"/>
      <c r="L176" s="739"/>
      <c r="M176" s="745">
        <v>50000</v>
      </c>
      <c r="N176" s="752">
        <f>G176*M176</f>
        <v>4600000</v>
      </c>
      <c r="O176" s="740"/>
      <c r="P176" s="655"/>
    </row>
    <row r="177" spans="2:17">
      <c r="B177" s="127"/>
      <c r="C177" s="128"/>
      <c r="D177" s="128"/>
      <c r="E177" s="128"/>
      <c r="F177" s="688" t="s">
        <v>113</v>
      </c>
      <c r="G177" s="739">
        <v>92</v>
      </c>
      <c r="H177" s="739" t="s">
        <v>50</v>
      </c>
      <c r="I177" s="739"/>
      <c r="J177" s="739"/>
      <c r="K177" s="739"/>
      <c r="L177" s="739"/>
      <c r="M177" s="745">
        <v>300000</v>
      </c>
      <c r="N177" s="752">
        <f>G177*M177</f>
        <v>27600000</v>
      </c>
      <c r="O177" s="740"/>
      <c r="P177" s="655"/>
    </row>
    <row r="178" spans="2:17">
      <c r="B178" s="127"/>
      <c r="C178" s="128"/>
      <c r="D178" s="128"/>
      <c r="E178" s="128"/>
      <c r="F178" s="687"/>
      <c r="G178" s="739"/>
      <c r="H178" s="739"/>
      <c r="I178" s="739"/>
      <c r="J178" s="739"/>
      <c r="K178" s="739"/>
      <c r="L178" s="739"/>
      <c r="M178" s="745"/>
      <c r="N178" s="752"/>
      <c r="O178" s="740"/>
      <c r="P178" s="655"/>
    </row>
    <row r="179" spans="2:17">
      <c r="B179" s="720"/>
      <c r="C179" s="837"/>
      <c r="D179" s="837"/>
      <c r="E179" s="837"/>
      <c r="F179" s="838" t="s">
        <v>434</v>
      </c>
      <c r="G179" s="839"/>
      <c r="H179" s="839"/>
      <c r="I179" s="839"/>
      <c r="J179" s="839"/>
      <c r="K179" s="839"/>
      <c r="L179" s="839"/>
      <c r="M179" s="840"/>
      <c r="N179" s="841">
        <f>N69+N104+N164+N173+N147</f>
        <v>928525414</v>
      </c>
      <c r="O179" s="842"/>
      <c r="P179" s="655">
        <f>30%*S12</f>
        <v>871085934.60000002</v>
      </c>
      <c r="Q179" s="94">
        <f>N179-P179</f>
        <v>57439479.399999976</v>
      </c>
    </row>
    <row r="180" spans="2:17">
      <c r="B180" s="127"/>
      <c r="C180" s="128"/>
      <c r="D180" s="128"/>
      <c r="E180" s="128"/>
      <c r="F180" s="687"/>
      <c r="G180" s="739"/>
      <c r="H180" s="739"/>
      <c r="I180" s="739"/>
      <c r="J180" s="739"/>
      <c r="K180" s="739"/>
      <c r="L180" s="739"/>
      <c r="M180" s="745"/>
      <c r="N180" s="752"/>
      <c r="O180" s="740"/>
      <c r="P180" s="655"/>
    </row>
    <row r="181" spans="2:17">
      <c r="B181" s="127"/>
      <c r="C181" s="128"/>
      <c r="D181" s="128"/>
      <c r="E181" s="128"/>
      <c r="F181" s="687"/>
      <c r="G181" s="739"/>
      <c r="H181" s="739"/>
      <c r="I181" s="739"/>
      <c r="J181" s="739"/>
      <c r="K181" s="739"/>
      <c r="L181" s="739"/>
      <c r="M181" s="745"/>
      <c r="N181" s="774">
        <f>N182+N194+N210+N225+N239+N253+N268+N285+N292+N300+N313+N326+N333+N346+N353+N434+N443+N454+N387+N410+N464</f>
        <v>205053500</v>
      </c>
      <c r="O181" s="740"/>
      <c r="Q181" s="703">
        <f>N181+N479+N1331+N1783+N2160</f>
        <v>2243979584</v>
      </c>
    </row>
    <row r="182" spans="2:17" ht="18" customHeight="1">
      <c r="B182" s="127">
        <v>2</v>
      </c>
      <c r="C182" s="128">
        <v>1</v>
      </c>
      <c r="D182" s="128">
        <v>5</v>
      </c>
      <c r="E182" s="128"/>
      <c r="F182" s="773" t="s">
        <v>697</v>
      </c>
      <c r="G182" s="739"/>
      <c r="H182" s="739"/>
      <c r="I182" s="739"/>
      <c r="J182" s="739"/>
      <c r="K182" s="739"/>
      <c r="L182" s="739"/>
      <c r="M182" s="745"/>
      <c r="N182" s="752">
        <f>N183</f>
        <v>6235000</v>
      </c>
      <c r="O182" s="740"/>
      <c r="P182" s="655"/>
    </row>
    <row r="183" spans="2:17">
      <c r="B183" s="127">
        <v>2</v>
      </c>
      <c r="C183" s="128">
        <v>1</v>
      </c>
      <c r="D183" s="128">
        <v>5</v>
      </c>
      <c r="E183" s="128">
        <v>2</v>
      </c>
      <c r="F183" s="687" t="s">
        <v>82</v>
      </c>
      <c r="G183" s="739"/>
      <c r="H183" s="739"/>
      <c r="I183" s="739"/>
      <c r="J183" s="739"/>
      <c r="K183" s="739"/>
      <c r="L183" s="739"/>
      <c r="M183" s="745"/>
      <c r="N183" s="752">
        <f>SUM(N184:N191)</f>
        <v>6235000</v>
      </c>
      <c r="O183" s="740"/>
      <c r="P183" s="655"/>
    </row>
    <row r="184" spans="2:17">
      <c r="B184" s="127"/>
      <c r="C184" s="128"/>
      <c r="D184" s="128"/>
      <c r="E184" s="128"/>
      <c r="F184" s="688" t="s">
        <v>122</v>
      </c>
      <c r="G184" s="739"/>
      <c r="H184" s="739"/>
      <c r="I184" s="739"/>
      <c r="J184" s="739"/>
      <c r="K184" s="739"/>
      <c r="L184" s="739"/>
      <c r="M184" s="745"/>
      <c r="N184" s="752">
        <f>SUM(M185:M188)</f>
        <v>835000</v>
      </c>
      <c r="O184" s="740"/>
      <c r="P184" s="655"/>
    </row>
    <row r="185" spans="2:17">
      <c r="B185" s="127"/>
      <c r="C185" s="128"/>
      <c r="D185" s="128"/>
      <c r="E185" s="128"/>
      <c r="F185" s="688" t="s">
        <v>123</v>
      </c>
      <c r="G185" s="739">
        <v>1</v>
      </c>
      <c r="H185" s="739" t="s">
        <v>50</v>
      </c>
      <c r="I185" s="747">
        <v>160000</v>
      </c>
      <c r="J185" s="739" t="s">
        <v>50</v>
      </c>
      <c r="K185" s="739">
        <v>1</v>
      </c>
      <c r="L185" s="739"/>
      <c r="M185" s="745">
        <f>G185*I185*K185</f>
        <v>160000</v>
      </c>
      <c r="N185" s="752"/>
      <c r="O185" s="740"/>
      <c r="P185" s="655"/>
    </row>
    <row r="186" spans="2:17">
      <c r="B186" s="127"/>
      <c r="C186" s="128"/>
      <c r="D186" s="128"/>
      <c r="E186" s="128"/>
      <c r="F186" s="688" t="s">
        <v>124</v>
      </c>
      <c r="G186" s="739">
        <v>1</v>
      </c>
      <c r="H186" s="739" t="s">
        <v>50</v>
      </c>
      <c r="I186" s="747">
        <v>150000</v>
      </c>
      <c r="J186" s="739" t="s">
        <v>50</v>
      </c>
      <c r="K186" s="739">
        <v>1</v>
      </c>
      <c r="L186" s="739"/>
      <c r="M186" s="745">
        <f t="shared" ref="M186:M188" si="20">G186*I186*K186</f>
        <v>150000</v>
      </c>
      <c r="N186" s="752"/>
      <c r="O186" s="740"/>
      <c r="P186" s="655"/>
    </row>
    <row r="187" spans="2:17">
      <c r="B187" s="127"/>
      <c r="C187" s="128"/>
      <c r="D187" s="128"/>
      <c r="E187" s="128"/>
      <c r="F187" s="688" t="s">
        <v>125</v>
      </c>
      <c r="G187" s="739">
        <v>1</v>
      </c>
      <c r="H187" s="739" t="s">
        <v>50</v>
      </c>
      <c r="I187" s="747">
        <v>125000</v>
      </c>
      <c r="J187" s="739" t="s">
        <v>50</v>
      </c>
      <c r="K187" s="739">
        <v>1</v>
      </c>
      <c r="L187" s="739"/>
      <c r="M187" s="745">
        <f t="shared" si="20"/>
        <v>125000</v>
      </c>
      <c r="N187" s="752"/>
      <c r="O187" s="740"/>
      <c r="P187" s="655"/>
    </row>
    <row r="188" spans="2:17">
      <c r="B188" s="127"/>
      <c r="C188" s="128"/>
      <c r="D188" s="128"/>
      <c r="E188" s="128"/>
      <c r="F188" s="688" t="s">
        <v>126</v>
      </c>
      <c r="G188" s="739">
        <v>4</v>
      </c>
      <c r="H188" s="739" t="s">
        <v>50</v>
      </c>
      <c r="I188" s="747">
        <v>100000</v>
      </c>
      <c r="J188" s="739" t="s">
        <v>50</v>
      </c>
      <c r="K188" s="739">
        <v>1</v>
      </c>
      <c r="L188" s="739"/>
      <c r="M188" s="745">
        <f t="shared" si="20"/>
        <v>400000</v>
      </c>
      <c r="N188" s="752"/>
      <c r="O188" s="740"/>
      <c r="P188" s="655"/>
    </row>
    <row r="189" spans="2:17">
      <c r="B189" s="127"/>
      <c r="C189" s="128"/>
      <c r="D189" s="128"/>
      <c r="E189" s="128"/>
      <c r="F189" s="687" t="s">
        <v>127</v>
      </c>
      <c r="G189" s="739"/>
      <c r="H189" s="739"/>
      <c r="I189" s="739"/>
      <c r="J189" s="739"/>
      <c r="K189" s="739">
        <v>10</v>
      </c>
      <c r="L189" s="739"/>
      <c r="M189" s="745">
        <v>100000</v>
      </c>
      <c r="N189" s="752">
        <f>M189*K189</f>
        <v>1000000</v>
      </c>
      <c r="O189" s="740"/>
      <c r="P189" s="655"/>
    </row>
    <row r="190" spans="2:17">
      <c r="B190" s="127"/>
      <c r="C190" s="128"/>
      <c r="D190" s="128"/>
      <c r="E190" s="128"/>
      <c r="F190" s="687" t="s">
        <v>128</v>
      </c>
      <c r="G190" s="739"/>
      <c r="H190" s="739"/>
      <c r="I190" s="739"/>
      <c r="J190" s="739"/>
      <c r="K190" s="739">
        <v>10</v>
      </c>
      <c r="L190" s="739"/>
      <c r="M190" s="753">
        <v>200000</v>
      </c>
      <c r="N190" s="752">
        <f>M190*K190</f>
        <v>2000000</v>
      </c>
      <c r="O190" s="740"/>
      <c r="P190" s="655"/>
    </row>
    <row r="191" spans="2:17">
      <c r="B191" s="127"/>
      <c r="C191" s="128"/>
      <c r="D191" s="128"/>
      <c r="E191" s="128"/>
      <c r="F191" s="687" t="s">
        <v>129</v>
      </c>
      <c r="G191" s="739"/>
      <c r="H191" s="739"/>
      <c r="I191" s="739">
        <v>12</v>
      </c>
      <c r="J191" s="739" t="s">
        <v>50</v>
      </c>
      <c r="K191" s="739">
        <v>10</v>
      </c>
      <c r="L191" s="739" t="s">
        <v>50</v>
      </c>
      <c r="M191" s="745">
        <v>20000</v>
      </c>
      <c r="N191" s="752">
        <f>I191*K191*M191</f>
        <v>2400000</v>
      </c>
      <c r="O191" s="740"/>
      <c r="P191" s="655"/>
    </row>
    <row r="192" spans="2:17">
      <c r="B192" s="127"/>
      <c r="C192" s="128"/>
      <c r="D192" s="128"/>
      <c r="E192" s="128"/>
      <c r="F192" s="687"/>
      <c r="G192" s="739"/>
      <c r="H192" s="739"/>
      <c r="I192" s="739"/>
      <c r="J192" s="739"/>
      <c r="K192" s="739"/>
      <c r="L192" s="739"/>
      <c r="M192" s="745"/>
      <c r="N192" s="752"/>
      <c r="O192" s="740"/>
      <c r="P192" s="655"/>
    </row>
    <row r="193" spans="2:16">
      <c r="B193" s="127"/>
      <c r="C193" s="128"/>
      <c r="D193" s="128"/>
      <c r="E193" s="128"/>
      <c r="F193" s="687"/>
      <c r="G193" s="739"/>
      <c r="H193" s="739"/>
      <c r="I193" s="739"/>
      <c r="J193" s="739"/>
      <c r="K193" s="739"/>
      <c r="L193" s="739"/>
      <c r="M193" s="745"/>
      <c r="N193" s="752"/>
      <c r="O193" s="740"/>
      <c r="P193" s="655"/>
    </row>
    <row r="194" spans="2:16">
      <c r="B194" s="127">
        <v>2</v>
      </c>
      <c r="C194" s="128">
        <v>1</v>
      </c>
      <c r="D194" s="128">
        <v>6</v>
      </c>
      <c r="E194" s="128"/>
      <c r="F194" s="773" t="s">
        <v>580</v>
      </c>
      <c r="G194" s="739"/>
      <c r="H194" s="739"/>
      <c r="I194" s="739"/>
      <c r="J194" s="739"/>
      <c r="K194" s="739"/>
      <c r="L194" s="739"/>
      <c r="M194" s="745"/>
      <c r="N194" s="752">
        <f>N195</f>
        <v>4135000</v>
      </c>
      <c r="O194" s="740"/>
      <c r="P194" s="655"/>
    </row>
    <row r="195" spans="2:16">
      <c r="B195" s="127">
        <v>2</v>
      </c>
      <c r="C195" s="128">
        <v>1</v>
      </c>
      <c r="D195" s="128">
        <v>6</v>
      </c>
      <c r="E195" s="128">
        <v>2</v>
      </c>
      <c r="F195" s="687" t="s">
        <v>82</v>
      </c>
      <c r="G195" s="739"/>
      <c r="H195" s="739"/>
      <c r="I195" s="739"/>
      <c r="J195" s="739"/>
      <c r="K195" s="739"/>
      <c r="L195" s="739"/>
      <c r="M195" s="745"/>
      <c r="N195" s="752">
        <f>SUM(N196:N207)</f>
        <v>4135000</v>
      </c>
      <c r="O195" s="740"/>
      <c r="P195" s="655"/>
    </row>
    <row r="196" spans="2:16">
      <c r="B196" s="127"/>
      <c r="C196" s="128"/>
      <c r="D196" s="128"/>
      <c r="E196" s="128"/>
      <c r="F196" s="688" t="s">
        <v>122</v>
      </c>
      <c r="G196" s="739"/>
      <c r="H196" s="739"/>
      <c r="I196" s="739"/>
      <c r="J196" s="739"/>
      <c r="K196" s="739"/>
      <c r="L196" s="739"/>
      <c r="M196" s="745"/>
      <c r="N196" s="752">
        <f>SUM(M197:M200)</f>
        <v>835000</v>
      </c>
      <c r="O196" s="740"/>
      <c r="P196" s="655"/>
    </row>
    <row r="197" spans="2:16">
      <c r="B197" s="127"/>
      <c r="C197" s="128"/>
      <c r="D197" s="128"/>
      <c r="E197" s="128"/>
      <c r="F197" s="688" t="s">
        <v>123</v>
      </c>
      <c r="G197" s="739">
        <v>1</v>
      </c>
      <c r="H197" s="739" t="s">
        <v>50</v>
      </c>
      <c r="I197" s="747">
        <v>160000</v>
      </c>
      <c r="J197" s="739" t="s">
        <v>50</v>
      </c>
      <c r="K197" s="739">
        <v>1</v>
      </c>
      <c r="L197" s="739"/>
      <c r="M197" s="745">
        <f>I197*G197</f>
        <v>160000</v>
      </c>
      <c r="N197" s="752"/>
      <c r="O197" s="740"/>
      <c r="P197" s="655"/>
    </row>
    <row r="198" spans="2:16">
      <c r="B198" s="127"/>
      <c r="C198" s="128"/>
      <c r="D198" s="128"/>
      <c r="E198" s="128"/>
      <c r="F198" s="688" t="s">
        <v>124</v>
      </c>
      <c r="G198" s="739">
        <v>1</v>
      </c>
      <c r="H198" s="739" t="s">
        <v>50</v>
      </c>
      <c r="I198" s="747">
        <v>150000</v>
      </c>
      <c r="J198" s="739" t="s">
        <v>50</v>
      </c>
      <c r="K198" s="739">
        <v>1</v>
      </c>
      <c r="L198" s="739"/>
      <c r="M198" s="745">
        <f t="shared" ref="M198:M200" si="21">I198*G198</f>
        <v>150000</v>
      </c>
      <c r="N198" s="752"/>
      <c r="O198" s="740"/>
      <c r="P198" s="655"/>
    </row>
    <row r="199" spans="2:16">
      <c r="B199" s="127"/>
      <c r="C199" s="128"/>
      <c r="D199" s="128"/>
      <c r="E199" s="128"/>
      <c r="F199" s="688" t="s">
        <v>125</v>
      </c>
      <c r="G199" s="739">
        <v>1</v>
      </c>
      <c r="H199" s="739" t="s">
        <v>50</v>
      </c>
      <c r="I199" s="747">
        <v>125000</v>
      </c>
      <c r="J199" s="739" t="s">
        <v>50</v>
      </c>
      <c r="K199" s="739">
        <v>1</v>
      </c>
      <c r="L199" s="739"/>
      <c r="M199" s="745">
        <f t="shared" si="21"/>
        <v>125000</v>
      </c>
      <c r="N199" s="752"/>
      <c r="O199" s="740"/>
      <c r="P199" s="655"/>
    </row>
    <row r="200" spans="2:16">
      <c r="B200" s="127"/>
      <c r="C200" s="128"/>
      <c r="D200" s="128"/>
      <c r="E200" s="128"/>
      <c r="F200" s="688" t="s">
        <v>126</v>
      </c>
      <c r="G200" s="739">
        <v>4</v>
      </c>
      <c r="H200" s="739" t="s">
        <v>50</v>
      </c>
      <c r="I200" s="747">
        <v>100000</v>
      </c>
      <c r="J200" s="739" t="s">
        <v>50</v>
      </c>
      <c r="K200" s="739">
        <v>1</v>
      </c>
      <c r="L200" s="739"/>
      <c r="M200" s="745">
        <f t="shared" si="21"/>
        <v>400000</v>
      </c>
      <c r="N200" s="752"/>
      <c r="O200" s="740"/>
      <c r="P200" s="655"/>
    </row>
    <row r="201" spans="2:16">
      <c r="B201" s="127"/>
      <c r="C201" s="128"/>
      <c r="D201" s="128"/>
      <c r="E201" s="128"/>
      <c r="F201" s="688" t="s">
        <v>130</v>
      </c>
      <c r="G201" s="739">
        <v>1</v>
      </c>
      <c r="H201" s="739" t="s">
        <v>50</v>
      </c>
      <c r="I201" s="739">
        <v>30</v>
      </c>
      <c r="J201" s="739"/>
      <c r="K201" s="739"/>
      <c r="L201" s="739"/>
      <c r="M201" s="745">
        <v>20000</v>
      </c>
      <c r="N201" s="752">
        <f>G201*I201*M201</f>
        <v>600000</v>
      </c>
      <c r="O201" s="740"/>
      <c r="P201" s="655"/>
    </row>
    <row r="202" spans="2:16">
      <c r="B202" s="127"/>
      <c r="C202" s="128"/>
      <c r="D202" s="128"/>
      <c r="E202" s="128"/>
      <c r="F202" s="688" t="s">
        <v>131</v>
      </c>
      <c r="G202" s="739">
        <v>1</v>
      </c>
      <c r="H202" s="739" t="s">
        <v>50</v>
      </c>
      <c r="I202" s="739"/>
      <c r="J202" s="739"/>
      <c r="K202" s="739"/>
      <c r="L202" s="739"/>
      <c r="M202" s="745">
        <v>200000</v>
      </c>
      <c r="N202" s="752">
        <f>G202*M202</f>
        <v>200000</v>
      </c>
      <c r="O202" s="740"/>
      <c r="P202" s="655"/>
    </row>
    <row r="203" spans="2:16">
      <c r="B203" s="127"/>
      <c r="C203" s="128"/>
      <c r="D203" s="128"/>
      <c r="E203" s="128"/>
      <c r="F203" s="687" t="s">
        <v>127</v>
      </c>
      <c r="G203" s="739"/>
      <c r="H203" s="739"/>
      <c r="I203" s="739"/>
      <c r="J203" s="739"/>
      <c r="K203" s="739"/>
      <c r="L203" s="739"/>
      <c r="M203" s="745">
        <v>200000</v>
      </c>
      <c r="N203" s="752">
        <f>M203</f>
        <v>200000</v>
      </c>
      <c r="O203" s="740"/>
      <c r="P203" s="655"/>
    </row>
    <row r="204" spans="2:16">
      <c r="B204" s="127"/>
      <c r="C204" s="128"/>
      <c r="D204" s="128"/>
      <c r="E204" s="128"/>
      <c r="F204" s="687" t="s">
        <v>128</v>
      </c>
      <c r="G204" s="739"/>
      <c r="H204" s="739"/>
      <c r="I204" s="739"/>
      <c r="J204" s="739"/>
      <c r="K204" s="739"/>
      <c r="L204" s="739"/>
      <c r="M204" s="753">
        <v>250000</v>
      </c>
      <c r="N204" s="752">
        <f>M204</f>
        <v>250000</v>
      </c>
      <c r="O204" s="740"/>
      <c r="P204" s="655"/>
    </row>
    <row r="205" spans="2:16">
      <c r="B205" s="127"/>
      <c r="C205" s="128"/>
      <c r="D205" s="128"/>
      <c r="E205" s="128"/>
      <c r="F205" s="687" t="s">
        <v>129</v>
      </c>
      <c r="G205" s="739">
        <v>50</v>
      </c>
      <c r="H205" s="739" t="s">
        <v>50</v>
      </c>
      <c r="I205" s="739"/>
      <c r="J205" s="739"/>
      <c r="K205" s="739"/>
      <c r="L205" s="739"/>
      <c r="M205" s="745">
        <v>20000</v>
      </c>
      <c r="N205" s="752">
        <f>G205*M205</f>
        <v>1000000</v>
      </c>
      <c r="O205" s="740"/>
      <c r="P205" s="655"/>
    </row>
    <row r="206" spans="2:16">
      <c r="B206" s="127"/>
      <c r="C206" s="128"/>
      <c r="D206" s="128"/>
      <c r="E206" s="128"/>
      <c r="F206" s="687" t="s">
        <v>1092</v>
      </c>
      <c r="G206" s="739">
        <v>7</v>
      </c>
      <c r="H206" s="739" t="s">
        <v>50</v>
      </c>
      <c r="I206" s="739"/>
      <c r="J206" s="739"/>
      <c r="K206" s="739">
        <v>5</v>
      </c>
      <c r="L206" s="739" t="s">
        <v>50</v>
      </c>
      <c r="M206" s="745">
        <v>10000</v>
      </c>
      <c r="N206" s="752">
        <f>M206*K206*G206</f>
        <v>350000</v>
      </c>
      <c r="O206" s="740"/>
      <c r="P206" s="655"/>
    </row>
    <row r="207" spans="2:16">
      <c r="B207" s="127"/>
      <c r="C207" s="128"/>
      <c r="D207" s="128"/>
      <c r="E207" s="128"/>
      <c r="F207" s="687" t="s">
        <v>1093</v>
      </c>
      <c r="G207" s="739">
        <v>7</v>
      </c>
      <c r="H207" s="739" t="s">
        <v>50</v>
      </c>
      <c r="I207" s="739"/>
      <c r="J207" s="739"/>
      <c r="K207" s="739">
        <v>5</v>
      </c>
      <c r="L207" s="739" t="s">
        <v>50</v>
      </c>
      <c r="M207" s="745">
        <v>20000</v>
      </c>
      <c r="N207" s="752">
        <f>M207*K207*G207</f>
        <v>700000</v>
      </c>
      <c r="O207" s="740"/>
      <c r="P207" s="655"/>
    </row>
    <row r="208" spans="2:16">
      <c r="B208" s="127"/>
      <c r="C208" s="128"/>
      <c r="D208" s="128"/>
      <c r="E208" s="128"/>
      <c r="F208" s="687"/>
      <c r="G208" s="739"/>
      <c r="H208" s="739"/>
      <c r="I208" s="739"/>
      <c r="J208" s="739"/>
      <c r="K208" s="739"/>
      <c r="L208" s="739"/>
      <c r="M208" s="745"/>
      <c r="N208" s="752"/>
      <c r="O208" s="740"/>
      <c r="P208" s="655"/>
    </row>
    <row r="209" spans="2:16">
      <c r="B209" s="127"/>
      <c r="C209" s="128"/>
      <c r="D209" s="128"/>
      <c r="E209" s="128"/>
      <c r="F209" s="687"/>
      <c r="G209" s="739"/>
      <c r="H209" s="739"/>
      <c r="I209" s="739"/>
      <c r="J209" s="739"/>
      <c r="K209" s="739"/>
      <c r="L209" s="739"/>
      <c r="M209" s="745"/>
      <c r="N209" s="752"/>
      <c r="O209" s="740"/>
      <c r="P209" s="655"/>
    </row>
    <row r="210" spans="2:16" ht="16.5" customHeight="1">
      <c r="B210" s="127">
        <v>2</v>
      </c>
      <c r="C210" s="128">
        <v>1</v>
      </c>
      <c r="D210" s="128">
        <v>7</v>
      </c>
      <c r="E210" s="128"/>
      <c r="F210" s="879" t="s">
        <v>581</v>
      </c>
      <c r="G210" s="880"/>
      <c r="H210" s="880"/>
      <c r="I210" s="880"/>
      <c r="J210" s="880"/>
      <c r="K210" s="880"/>
      <c r="L210" s="880"/>
      <c r="M210" s="883"/>
      <c r="N210" s="752">
        <f>N211</f>
        <v>3085000</v>
      </c>
      <c r="O210" s="740"/>
      <c r="P210" s="655"/>
    </row>
    <row r="211" spans="2:16">
      <c r="B211" s="127">
        <v>2</v>
      </c>
      <c r="C211" s="128">
        <v>1</v>
      </c>
      <c r="D211" s="128">
        <v>7</v>
      </c>
      <c r="E211" s="128">
        <v>2</v>
      </c>
      <c r="F211" s="687" t="s">
        <v>82</v>
      </c>
      <c r="G211" s="739"/>
      <c r="H211" s="739"/>
      <c r="I211" s="739"/>
      <c r="J211" s="739"/>
      <c r="K211" s="739"/>
      <c r="L211" s="739"/>
      <c r="M211" s="745"/>
      <c r="N211" s="752">
        <f>SUM(N212:N221)</f>
        <v>3085000</v>
      </c>
      <c r="O211" s="740"/>
      <c r="P211" s="655"/>
    </row>
    <row r="212" spans="2:16">
      <c r="B212" s="127"/>
      <c r="C212" s="128"/>
      <c r="D212" s="128"/>
      <c r="E212" s="128"/>
      <c r="F212" s="688" t="s">
        <v>122</v>
      </c>
      <c r="G212" s="739"/>
      <c r="H212" s="739"/>
      <c r="I212" s="739"/>
      <c r="J212" s="739"/>
      <c r="K212" s="739"/>
      <c r="L212" s="739"/>
      <c r="M212" s="745"/>
      <c r="N212" s="752">
        <f>SUM(M213:M216)</f>
        <v>835000</v>
      </c>
      <c r="O212" s="740"/>
      <c r="P212" s="655"/>
    </row>
    <row r="213" spans="2:16">
      <c r="B213" s="127"/>
      <c r="C213" s="128"/>
      <c r="D213" s="128"/>
      <c r="E213" s="128"/>
      <c r="F213" s="688" t="s">
        <v>123</v>
      </c>
      <c r="G213" s="739">
        <v>1</v>
      </c>
      <c r="H213" s="739" t="s">
        <v>50</v>
      </c>
      <c r="I213" s="747">
        <v>160000</v>
      </c>
      <c r="J213" s="739"/>
      <c r="K213" s="739">
        <v>1</v>
      </c>
      <c r="L213" s="739"/>
      <c r="M213" s="745">
        <f>I213*G213</f>
        <v>160000</v>
      </c>
      <c r="N213" s="752"/>
      <c r="O213" s="740"/>
      <c r="P213" s="655"/>
    </row>
    <row r="214" spans="2:16">
      <c r="B214" s="127"/>
      <c r="C214" s="128"/>
      <c r="D214" s="128"/>
      <c r="E214" s="128"/>
      <c r="F214" s="688" t="s">
        <v>124</v>
      </c>
      <c r="G214" s="739">
        <v>1</v>
      </c>
      <c r="H214" s="739" t="s">
        <v>50</v>
      </c>
      <c r="I214" s="747">
        <v>150000</v>
      </c>
      <c r="J214" s="739"/>
      <c r="K214" s="739">
        <v>1</v>
      </c>
      <c r="L214" s="739"/>
      <c r="M214" s="745">
        <f t="shared" ref="M214:M216" si="22">I214*G214</f>
        <v>150000</v>
      </c>
      <c r="N214" s="752"/>
      <c r="O214" s="740"/>
      <c r="P214" s="655"/>
    </row>
    <row r="215" spans="2:16">
      <c r="B215" s="127"/>
      <c r="C215" s="128"/>
      <c r="D215" s="128"/>
      <c r="E215" s="128"/>
      <c r="F215" s="688" t="s">
        <v>125</v>
      </c>
      <c r="G215" s="739">
        <v>1</v>
      </c>
      <c r="H215" s="739" t="s">
        <v>50</v>
      </c>
      <c r="I215" s="747">
        <v>125000</v>
      </c>
      <c r="J215" s="739"/>
      <c r="K215" s="739">
        <v>1</v>
      </c>
      <c r="L215" s="739"/>
      <c r="M215" s="745">
        <f t="shared" si="22"/>
        <v>125000</v>
      </c>
      <c r="N215" s="752"/>
      <c r="O215" s="740"/>
      <c r="P215" s="655"/>
    </row>
    <row r="216" spans="2:16">
      <c r="B216" s="127"/>
      <c r="C216" s="128"/>
      <c r="D216" s="128"/>
      <c r="E216" s="128"/>
      <c r="F216" s="688" t="s">
        <v>126</v>
      </c>
      <c r="G216" s="739">
        <v>4</v>
      </c>
      <c r="H216" s="739" t="s">
        <v>50</v>
      </c>
      <c r="I216" s="747">
        <v>100000</v>
      </c>
      <c r="J216" s="739"/>
      <c r="K216" s="739">
        <v>1</v>
      </c>
      <c r="L216" s="739"/>
      <c r="M216" s="745">
        <f t="shared" si="22"/>
        <v>400000</v>
      </c>
      <c r="N216" s="752"/>
      <c r="O216" s="740"/>
      <c r="P216" s="655"/>
    </row>
    <row r="217" spans="2:16">
      <c r="B217" s="127"/>
      <c r="C217" s="128"/>
      <c r="D217" s="128"/>
      <c r="E217" s="128"/>
      <c r="F217" s="688" t="s">
        <v>130</v>
      </c>
      <c r="G217" s="739">
        <v>1</v>
      </c>
      <c r="H217" s="739" t="s">
        <v>50</v>
      </c>
      <c r="I217" s="739">
        <v>30</v>
      </c>
      <c r="J217" s="739"/>
      <c r="K217" s="739"/>
      <c r="L217" s="739"/>
      <c r="M217" s="745">
        <v>20000</v>
      </c>
      <c r="N217" s="752">
        <f>G217*I217*M217</f>
        <v>600000</v>
      </c>
      <c r="O217" s="740"/>
      <c r="P217" s="655"/>
    </row>
    <row r="218" spans="2:16">
      <c r="B218" s="127"/>
      <c r="C218" s="128"/>
      <c r="D218" s="128"/>
      <c r="E218" s="128"/>
      <c r="F218" s="688" t="s">
        <v>131</v>
      </c>
      <c r="G218" s="739">
        <v>1</v>
      </c>
      <c r="H218" s="739" t="s">
        <v>50</v>
      </c>
      <c r="I218" s="739"/>
      <c r="J218" s="739"/>
      <c r="K218" s="739"/>
      <c r="L218" s="739"/>
      <c r="M218" s="745">
        <v>200000</v>
      </c>
      <c r="N218" s="752">
        <f>G218*M218</f>
        <v>200000</v>
      </c>
      <c r="O218" s="740"/>
      <c r="P218" s="655"/>
    </row>
    <row r="219" spans="2:16">
      <c r="B219" s="127"/>
      <c r="C219" s="128"/>
      <c r="D219" s="128"/>
      <c r="E219" s="128"/>
      <c r="F219" s="687" t="s">
        <v>127</v>
      </c>
      <c r="G219" s="739"/>
      <c r="H219" s="739"/>
      <c r="I219" s="739"/>
      <c r="J219" s="739"/>
      <c r="K219" s="739"/>
      <c r="L219" s="739"/>
      <c r="M219" s="745">
        <v>200000</v>
      </c>
      <c r="N219" s="752">
        <f>M219</f>
        <v>200000</v>
      </c>
      <c r="O219" s="740"/>
      <c r="P219" s="655"/>
    </row>
    <row r="220" spans="2:16">
      <c r="B220" s="127"/>
      <c r="C220" s="128"/>
      <c r="D220" s="128"/>
      <c r="E220" s="128"/>
      <c r="F220" s="687" t="s">
        <v>128</v>
      </c>
      <c r="G220" s="739"/>
      <c r="H220" s="739"/>
      <c r="I220" s="739"/>
      <c r="J220" s="739"/>
      <c r="K220" s="739"/>
      <c r="L220" s="739"/>
      <c r="M220" s="753">
        <v>250000</v>
      </c>
      <c r="N220" s="752">
        <f>M220</f>
        <v>250000</v>
      </c>
      <c r="O220" s="740"/>
      <c r="P220" s="655"/>
    </row>
    <row r="221" spans="2:16">
      <c r="B221" s="127"/>
      <c r="C221" s="128"/>
      <c r="D221" s="128"/>
      <c r="E221" s="128"/>
      <c r="F221" s="687" t="s">
        <v>129</v>
      </c>
      <c r="G221" s="739">
        <v>50</v>
      </c>
      <c r="H221" s="739" t="s">
        <v>50</v>
      </c>
      <c r="I221" s="739"/>
      <c r="J221" s="739"/>
      <c r="K221" s="739"/>
      <c r="L221" s="739"/>
      <c r="M221" s="745">
        <v>20000</v>
      </c>
      <c r="N221" s="752">
        <f>G221*M221</f>
        <v>1000000</v>
      </c>
      <c r="O221" s="740"/>
      <c r="P221" s="655"/>
    </row>
    <row r="222" spans="2:16">
      <c r="B222" s="127"/>
      <c r="C222" s="128"/>
      <c r="D222" s="128"/>
      <c r="E222" s="128"/>
      <c r="F222" s="687" t="s">
        <v>1428</v>
      </c>
      <c r="G222" s="739"/>
      <c r="H222" s="739"/>
      <c r="I222" s="739"/>
      <c r="J222" s="739"/>
      <c r="K222" s="739"/>
      <c r="L222" s="739"/>
      <c r="M222" s="745"/>
      <c r="N222" s="752"/>
      <c r="O222" s="740"/>
      <c r="P222" s="655"/>
    </row>
    <row r="223" spans="2:16">
      <c r="B223" s="127"/>
      <c r="C223" s="128"/>
      <c r="D223" s="128"/>
      <c r="E223" s="128"/>
      <c r="F223" s="864"/>
      <c r="G223" s="739"/>
      <c r="H223" s="739"/>
      <c r="I223" s="739"/>
      <c r="J223" s="739"/>
      <c r="K223" s="739"/>
      <c r="L223" s="739"/>
      <c r="M223" s="745"/>
      <c r="N223" s="752"/>
      <c r="O223" s="740"/>
      <c r="P223" s="655"/>
    </row>
    <row r="224" spans="2:16">
      <c r="B224" s="127"/>
      <c r="C224" s="128"/>
      <c r="D224" s="128"/>
      <c r="E224" s="128"/>
      <c r="F224" s="687"/>
      <c r="G224" s="739"/>
      <c r="H224" s="739"/>
      <c r="I224" s="739"/>
      <c r="J224" s="739"/>
      <c r="K224" s="739"/>
      <c r="L224" s="739"/>
      <c r="M224" s="745"/>
      <c r="N224" s="752"/>
      <c r="O224" s="740"/>
      <c r="P224" s="655"/>
    </row>
    <row r="225" spans="2:16" ht="18.75" customHeight="1">
      <c r="B225" s="127">
        <v>2</v>
      </c>
      <c r="C225" s="128">
        <v>1</v>
      </c>
      <c r="D225" s="128">
        <v>8</v>
      </c>
      <c r="E225" s="128"/>
      <c r="F225" s="879" t="s">
        <v>582</v>
      </c>
      <c r="G225" s="880"/>
      <c r="H225" s="880"/>
      <c r="I225" s="880"/>
      <c r="J225" s="880"/>
      <c r="K225" s="880"/>
      <c r="L225" s="880"/>
      <c r="M225" s="883"/>
      <c r="N225" s="752">
        <f>N226</f>
        <v>3335000</v>
      </c>
      <c r="O225" s="740"/>
      <c r="P225" s="655"/>
    </row>
    <row r="226" spans="2:16">
      <c r="B226" s="127">
        <v>2</v>
      </c>
      <c r="C226" s="128">
        <v>1</v>
      </c>
      <c r="D226" s="128">
        <v>8</v>
      </c>
      <c r="E226" s="128">
        <v>2</v>
      </c>
      <c r="F226" s="687" t="s">
        <v>82</v>
      </c>
      <c r="G226" s="739"/>
      <c r="H226" s="739"/>
      <c r="I226" s="739"/>
      <c r="J226" s="739"/>
      <c r="K226" s="739"/>
      <c r="L226" s="739"/>
      <c r="M226" s="745"/>
      <c r="N226" s="752">
        <f>SUM(N227:N237)</f>
        <v>3335000</v>
      </c>
      <c r="O226" s="740"/>
      <c r="P226" s="655"/>
    </row>
    <row r="227" spans="2:16">
      <c r="B227" s="127"/>
      <c r="C227" s="128"/>
      <c r="D227" s="128"/>
      <c r="E227" s="128"/>
      <c r="F227" s="688" t="s">
        <v>122</v>
      </c>
      <c r="G227" s="739"/>
      <c r="H227" s="739"/>
      <c r="I227" s="739"/>
      <c r="J227" s="739"/>
      <c r="K227" s="739"/>
      <c r="L227" s="739"/>
      <c r="M227" s="745"/>
      <c r="N227" s="752">
        <f>SUM(M228:M231)</f>
        <v>835000</v>
      </c>
      <c r="O227" s="740"/>
      <c r="P227" s="655"/>
    </row>
    <row r="228" spans="2:16">
      <c r="B228" s="127"/>
      <c r="C228" s="128"/>
      <c r="D228" s="128"/>
      <c r="E228" s="128"/>
      <c r="F228" s="688" t="s">
        <v>123</v>
      </c>
      <c r="G228" s="739">
        <v>1</v>
      </c>
      <c r="H228" s="739" t="s">
        <v>50</v>
      </c>
      <c r="I228" s="747">
        <v>160000</v>
      </c>
      <c r="J228" s="739"/>
      <c r="K228" s="739">
        <v>1</v>
      </c>
      <c r="L228" s="739"/>
      <c r="M228" s="745">
        <f>I228*G228</f>
        <v>160000</v>
      </c>
      <c r="N228" s="752"/>
      <c r="O228" s="740"/>
      <c r="P228" s="655"/>
    </row>
    <row r="229" spans="2:16">
      <c r="B229" s="127"/>
      <c r="C229" s="128"/>
      <c r="D229" s="128"/>
      <c r="E229" s="128"/>
      <c r="F229" s="688" t="s">
        <v>124</v>
      </c>
      <c r="G229" s="739">
        <v>1</v>
      </c>
      <c r="H229" s="739" t="s">
        <v>50</v>
      </c>
      <c r="I229" s="747">
        <v>150000</v>
      </c>
      <c r="J229" s="739"/>
      <c r="K229" s="739">
        <v>1</v>
      </c>
      <c r="L229" s="739"/>
      <c r="M229" s="745">
        <f t="shared" ref="M229:M231" si="23">I229*G229</f>
        <v>150000</v>
      </c>
      <c r="N229" s="752"/>
      <c r="O229" s="740"/>
      <c r="P229" s="655"/>
    </row>
    <row r="230" spans="2:16">
      <c r="B230" s="127"/>
      <c r="C230" s="128"/>
      <c r="D230" s="128"/>
      <c r="E230" s="128"/>
      <c r="F230" s="688" t="s">
        <v>125</v>
      </c>
      <c r="G230" s="739">
        <v>1</v>
      </c>
      <c r="H230" s="739" t="s">
        <v>50</v>
      </c>
      <c r="I230" s="747">
        <v>125000</v>
      </c>
      <c r="J230" s="739"/>
      <c r="K230" s="739">
        <v>1</v>
      </c>
      <c r="L230" s="739"/>
      <c r="M230" s="745">
        <f t="shared" si="23"/>
        <v>125000</v>
      </c>
      <c r="N230" s="752"/>
      <c r="O230" s="740"/>
      <c r="P230" s="655"/>
    </row>
    <row r="231" spans="2:16">
      <c r="B231" s="127"/>
      <c r="C231" s="128"/>
      <c r="D231" s="128"/>
      <c r="E231" s="128"/>
      <c r="F231" s="688" t="s">
        <v>126</v>
      </c>
      <c r="G231" s="739">
        <v>4</v>
      </c>
      <c r="H231" s="739" t="s">
        <v>50</v>
      </c>
      <c r="I231" s="747">
        <v>100000</v>
      </c>
      <c r="J231" s="739"/>
      <c r="K231" s="739">
        <v>1</v>
      </c>
      <c r="L231" s="739"/>
      <c r="M231" s="745">
        <f t="shared" si="23"/>
        <v>400000</v>
      </c>
      <c r="N231" s="752"/>
      <c r="O231" s="740"/>
      <c r="P231" s="655"/>
    </row>
    <row r="232" spans="2:16">
      <c r="B232" s="127"/>
      <c r="C232" s="128"/>
      <c r="D232" s="128"/>
      <c r="E232" s="128"/>
      <c r="F232" s="688" t="s">
        <v>130</v>
      </c>
      <c r="G232" s="739">
        <v>1</v>
      </c>
      <c r="H232" s="739" t="s">
        <v>50</v>
      </c>
      <c r="I232" s="739">
        <v>30</v>
      </c>
      <c r="J232" s="739"/>
      <c r="K232" s="739"/>
      <c r="L232" s="739"/>
      <c r="M232" s="745">
        <v>20000</v>
      </c>
      <c r="N232" s="752">
        <f>G232*I232*M232</f>
        <v>600000</v>
      </c>
      <c r="O232" s="740"/>
      <c r="P232" s="655"/>
    </row>
    <row r="233" spans="2:16">
      <c r="B233" s="127"/>
      <c r="C233" s="128"/>
      <c r="D233" s="128"/>
      <c r="E233" s="128"/>
      <c r="F233" s="688" t="s">
        <v>131</v>
      </c>
      <c r="G233" s="739">
        <v>1</v>
      </c>
      <c r="H233" s="739" t="s">
        <v>50</v>
      </c>
      <c r="I233" s="739"/>
      <c r="J233" s="739"/>
      <c r="K233" s="739"/>
      <c r="L233" s="739"/>
      <c r="M233" s="745">
        <v>200000</v>
      </c>
      <c r="N233" s="752">
        <f>G233*M233</f>
        <v>200000</v>
      </c>
      <c r="O233" s="740"/>
      <c r="P233" s="655"/>
    </row>
    <row r="234" spans="2:16">
      <c r="B234" s="127"/>
      <c r="C234" s="128"/>
      <c r="D234" s="128"/>
      <c r="E234" s="128"/>
      <c r="F234" s="687" t="s">
        <v>127</v>
      </c>
      <c r="G234" s="739"/>
      <c r="H234" s="739"/>
      <c r="I234" s="739"/>
      <c r="J234" s="739"/>
      <c r="K234" s="739"/>
      <c r="L234" s="739"/>
      <c r="M234" s="745">
        <v>200000</v>
      </c>
      <c r="N234" s="752">
        <f>M234</f>
        <v>200000</v>
      </c>
      <c r="O234" s="740"/>
      <c r="P234" s="655"/>
    </row>
    <row r="235" spans="2:16">
      <c r="B235" s="127"/>
      <c r="C235" s="128"/>
      <c r="D235" s="128"/>
      <c r="E235" s="128"/>
      <c r="F235" s="687" t="s">
        <v>128</v>
      </c>
      <c r="G235" s="739"/>
      <c r="H235" s="739"/>
      <c r="I235" s="739"/>
      <c r="J235" s="739"/>
      <c r="K235" s="739"/>
      <c r="L235" s="739"/>
      <c r="M235" s="753">
        <v>250000</v>
      </c>
      <c r="N235" s="752">
        <f>M235</f>
        <v>250000</v>
      </c>
      <c r="O235" s="740"/>
      <c r="P235" s="655"/>
    </row>
    <row r="236" spans="2:16">
      <c r="B236" s="127"/>
      <c r="C236" s="128"/>
      <c r="D236" s="128"/>
      <c r="E236" s="128"/>
      <c r="F236" s="687" t="s">
        <v>129</v>
      </c>
      <c r="G236" s="739">
        <v>50</v>
      </c>
      <c r="H236" s="739" t="s">
        <v>50</v>
      </c>
      <c r="I236" s="739"/>
      <c r="J236" s="739"/>
      <c r="K236" s="739"/>
      <c r="L236" s="739"/>
      <c r="M236" s="745">
        <v>20000</v>
      </c>
      <c r="N236" s="752">
        <f>G236*M236</f>
        <v>1000000</v>
      </c>
      <c r="O236" s="740"/>
      <c r="P236" s="655"/>
    </row>
    <row r="237" spans="2:16">
      <c r="B237" s="127"/>
      <c r="C237" s="128"/>
      <c r="D237" s="128"/>
      <c r="E237" s="128"/>
      <c r="F237" s="687" t="s">
        <v>1428</v>
      </c>
      <c r="G237" s="739">
        <v>5</v>
      </c>
      <c r="H237" s="739" t="s">
        <v>50</v>
      </c>
      <c r="I237" s="739"/>
      <c r="J237" s="739"/>
      <c r="K237" s="739"/>
      <c r="L237" s="739"/>
      <c r="M237" s="745">
        <v>50000</v>
      </c>
      <c r="N237" s="752">
        <v>250000</v>
      </c>
      <c r="O237" s="740"/>
      <c r="P237" s="655"/>
    </row>
    <row r="238" spans="2:16">
      <c r="B238" s="127"/>
      <c r="C238" s="128"/>
      <c r="D238" s="128"/>
      <c r="E238" s="128"/>
      <c r="F238" s="687"/>
      <c r="G238" s="739"/>
      <c r="H238" s="739"/>
      <c r="I238" s="739"/>
      <c r="J238" s="739"/>
      <c r="K238" s="739"/>
      <c r="L238" s="739"/>
      <c r="M238" s="745"/>
      <c r="N238" s="752"/>
      <c r="O238" s="740"/>
      <c r="P238" s="655"/>
    </row>
    <row r="239" spans="2:16">
      <c r="B239" s="127">
        <v>2</v>
      </c>
      <c r="C239" s="128">
        <v>1</v>
      </c>
      <c r="D239" s="128">
        <v>9</v>
      </c>
      <c r="E239" s="128"/>
      <c r="F239" s="879" t="s">
        <v>1366</v>
      </c>
      <c r="G239" s="880"/>
      <c r="H239" s="880"/>
      <c r="I239" s="880"/>
      <c r="J239" s="880"/>
      <c r="K239" s="880"/>
      <c r="L239" s="880"/>
      <c r="M239" s="883"/>
      <c r="N239" s="752">
        <f>N240</f>
        <v>3685000</v>
      </c>
      <c r="O239" s="740"/>
      <c r="P239" s="655"/>
    </row>
    <row r="240" spans="2:16">
      <c r="B240" s="127">
        <v>2</v>
      </c>
      <c r="C240" s="128">
        <v>1</v>
      </c>
      <c r="D240" s="128">
        <v>9</v>
      </c>
      <c r="E240" s="128">
        <v>2</v>
      </c>
      <c r="F240" s="687" t="s">
        <v>82</v>
      </c>
      <c r="G240" s="739"/>
      <c r="H240" s="739"/>
      <c r="I240" s="739"/>
      <c r="J240" s="739"/>
      <c r="K240" s="739"/>
      <c r="L240" s="739"/>
      <c r="M240" s="745"/>
      <c r="N240" s="752">
        <f>SUM(N241:N251)</f>
        <v>3685000</v>
      </c>
      <c r="O240" s="740"/>
      <c r="P240" s="655"/>
    </row>
    <row r="241" spans="2:16">
      <c r="B241" s="127"/>
      <c r="C241" s="128"/>
      <c r="D241" s="128"/>
      <c r="E241" s="128"/>
      <c r="F241" s="688" t="s">
        <v>122</v>
      </c>
      <c r="G241" s="739"/>
      <c r="H241" s="739"/>
      <c r="I241" s="739"/>
      <c r="J241" s="739"/>
      <c r="K241" s="739"/>
      <c r="L241" s="739"/>
      <c r="M241" s="745"/>
      <c r="N241" s="752">
        <f>SUM(M242:M245)</f>
        <v>835000</v>
      </c>
      <c r="O241" s="740"/>
      <c r="P241" s="655"/>
    </row>
    <row r="242" spans="2:16">
      <c r="B242" s="127"/>
      <c r="C242" s="128"/>
      <c r="D242" s="128"/>
      <c r="E242" s="128"/>
      <c r="F242" s="688" t="s">
        <v>123</v>
      </c>
      <c r="G242" s="739">
        <v>1</v>
      </c>
      <c r="H242" s="739" t="s">
        <v>50</v>
      </c>
      <c r="I242" s="747">
        <v>160000</v>
      </c>
      <c r="J242" s="739"/>
      <c r="K242" s="739"/>
      <c r="L242" s="739"/>
      <c r="M242" s="745">
        <f>I242*G242</f>
        <v>160000</v>
      </c>
      <c r="N242" s="752"/>
      <c r="O242" s="740"/>
      <c r="P242" s="655"/>
    </row>
    <row r="243" spans="2:16">
      <c r="B243" s="127"/>
      <c r="C243" s="128"/>
      <c r="D243" s="128"/>
      <c r="E243" s="128"/>
      <c r="F243" s="688" t="s">
        <v>124</v>
      </c>
      <c r="G243" s="739">
        <v>1</v>
      </c>
      <c r="H243" s="739" t="s">
        <v>50</v>
      </c>
      <c r="I243" s="747">
        <v>150000</v>
      </c>
      <c r="J243" s="739"/>
      <c r="K243" s="739"/>
      <c r="L243" s="739"/>
      <c r="M243" s="745">
        <f t="shared" ref="M243:M245" si="24">I243*G243</f>
        <v>150000</v>
      </c>
      <c r="N243" s="752"/>
      <c r="O243" s="740"/>
      <c r="P243" s="655"/>
    </row>
    <row r="244" spans="2:16">
      <c r="B244" s="127"/>
      <c r="C244" s="128"/>
      <c r="D244" s="128"/>
      <c r="E244" s="128"/>
      <c r="F244" s="688" t="s">
        <v>125</v>
      </c>
      <c r="G244" s="739">
        <v>1</v>
      </c>
      <c r="H244" s="739" t="s">
        <v>50</v>
      </c>
      <c r="I244" s="747">
        <v>125000</v>
      </c>
      <c r="J244" s="739"/>
      <c r="K244" s="739"/>
      <c r="L244" s="739"/>
      <c r="M244" s="745">
        <f t="shared" si="24"/>
        <v>125000</v>
      </c>
      <c r="N244" s="752"/>
      <c r="O244" s="740"/>
      <c r="P244" s="655"/>
    </row>
    <row r="245" spans="2:16">
      <c r="B245" s="127"/>
      <c r="C245" s="128"/>
      <c r="D245" s="128"/>
      <c r="E245" s="128"/>
      <c r="F245" s="688" t="s">
        <v>126</v>
      </c>
      <c r="G245" s="739">
        <v>4</v>
      </c>
      <c r="H245" s="739" t="s">
        <v>50</v>
      </c>
      <c r="I245" s="747">
        <v>100000</v>
      </c>
      <c r="J245" s="739"/>
      <c r="K245" s="739"/>
      <c r="L245" s="739"/>
      <c r="M245" s="745">
        <f t="shared" si="24"/>
        <v>400000</v>
      </c>
      <c r="N245" s="752"/>
      <c r="O245" s="740"/>
      <c r="P245" s="655"/>
    </row>
    <row r="246" spans="2:16">
      <c r="B246" s="127"/>
      <c r="C246" s="128"/>
      <c r="D246" s="128"/>
      <c r="E246" s="128"/>
      <c r="F246" s="688" t="s">
        <v>130</v>
      </c>
      <c r="G246" s="739">
        <v>1</v>
      </c>
      <c r="H246" s="739" t="s">
        <v>50</v>
      </c>
      <c r="I246" s="739">
        <v>30</v>
      </c>
      <c r="J246" s="739"/>
      <c r="K246" s="739"/>
      <c r="L246" s="739"/>
      <c r="M246" s="745">
        <v>20000</v>
      </c>
      <c r="N246" s="752">
        <f>G246*I246*M246</f>
        <v>600000</v>
      </c>
      <c r="O246" s="740"/>
      <c r="P246" s="655"/>
    </row>
    <row r="247" spans="2:16">
      <c r="B247" s="127"/>
      <c r="C247" s="128"/>
      <c r="D247" s="128"/>
      <c r="E247" s="128"/>
      <c r="F247" s="688" t="s">
        <v>131</v>
      </c>
      <c r="G247" s="739">
        <v>1</v>
      </c>
      <c r="H247" s="739" t="s">
        <v>50</v>
      </c>
      <c r="I247" s="739"/>
      <c r="J247" s="739"/>
      <c r="K247" s="739"/>
      <c r="L247" s="739"/>
      <c r="M247" s="745">
        <v>200000</v>
      </c>
      <c r="N247" s="752">
        <f>G247*M247</f>
        <v>200000</v>
      </c>
      <c r="O247" s="740"/>
      <c r="P247" s="655"/>
    </row>
    <row r="248" spans="2:16">
      <c r="B248" s="127"/>
      <c r="C248" s="128"/>
      <c r="D248" s="128"/>
      <c r="E248" s="128"/>
      <c r="F248" s="687" t="s">
        <v>127</v>
      </c>
      <c r="G248" s="739">
        <v>30</v>
      </c>
      <c r="H248" s="739" t="s">
        <v>50</v>
      </c>
      <c r="I248" s="739">
        <v>10000</v>
      </c>
      <c r="J248" s="739"/>
      <c r="K248" s="739"/>
      <c r="L248" s="739"/>
      <c r="M248" s="745"/>
      <c r="N248" s="752">
        <f>I248*G248</f>
        <v>300000</v>
      </c>
      <c r="O248" s="740"/>
      <c r="P248" s="655"/>
    </row>
    <row r="249" spans="2:16">
      <c r="B249" s="127"/>
      <c r="C249" s="128"/>
      <c r="D249" s="128"/>
      <c r="E249" s="128"/>
      <c r="F249" s="687" t="s">
        <v>128</v>
      </c>
      <c r="G249" s="739"/>
      <c r="H249" s="739"/>
      <c r="I249" s="739"/>
      <c r="J249" s="739"/>
      <c r="K249" s="739"/>
      <c r="L249" s="739"/>
      <c r="M249" s="753"/>
      <c r="N249" s="752">
        <v>250000</v>
      </c>
      <c r="O249" s="740"/>
      <c r="P249" s="655"/>
    </row>
    <row r="250" spans="2:16">
      <c r="B250" s="127"/>
      <c r="C250" s="128"/>
      <c r="D250" s="128"/>
      <c r="E250" s="128"/>
      <c r="F250" s="687" t="s">
        <v>129</v>
      </c>
      <c r="G250" s="739">
        <v>50</v>
      </c>
      <c r="H250" s="739" t="s">
        <v>50</v>
      </c>
      <c r="I250" s="739">
        <v>20000</v>
      </c>
      <c r="J250" s="739"/>
      <c r="K250" s="739"/>
      <c r="L250" s="739"/>
      <c r="M250" s="745"/>
      <c r="N250" s="752">
        <f>I250*G250</f>
        <v>1000000</v>
      </c>
      <c r="O250" s="740"/>
      <c r="P250" s="655"/>
    </row>
    <row r="251" spans="2:16">
      <c r="B251" s="127"/>
      <c r="C251" s="128"/>
      <c r="D251" s="128"/>
      <c r="E251" s="128"/>
      <c r="F251" s="687" t="s">
        <v>1428</v>
      </c>
      <c r="G251" s="739">
        <v>10</v>
      </c>
      <c r="H251" s="739" t="s">
        <v>50</v>
      </c>
      <c r="I251" s="739">
        <v>50000</v>
      </c>
      <c r="J251" s="739"/>
      <c r="K251" s="739"/>
      <c r="L251" s="739"/>
      <c r="M251" s="745"/>
      <c r="N251" s="752">
        <f>I251*G251</f>
        <v>500000</v>
      </c>
      <c r="O251" s="740"/>
      <c r="P251" s="655"/>
    </row>
    <row r="252" spans="2:16">
      <c r="B252" s="127"/>
      <c r="C252" s="128"/>
      <c r="D252" s="128"/>
      <c r="E252" s="128"/>
      <c r="F252" s="687"/>
      <c r="G252" s="739"/>
      <c r="H252" s="739"/>
      <c r="I252" s="739"/>
      <c r="J252" s="739"/>
      <c r="K252" s="739"/>
      <c r="L252" s="739"/>
      <c r="M252" s="745"/>
      <c r="N252" s="752"/>
      <c r="O252" s="740"/>
      <c r="P252" s="655"/>
    </row>
    <row r="253" spans="2:16">
      <c r="B253" s="127">
        <v>2</v>
      </c>
      <c r="C253" s="128">
        <v>1</v>
      </c>
      <c r="D253" s="128">
        <v>10</v>
      </c>
      <c r="E253" s="128"/>
      <c r="F253" s="879" t="s">
        <v>1367</v>
      </c>
      <c r="G253" s="880"/>
      <c r="H253" s="880"/>
      <c r="I253" s="880"/>
      <c r="J253" s="880"/>
      <c r="K253" s="880"/>
      <c r="L253" s="880"/>
      <c r="M253" s="883"/>
      <c r="N253" s="752">
        <f>N254</f>
        <v>3685000</v>
      </c>
      <c r="O253" s="740"/>
      <c r="P253" s="655"/>
    </row>
    <row r="254" spans="2:16">
      <c r="B254" s="127">
        <v>2</v>
      </c>
      <c r="C254" s="128">
        <v>1</v>
      </c>
      <c r="D254" s="128">
        <v>10</v>
      </c>
      <c r="E254" s="128">
        <v>2</v>
      </c>
      <c r="F254" s="687" t="s">
        <v>82</v>
      </c>
      <c r="G254" s="739"/>
      <c r="H254" s="739"/>
      <c r="I254" s="739"/>
      <c r="J254" s="739"/>
      <c r="K254" s="739"/>
      <c r="L254" s="739"/>
      <c r="M254" s="745"/>
      <c r="N254" s="752">
        <f>SUM(N255:N265)</f>
        <v>3685000</v>
      </c>
      <c r="O254" s="740"/>
      <c r="P254" s="655"/>
    </row>
    <row r="255" spans="2:16">
      <c r="B255" s="127"/>
      <c r="C255" s="128"/>
      <c r="D255" s="128"/>
      <c r="E255" s="128"/>
      <c r="F255" s="688" t="s">
        <v>122</v>
      </c>
      <c r="G255" s="739"/>
      <c r="H255" s="739"/>
      <c r="I255" s="739"/>
      <c r="J255" s="739"/>
      <c r="K255" s="739"/>
      <c r="L255" s="739"/>
      <c r="M255" s="745"/>
      <c r="N255" s="752">
        <f>SUM(M256:M259)</f>
        <v>835000</v>
      </c>
      <c r="O255" s="740"/>
      <c r="P255" s="655"/>
    </row>
    <row r="256" spans="2:16">
      <c r="B256" s="127"/>
      <c r="C256" s="128"/>
      <c r="D256" s="128"/>
      <c r="E256" s="128"/>
      <c r="F256" s="688" t="s">
        <v>123</v>
      </c>
      <c r="G256" s="739">
        <v>1</v>
      </c>
      <c r="H256" s="739" t="s">
        <v>50</v>
      </c>
      <c r="I256" s="747">
        <v>160000</v>
      </c>
      <c r="J256" s="739"/>
      <c r="K256" s="739"/>
      <c r="L256" s="739"/>
      <c r="M256" s="745">
        <f>I256*G256</f>
        <v>160000</v>
      </c>
      <c r="N256" s="752"/>
      <c r="O256" s="740"/>
      <c r="P256" s="655"/>
    </row>
    <row r="257" spans="2:16">
      <c r="B257" s="127"/>
      <c r="C257" s="128"/>
      <c r="D257" s="128"/>
      <c r="E257" s="128"/>
      <c r="F257" s="688" t="s">
        <v>124</v>
      </c>
      <c r="G257" s="739">
        <v>1</v>
      </c>
      <c r="H257" s="739" t="s">
        <v>50</v>
      </c>
      <c r="I257" s="747">
        <v>150000</v>
      </c>
      <c r="J257" s="739"/>
      <c r="K257" s="739"/>
      <c r="L257" s="739"/>
      <c r="M257" s="745">
        <f t="shared" ref="M257:M259" si="25">I257*G257</f>
        <v>150000</v>
      </c>
      <c r="N257" s="752"/>
      <c r="O257" s="740"/>
      <c r="P257" s="655"/>
    </row>
    <row r="258" spans="2:16">
      <c r="B258" s="127"/>
      <c r="C258" s="128"/>
      <c r="D258" s="128"/>
      <c r="E258" s="128"/>
      <c r="F258" s="688" t="s">
        <v>125</v>
      </c>
      <c r="G258" s="739">
        <v>1</v>
      </c>
      <c r="H258" s="739" t="s">
        <v>50</v>
      </c>
      <c r="I258" s="747">
        <v>125000</v>
      </c>
      <c r="J258" s="739"/>
      <c r="K258" s="739"/>
      <c r="L258" s="739"/>
      <c r="M258" s="745">
        <f t="shared" si="25"/>
        <v>125000</v>
      </c>
      <c r="N258" s="752"/>
      <c r="O258" s="740"/>
      <c r="P258" s="655"/>
    </row>
    <row r="259" spans="2:16">
      <c r="B259" s="127"/>
      <c r="C259" s="128"/>
      <c r="D259" s="128"/>
      <c r="E259" s="128"/>
      <c r="F259" s="688" t="s">
        <v>126</v>
      </c>
      <c r="G259" s="739">
        <v>4</v>
      </c>
      <c r="H259" s="739" t="s">
        <v>50</v>
      </c>
      <c r="I259" s="747">
        <v>100000</v>
      </c>
      <c r="J259" s="739"/>
      <c r="K259" s="739"/>
      <c r="L259" s="739"/>
      <c r="M259" s="745">
        <f t="shared" si="25"/>
        <v>400000</v>
      </c>
      <c r="N259" s="752"/>
      <c r="O259" s="740"/>
      <c r="P259" s="655"/>
    </row>
    <row r="260" spans="2:16">
      <c r="B260" s="127"/>
      <c r="C260" s="128"/>
      <c r="D260" s="128"/>
      <c r="E260" s="128"/>
      <c r="F260" s="688" t="s">
        <v>130</v>
      </c>
      <c r="G260" s="739">
        <v>1</v>
      </c>
      <c r="H260" s="739" t="s">
        <v>50</v>
      </c>
      <c r="I260" s="739">
        <v>30</v>
      </c>
      <c r="J260" s="739"/>
      <c r="K260" s="739"/>
      <c r="L260" s="739"/>
      <c r="M260" s="745">
        <v>20000</v>
      </c>
      <c r="N260" s="752">
        <f>G260*I260*M260</f>
        <v>600000</v>
      </c>
      <c r="O260" s="740"/>
      <c r="P260" s="655"/>
    </row>
    <row r="261" spans="2:16">
      <c r="B261" s="127"/>
      <c r="C261" s="128"/>
      <c r="D261" s="128"/>
      <c r="E261" s="128"/>
      <c r="F261" s="688" t="s">
        <v>131</v>
      </c>
      <c r="G261" s="739">
        <v>1</v>
      </c>
      <c r="H261" s="739" t="s">
        <v>50</v>
      </c>
      <c r="I261" s="739"/>
      <c r="J261" s="739"/>
      <c r="K261" s="739"/>
      <c r="L261" s="739"/>
      <c r="M261" s="745">
        <v>200000</v>
      </c>
      <c r="N261" s="752">
        <f>G261*M261</f>
        <v>200000</v>
      </c>
      <c r="O261" s="740"/>
      <c r="P261" s="655"/>
    </row>
    <row r="262" spans="2:16">
      <c r="B262" s="127"/>
      <c r="C262" s="128"/>
      <c r="D262" s="128"/>
      <c r="E262" s="128"/>
      <c r="F262" s="687" t="s">
        <v>127</v>
      </c>
      <c r="G262" s="739">
        <v>30</v>
      </c>
      <c r="H262" s="739" t="s">
        <v>50</v>
      </c>
      <c r="I262" s="739">
        <v>10000</v>
      </c>
      <c r="J262" s="739"/>
      <c r="K262" s="739"/>
      <c r="L262" s="739"/>
      <c r="M262" s="745"/>
      <c r="N262" s="752">
        <f>I262*G262</f>
        <v>300000</v>
      </c>
      <c r="O262" s="740"/>
      <c r="P262" s="655"/>
    </row>
    <row r="263" spans="2:16">
      <c r="B263" s="127"/>
      <c r="C263" s="128"/>
      <c r="D263" s="128"/>
      <c r="E263" s="128"/>
      <c r="F263" s="687" t="s">
        <v>128</v>
      </c>
      <c r="G263" s="739"/>
      <c r="H263" s="739"/>
      <c r="I263" s="739"/>
      <c r="J263" s="739"/>
      <c r="K263" s="739"/>
      <c r="L263" s="739"/>
      <c r="M263" s="753"/>
      <c r="N263" s="752">
        <v>250000</v>
      </c>
      <c r="O263" s="740"/>
      <c r="P263" s="655"/>
    </row>
    <row r="264" spans="2:16">
      <c r="B264" s="127"/>
      <c r="C264" s="128"/>
      <c r="D264" s="128"/>
      <c r="E264" s="128"/>
      <c r="F264" s="687" t="s">
        <v>129</v>
      </c>
      <c r="G264" s="739">
        <v>50</v>
      </c>
      <c r="H264" s="739" t="s">
        <v>50</v>
      </c>
      <c r="I264" s="739">
        <v>20000</v>
      </c>
      <c r="J264" s="739"/>
      <c r="K264" s="739"/>
      <c r="L264" s="739"/>
      <c r="M264" s="745"/>
      <c r="N264" s="752">
        <f>I264*G264</f>
        <v>1000000</v>
      </c>
      <c r="O264" s="740"/>
      <c r="P264" s="655"/>
    </row>
    <row r="265" spans="2:16">
      <c r="B265" s="127"/>
      <c r="C265" s="128"/>
      <c r="D265" s="128"/>
      <c r="E265" s="128"/>
      <c r="F265" s="687" t="s">
        <v>1428</v>
      </c>
      <c r="G265" s="739">
        <v>10</v>
      </c>
      <c r="H265" s="739" t="s">
        <v>50</v>
      </c>
      <c r="I265" s="739">
        <v>50000</v>
      </c>
      <c r="J265" s="739"/>
      <c r="K265" s="739"/>
      <c r="L265" s="739"/>
      <c r="M265" s="745"/>
      <c r="N265" s="752">
        <f>I265*G265</f>
        <v>500000</v>
      </c>
      <c r="O265" s="740"/>
      <c r="P265" s="655"/>
    </row>
    <row r="266" spans="2:16">
      <c r="B266" s="127"/>
      <c r="C266" s="128"/>
      <c r="D266" s="128"/>
      <c r="E266" s="128"/>
      <c r="F266" s="687"/>
      <c r="G266" s="739"/>
      <c r="H266" s="739"/>
      <c r="I266" s="739"/>
      <c r="J266" s="739"/>
      <c r="K266" s="739"/>
      <c r="L266" s="739"/>
      <c r="M266" s="745"/>
      <c r="N266" s="752"/>
      <c r="O266" s="740"/>
      <c r="P266" s="655"/>
    </row>
    <row r="267" spans="2:16">
      <c r="B267" s="127"/>
      <c r="C267" s="128"/>
      <c r="D267" s="128"/>
      <c r="E267" s="128"/>
      <c r="F267" s="687"/>
      <c r="G267" s="739"/>
      <c r="H267" s="739"/>
      <c r="I267" s="739"/>
      <c r="J267" s="739"/>
      <c r="K267" s="739"/>
      <c r="L267" s="739"/>
      <c r="M267" s="745"/>
      <c r="N267" s="752"/>
      <c r="O267" s="740"/>
      <c r="P267" s="655"/>
    </row>
    <row r="268" spans="2:16">
      <c r="B268" s="127">
        <v>2</v>
      </c>
      <c r="C268" s="128">
        <v>1</v>
      </c>
      <c r="D268" s="128">
        <v>11</v>
      </c>
      <c r="E268" s="128"/>
      <c r="F268" s="773" t="s">
        <v>136</v>
      </c>
      <c r="G268" s="739"/>
      <c r="H268" s="739"/>
      <c r="I268" s="739"/>
      <c r="J268" s="739"/>
      <c r="K268" s="739"/>
      <c r="L268" s="739"/>
      <c r="M268" s="745"/>
      <c r="N268" s="752">
        <f>N269</f>
        <v>7235000</v>
      </c>
      <c r="O268" s="740"/>
      <c r="P268" s="655"/>
    </row>
    <row r="269" spans="2:16">
      <c r="B269" s="127">
        <v>2</v>
      </c>
      <c r="C269" s="128">
        <v>1</v>
      </c>
      <c r="D269" s="128">
        <v>11</v>
      </c>
      <c r="E269" s="128">
        <v>2</v>
      </c>
      <c r="F269" s="687" t="s">
        <v>82</v>
      </c>
      <c r="G269" s="739"/>
      <c r="H269" s="739"/>
      <c r="I269" s="739"/>
      <c r="J269" s="739"/>
      <c r="K269" s="739"/>
      <c r="L269" s="739"/>
      <c r="M269" s="745"/>
      <c r="N269" s="752">
        <f>SUM(N270:N282)</f>
        <v>7235000</v>
      </c>
      <c r="O269" s="740"/>
      <c r="P269" s="655"/>
    </row>
    <row r="270" spans="2:16">
      <c r="B270" s="127"/>
      <c r="C270" s="128"/>
      <c r="D270" s="128"/>
      <c r="E270" s="128"/>
      <c r="F270" s="688" t="s">
        <v>122</v>
      </c>
      <c r="G270" s="739"/>
      <c r="H270" s="739"/>
      <c r="I270" s="739"/>
      <c r="J270" s="739"/>
      <c r="K270" s="739"/>
      <c r="L270" s="739"/>
      <c r="M270" s="745"/>
      <c r="N270" s="752">
        <f>SUM(M271:M274)</f>
        <v>835000</v>
      </c>
      <c r="O270" s="740"/>
      <c r="P270" s="655"/>
    </row>
    <row r="271" spans="2:16">
      <c r="B271" s="127"/>
      <c r="C271" s="128"/>
      <c r="D271" s="128"/>
      <c r="E271" s="128"/>
      <c r="F271" s="688" t="s">
        <v>123</v>
      </c>
      <c r="G271" s="739">
        <v>1</v>
      </c>
      <c r="H271" s="739" t="s">
        <v>50</v>
      </c>
      <c r="I271" s="745">
        <v>160000</v>
      </c>
      <c r="J271" s="739"/>
      <c r="K271" s="739"/>
      <c r="L271" s="739"/>
      <c r="M271" s="745">
        <f>G271*I271</f>
        <v>160000</v>
      </c>
      <c r="N271" s="752"/>
      <c r="O271" s="740"/>
      <c r="P271" s="655"/>
    </row>
    <row r="272" spans="2:16">
      <c r="B272" s="127"/>
      <c r="C272" s="128"/>
      <c r="D272" s="128"/>
      <c r="E272" s="128"/>
      <c r="F272" s="688" t="s">
        <v>124</v>
      </c>
      <c r="G272" s="739">
        <v>1</v>
      </c>
      <c r="H272" s="739" t="s">
        <v>50</v>
      </c>
      <c r="I272" s="745">
        <v>150000</v>
      </c>
      <c r="J272" s="739"/>
      <c r="K272" s="739"/>
      <c r="L272" s="739"/>
      <c r="M272" s="745">
        <f t="shared" ref="M272:M274" si="26">G272*I272</f>
        <v>150000</v>
      </c>
      <c r="N272" s="752"/>
      <c r="O272" s="740"/>
      <c r="P272" s="655"/>
    </row>
    <row r="273" spans="2:16">
      <c r="B273" s="127"/>
      <c r="C273" s="128"/>
      <c r="D273" s="128"/>
      <c r="E273" s="128"/>
      <c r="F273" s="688" t="s">
        <v>125</v>
      </c>
      <c r="G273" s="739">
        <v>1</v>
      </c>
      <c r="H273" s="739" t="s">
        <v>50</v>
      </c>
      <c r="I273" s="745">
        <v>125000</v>
      </c>
      <c r="J273" s="739"/>
      <c r="K273" s="739"/>
      <c r="L273" s="739"/>
      <c r="M273" s="745">
        <f t="shared" si="26"/>
        <v>125000</v>
      </c>
      <c r="N273" s="752"/>
      <c r="O273" s="740"/>
      <c r="P273" s="655"/>
    </row>
    <row r="274" spans="2:16">
      <c r="B274" s="127"/>
      <c r="C274" s="128"/>
      <c r="D274" s="128"/>
      <c r="E274" s="128"/>
      <c r="F274" s="688" t="s">
        <v>126</v>
      </c>
      <c r="G274" s="739">
        <v>4</v>
      </c>
      <c r="H274" s="739" t="s">
        <v>50</v>
      </c>
      <c r="I274" s="745">
        <v>100000</v>
      </c>
      <c r="J274" s="739"/>
      <c r="K274" s="739"/>
      <c r="L274" s="739"/>
      <c r="M274" s="745">
        <f t="shared" si="26"/>
        <v>400000</v>
      </c>
      <c r="N274" s="752"/>
      <c r="O274" s="740"/>
      <c r="P274" s="655"/>
    </row>
    <row r="275" spans="2:16">
      <c r="B275" s="127"/>
      <c r="C275" s="128"/>
      <c r="D275" s="128"/>
      <c r="E275" s="128"/>
      <c r="F275" s="688" t="s">
        <v>131</v>
      </c>
      <c r="G275" s="739"/>
      <c r="H275" s="739"/>
      <c r="I275" s="739"/>
      <c r="J275" s="739"/>
      <c r="K275" s="739">
        <v>2</v>
      </c>
      <c r="L275" s="739" t="s">
        <v>50</v>
      </c>
      <c r="M275" s="745">
        <v>200000</v>
      </c>
      <c r="N275" s="752">
        <f>K275*M275</f>
        <v>400000</v>
      </c>
      <c r="O275" s="740"/>
      <c r="P275" s="655"/>
    </row>
    <row r="276" spans="2:16">
      <c r="B276" s="127"/>
      <c r="C276" s="128"/>
      <c r="D276" s="128"/>
      <c r="E276" s="128"/>
      <c r="F276" s="687" t="s">
        <v>127</v>
      </c>
      <c r="G276" s="739"/>
      <c r="H276" s="739"/>
      <c r="I276" s="739"/>
      <c r="J276" s="739"/>
      <c r="K276" s="739"/>
      <c r="L276" s="739"/>
      <c r="M276" s="745">
        <v>200000</v>
      </c>
      <c r="N276" s="752">
        <f>M276</f>
        <v>200000</v>
      </c>
      <c r="O276" s="740"/>
      <c r="P276" s="655"/>
    </row>
    <row r="277" spans="2:16">
      <c r="B277" s="127"/>
      <c r="C277" s="128"/>
      <c r="D277" s="128"/>
      <c r="E277" s="128"/>
      <c r="F277" s="687" t="s">
        <v>128</v>
      </c>
      <c r="G277" s="739"/>
      <c r="H277" s="739"/>
      <c r="I277" s="739"/>
      <c r="J277" s="739"/>
      <c r="K277" s="739"/>
      <c r="L277" s="739"/>
      <c r="M277" s="753">
        <v>340000</v>
      </c>
      <c r="N277" s="752">
        <f>M277</f>
        <v>340000</v>
      </c>
      <c r="O277" s="740"/>
      <c r="P277" s="655"/>
    </row>
    <row r="278" spans="2:16">
      <c r="B278" s="127"/>
      <c r="C278" s="128"/>
      <c r="D278" s="128"/>
      <c r="E278" s="128"/>
      <c r="F278" s="687" t="s">
        <v>129</v>
      </c>
      <c r="G278" s="739">
        <v>18</v>
      </c>
      <c r="H278" s="739" t="s">
        <v>50</v>
      </c>
      <c r="I278" s="745">
        <v>20000</v>
      </c>
      <c r="J278" s="739"/>
      <c r="K278" s="739"/>
      <c r="L278" s="739"/>
      <c r="M278" s="745"/>
      <c r="N278" s="752">
        <f>I278*G278</f>
        <v>360000</v>
      </c>
      <c r="O278" s="740"/>
      <c r="P278" s="655"/>
    </row>
    <row r="279" spans="2:16">
      <c r="B279" s="127"/>
      <c r="C279" s="128"/>
      <c r="D279" s="128"/>
      <c r="E279" s="128"/>
      <c r="F279" s="687" t="s">
        <v>497</v>
      </c>
      <c r="G279" s="739">
        <v>1</v>
      </c>
      <c r="H279" s="739" t="s">
        <v>50</v>
      </c>
      <c r="I279" s="745">
        <v>500000</v>
      </c>
      <c r="J279" s="739"/>
      <c r="K279" s="739"/>
      <c r="L279" s="739"/>
      <c r="M279" s="745"/>
      <c r="N279" s="752">
        <f t="shared" ref="N279:N282" si="27">I279*G279</f>
        <v>500000</v>
      </c>
      <c r="O279" s="740"/>
      <c r="P279" s="655"/>
    </row>
    <row r="280" spans="2:16">
      <c r="B280" s="127"/>
      <c r="C280" s="128"/>
      <c r="D280" s="128"/>
      <c r="E280" s="128"/>
      <c r="F280" s="687" t="s">
        <v>498</v>
      </c>
      <c r="G280" s="739">
        <v>1</v>
      </c>
      <c r="H280" s="739" t="s">
        <v>50</v>
      </c>
      <c r="I280" s="745">
        <v>500000</v>
      </c>
      <c r="J280" s="739"/>
      <c r="K280" s="739"/>
      <c r="L280" s="739"/>
      <c r="M280" s="745"/>
      <c r="N280" s="752">
        <f t="shared" si="27"/>
        <v>500000</v>
      </c>
      <c r="O280" s="740"/>
      <c r="P280" s="655"/>
    </row>
    <row r="281" spans="2:16">
      <c r="B281" s="127"/>
      <c r="C281" s="128"/>
      <c r="D281" s="128"/>
      <c r="E281" s="128"/>
      <c r="F281" s="687" t="s">
        <v>727</v>
      </c>
      <c r="G281" s="739">
        <v>18</v>
      </c>
      <c r="H281" s="739" t="s">
        <v>50</v>
      </c>
      <c r="I281" s="745">
        <v>200000</v>
      </c>
      <c r="J281" s="739"/>
      <c r="K281" s="739"/>
      <c r="L281" s="739"/>
      <c r="M281" s="745"/>
      <c r="N281" s="752">
        <f t="shared" si="27"/>
        <v>3600000</v>
      </c>
      <c r="O281" s="740"/>
      <c r="P281" s="655"/>
    </row>
    <row r="282" spans="2:16">
      <c r="B282" s="127"/>
      <c r="C282" s="128"/>
      <c r="D282" s="128"/>
      <c r="E282" s="128"/>
      <c r="F282" s="687" t="s">
        <v>584</v>
      </c>
      <c r="G282" s="739">
        <v>2</v>
      </c>
      <c r="H282" s="739" t="s">
        <v>50</v>
      </c>
      <c r="I282" s="745">
        <v>250000</v>
      </c>
      <c r="J282" s="739"/>
      <c r="K282" s="739"/>
      <c r="L282" s="739"/>
      <c r="M282" s="745"/>
      <c r="N282" s="752">
        <f t="shared" si="27"/>
        <v>500000</v>
      </c>
      <c r="O282" s="740"/>
      <c r="P282" s="655"/>
    </row>
    <row r="283" spans="2:16">
      <c r="B283" s="127"/>
      <c r="C283" s="128"/>
      <c r="D283" s="128"/>
      <c r="E283" s="128"/>
      <c r="F283" s="687"/>
      <c r="G283" s="739"/>
      <c r="H283" s="739"/>
      <c r="I283" s="739"/>
      <c r="J283" s="739"/>
      <c r="K283" s="739"/>
      <c r="L283" s="739"/>
      <c r="M283" s="745"/>
      <c r="N283" s="752"/>
      <c r="O283" s="740"/>
      <c r="P283" s="655"/>
    </row>
    <row r="284" spans="2:16">
      <c r="B284" s="127"/>
      <c r="C284" s="128"/>
      <c r="D284" s="128"/>
      <c r="E284" s="128"/>
      <c r="F284" s="687"/>
      <c r="G284" s="739"/>
      <c r="H284" s="739"/>
      <c r="I284" s="739"/>
      <c r="J284" s="739"/>
      <c r="K284" s="739"/>
      <c r="L284" s="739"/>
      <c r="M284" s="745"/>
      <c r="N284" s="752"/>
      <c r="O284" s="740"/>
      <c r="P284" s="655"/>
    </row>
    <row r="285" spans="2:16">
      <c r="B285" s="127">
        <v>2</v>
      </c>
      <c r="C285" s="128">
        <v>1</v>
      </c>
      <c r="D285" s="128">
        <v>12</v>
      </c>
      <c r="E285" s="128"/>
      <c r="F285" s="773" t="s">
        <v>137</v>
      </c>
      <c r="G285" s="739"/>
      <c r="H285" s="739"/>
      <c r="I285" s="739"/>
      <c r="J285" s="739"/>
      <c r="K285" s="739"/>
      <c r="L285" s="739"/>
      <c r="M285" s="745"/>
      <c r="N285" s="752">
        <f>N286</f>
        <v>1700000</v>
      </c>
      <c r="O285" s="740"/>
      <c r="P285" s="655"/>
    </row>
    <row r="286" spans="2:16">
      <c r="B286" s="127">
        <v>2</v>
      </c>
      <c r="C286" s="128">
        <v>1</v>
      </c>
      <c r="D286" s="128">
        <v>12</v>
      </c>
      <c r="E286" s="128">
        <v>2</v>
      </c>
      <c r="F286" s="687" t="s">
        <v>82</v>
      </c>
      <c r="G286" s="739"/>
      <c r="H286" s="739"/>
      <c r="I286" s="739"/>
      <c r="J286" s="739"/>
      <c r="K286" s="739"/>
      <c r="L286" s="739"/>
      <c r="M286" s="745"/>
      <c r="N286" s="752">
        <f>SUM(N287:N289)</f>
        <v>1700000</v>
      </c>
      <c r="O286" s="740"/>
      <c r="P286" s="655"/>
    </row>
    <row r="287" spans="2:16">
      <c r="B287" s="127"/>
      <c r="C287" s="128"/>
      <c r="D287" s="128"/>
      <c r="E287" s="128"/>
      <c r="F287" s="687" t="s">
        <v>127</v>
      </c>
      <c r="G287" s="739"/>
      <c r="H287" s="739"/>
      <c r="I287" s="739"/>
      <c r="J287" s="739"/>
      <c r="K287" s="739"/>
      <c r="L287" s="739"/>
      <c r="M287" s="745"/>
      <c r="N287" s="752">
        <v>100000</v>
      </c>
      <c r="O287" s="740"/>
      <c r="P287" s="655"/>
    </row>
    <row r="288" spans="2:16">
      <c r="B288" s="127"/>
      <c r="C288" s="128"/>
      <c r="D288" s="128"/>
      <c r="E288" s="128"/>
      <c r="F288" s="687" t="s">
        <v>128</v>
      </c>
      <c r="G288" s="739"/>
      <c r="H288" s="739"/>
      <c r="I288" s="739"/>
      <c r="J288" s="739"/>
      <c r="K288" s="739"/>
      <c r="L288" s="739"/>
      <c r="M288" s="745"/>
      <c r="N288" s="752">
        <v>300000</v>
      </c>
      <c r="O288" s="740"/>
      <c r="P288" s="655"/>
    </row>
    <row r="289" spans="2:16">
      <c r="B289" s="127"/>
      <c r="C289" s="128"/>
      <c r="D289" s="128"/>
      <c r="E289" s="128"/>
      <c r="F289" s="687" t="s">
        <v>129</v>
      </c>
      <c r="G289" s="739"/>
      <c r="H289" s="739"/>
      <c r="I289" s="739"/>
      <c r="J289" s="739"/>
      <c r="K289" s="739">
        <v>65</v>
      </c>
      <c r="L289" s="739" t="s">
        <v>50</v>
      </c>
      <c r="M289" s="745">
        <v>20000</v>
      </c>
      <c r="N289" s="752">
        <f>K289*M289</f>
        <v>1300000</v>
      </c>
      <c r="O289" s="740"/>
      <c r="P289" s="655"/>
    </row>
    <row r="290" spans="2:16">
      <c r="B290" s="127"/>
      <c r="C290" s="128"/>
      <c r="D290" s="128"/>
      <c r="E290" s="128"/>
      <c r="F290" s="687"/>
      <c r="G290" s="739"/>
      <c r="H290" s="739"/>
      <c r="I290" s="739"/>
      <c r="J290" s="739"/>
      <c r="K290" s="739"/>
      <c r="L290" s="739"/>
      <c r="M290" s="745"/>
      <c r="N290" s="752"/>
      <c r="O290" s="740"/>
      <c r="P290" s="655"/>
    </row>
    <row r="291" spans="2:16">
      <c r="B291" s="127"/>
      <c r="C291" s="128"/>
      <c r="D291" s="128"/>
      <c r="E291" s="128"/>
      <c r="F291" s="687"/>
      <c r="G291" s="739"/>
      <c r="H291" s="739"/>
      <c r="I291" s="739"/>
      <c r="J291" s="739"/>
      <c r="K291" s="739"/>
      <c r="L291" s="739"/>
      <c r="M291" s="745"/>
      <c r="N291" s="752"/>
      <c r="O291" s="740"/>
      <c r="P291" s="655"/>
    </row>
    <row r="292" spans="2:16" ht="19.5" customHeight="1">
      <c r="B292" s="127">
        <v>2</v>
      </c>
      <c r="C292" s="128">
        <v>1</v>
      </c>
      <c r="D292" s="128">
        <v>13</v>
      </c>
      <c r="E292" s="128"/>
      <c r="F292" s="879" t="s">
        <v>499</v>
      </c>
      <c r="G292" s="880"/>
      <c r="H292" s="880"/>
      <c r="I292" s="880"/>
      <c r="J292" s="880"/>
      <c r="K292" s="880"/>
      <c r="L292" s="880"/>
      <c r="M292" s="883"/>
      <c r="N292" s="752">
        <f>N293</f>
        <v>4400000</v>
      </c>
      <c r="O292" s="740"/>
      <c r="P292" s="655"/>
    </row>
    <row r="293" spans="2:16">
      <c r="B293" s="127">
        <v>2</v>
      </c>
      <c r="C293" s="128">
        <v>1</v>
      </c>
      <c r="D293" s="128">
        <v>13</v>
      </c>
      <c r="E293" s="128">
        <v>2</v>
      </c>
      <c r="F293" s="687" t="s">
        <v>82</v>
      </c>
      <c r="G293" s="739"/>
      <c r="H293" s="739"/>
      <c r="I293" s="739"/>
      <c r="J293" s="739"/>
      <c r="K293" s="739"/>
      <c r="L293" s="739"/>
      <c r="M293" s="745"/>
      <c r="N293" s="752">
        <f>SUM(N294:N297)</f>
        <v>4400000</v>
      </c>
      <c r="O293" s="740"/>
      <c r="P293" s="655"/>
    </row>
    <row r="294" spans="2:16">
      <c r="B294" s="127"/>
      <c r="C294" s="128"/>
      <c r="D294" s="128"/>
      <c r="E294" s="128"/>
      <c r="F294" s="688" t="s">
        <v>131</v>
      </c>
      <c r="G294" s="739">
        <v>1</v>
      </c>
      <c r="H294" s="739" t="s">
        <v>50</v>
      </c>
      <c r="I294" s="739">
        <v>200000</v>
      </c>
      <c r="J294" s="739"/>
      <c r="K294" s="739"/>
      <c r="L294" s="739"/>
      <c r="M294" s="745"/>
      <c r="N294" s="752">
        <f>I294*G294</f>
        <v>200000</v>
      </c>
      <c r="O294" s="740"/>
      <c r="P294" s="655"/>
    </row>
    <row r="295" spans="2:16">
      <c r="B295" s="127"/>
      <c r="C295" s="128"/>
      <c r="D295" s="128"/>
      <c r="E295" s="128"/>
      <c r="F295" s="687" t="s">
        <v>127</v>
      </c>
      <c r="G295" s="739"/>
      <c r="H295" s="739"/>
      <c r="I295" s="739"/>
      <c r="J295" s="739"/>
      <c r="K295" s="739"/>
      <c r="L295" s="739"/>
      <c r="M295" s="745"/>
      <c r="N295" s="752">
        <v>300000</v>
      </c>
      <c r="O295" s="740"/>
      <c r="P295" s="655"/>
    </row>
    <row r="296" spans="2:16">
      <c r="B296" s="127"/>
      <c r="C296" s="128"/>
      <c r="D296" s="128"/>
      <c r="E296" s="128"/>
      <c r="F296" s="687" t="s">
        <v>128</v>
      </c>
      <c r="G296" s="739"/>
      <c r="H296" s="739"/>
      <c r="I296" s="739"/>
      <c r="J296" s="739"/>
      <c r="K296" s="739"/>
      <c r="L296" s="739"/>
      <c r="M296" s="745"/>
      <c r="N296" s="752">
        <v>200000</v>
      </c>
      <c r="O296" s="740"/>
      <c r="P296" s="655"/>
    </row>
    <row r="297" spans="2:16">
      <c r="B297" s="127"/>
      <c r="C297" s="128"/>
      <c r="D297" s="128"/>
      <c r="E297" s="128"/>
      <c r="F297" s="687" t="s">
        <v>1646</v>
      </c>
      <c r="G297" s="739">
        <v>3700</v>
      </c>
      <c r="H297" s="739" t="s">
        <v>803</v>
      </c>
      <c r="I297" s="739">
        <v>1000</v>
      </c>
      <c r="J297" s="739"/>
      <c r="K297" s="739"/>
      <c r="L297" s="739"/>
      <c r="M297" s="745"/>
      <c r="N297" s="752">
        <f>I297*G297</f>
        <v>3700000</v>
      </c>
      <c r="O297" s="740"/>
      <c r="P297" s="655"/>
    </row>
    <row r="298" spans="2:16">
      <c r="B298" s="127"/>
      <c r="C298" s="128"/>
      <c r="D298" s="128"/>
      <c r="E298" s="128"/>
      <c r="F298" s="687"/>
      <c r="G298" s="739"/>
      <c r="H298" s="739"/>
      <c r="I298" s="739"/>
      <c r="J298" s="739"/>
      <c r="K298" s="739"/>
      <c r="L298" s="739"/>
      <c r="M298" s="745"/>
      <c r="N298" s="752"/>
      <c r="O298" s="740"/>
      <c r="P298" s="655"/>
    </row>
    <row r="299" spans="2:16">
      <c r="B299" s="127"/>
      <c r="C299" s="128"/>
      <c r="D299" s="128"/>
      <c r="E299" s="128"/>
      <c r="F299" s="687"/>
      <c r="G299" s="739"/>
      <c r="H299" s="739"/>
      <c r="I299" s="739"/>
      <c r="J299" s="739"/>
      <c r="K299" s="739"/>
      <c r="L299" s="739"/>
      <c r="M299" s="745"/>
      <c r="N299" s="752"/>
      <c r="O299" s="740"/>
      <c r="P299" s="655"/>
    </row>
    <row r="300" spans="2:16">
      <c r="B300" s="127">
        <v>2</v>
      </c>
      <c r="C300" s="128">
        <v>1</v>
      </c>
      <c r="D300" s="128">
        <v>14</v>
      </c>
      <c r="E300" s="128"/>
      <c r="F300" s="773" t="s">
        <v>624</v>
      </c>
      <c r="G300" s="739"/>
      <c r="H300" s="739"/>
      <c r="I300" s="739"/>
      <c r="J300" s="739"/>
      <c r="K300" s="739"/>
      <c r="L300" s="739"/>
      <c r="M300" s="745"/>
      <c r="N300" s="752">
        <f>N301</f>
        <v>6500000</v>
      </c>
      <c r="O300" s="740"/>
      <c r="P300" s="655"/>
    </row>
    <row r="301" spans="2:16">
      <c r="B301" s="127">
        <v>2</v>
      </c>
      <c r="C301" s="128">
        <v>1</v>
      </c>
      <c r="D301" s="128">
        <v>14</v>
      </c>
      <c r="E301" s="128">
        <v>2</v>
      </c>
      <c r="F301" s="687" t="s">
        <v>82</v>
      </c>
      <c r="G301" s="739"/>
      <c r="H301" s="739"/>
      <c r="I301" s="739"/>
      <c r="J301" s="739"/>
      <c r="K301" s="739"/>
      <c r="L301" s="739"/>
      <c r="M301" s="745"/>
      <c r="N301" s="752">
        <f>SUM(N302:N310)</f>
        <v>6500000</v>
      </c>
      <c r="O301" s="740"/>
      <c r="P301" s="655"/>
    </row>
    <row r="302" spans="2:16">
      <c r="B302" s="127"/>
      <c r="C302" s="128"/>
      <c r="D302" s="128"/>
      <c r="E302" s="128"/>
      <c r="F302" s="687" t="s">
        <v>129</v>
      </c>
      <c r="G302" s="739"/>
      <c r="H302" s="739">
        <v>10</v>
      </c>
      <c r="I302" s="739" t="s">
        <v>50</v>
      </c>
      <c r="J302" s="747"/>
      <c r="K302" s="747"/>
      <c r="L302" s="747"/>
      <c r="M302" s="747">
        <v>20000</v>
      </c>
      <c r="N302" s="752">
        <v>200000</v>
      </c>
      <c r="O302" s="740"/>
      <c r="P302" s="655"/>
    </row>
    <row r="303" spans="2:16">
      <c r="B303" s="127"/>
      <c r="C303" s="128"/>
      <c r="D303" s="128"/>
      <c r="E303" s="128"/>
      <c r="F303" s="688" t="s">
        <v>131</v>
      </c>
      <c r="G303" s="739"/>
      <c r="H303" s="739"/>
      <c r="I303" s="739"/>
      <c r="J303" s="739"/>
      <c r="K303" s="747">
        <v>2</v>
      </c>
      <c r="L303" s="747" t="s">
        <v>50</v>
      </c>
      <c r="M303" s="747">
        <v>150000</v>
      </c>
      <c r="N303" s="752">
        <f>K303*M303</f>
        <v>300000</v>
      </c>
      <c r="O303" s="740"/>
      <c r="P303" s="655"/>
    </row>
    <row r="304" spans="2:16">
      <c r="B304" s="127"/>
      <c r="C304" s="128"/>
      <c r="D304" s="128"/>
      <c r="E304" s="128"/>
      <c r="F304" s="687" t="s">
        <v>127</v>
      </c>
      <c r="G304" s="739"/>
      <c r="H304" s="739"/>
      <c r="I304" s="739"/>
      <c r="J304" s="747"/>
      <c r="K304" s="747"/>
      <c r="L304" s="747"/>
      <c r="M304" s="747"/>
      <c r="N304" s="752">
        <v>300000</v>
      </c>
      <c r="O304" s="740"/>
      <c r="P304" s="655"/>
    </row>
    <row r="305" spans="2:16">
      <c r="B305" s="127"/>
      <c r="C305" s="128"/>
      <c r="D305" s="128"/>
      <c r="E305" s="128"/>
      <c r="F305" s="687" t="s">
        <v>128</v>
      </c>
      <c r="G305" s="739"/>
      <c r="H305" s="739"/>
      <c r="I305" s="739"/>
      <c r="J305" s="739"/>
      <c r="K305" s="739"/>
      <c r="L305" s="739"/>
      <c r="M305" s="745"/>
      <c r="N305" s="752">
        <v>200000</v>
      </c>
      <c r="O305" s="740"/>
      <c r="P305" s="655"/>
    </row>
    <row r="306" spans="2:16">
      <c r="B306" s="127"/>
      <c r="C306" s="128"/>
      <c r="D306" s="128"/>
      <c r="E306" s="128"/>
      <c r="F306" s="687" t="s">
        <v>1645</v>
      </c>
      <c r="G306" s="739"/>
      <c r="H306" s="739">
        <v>4</v>
      </c>
      <c r="I306" s="739" t="s">
        <v>50</v>
      </c>
      <c r="J306" s="739"/>
      <c r="K306" s="739"/>
      <c r="L306" s="739"/>
      <c r="M306" s="745">
        <v>300000</v>
      </c>
      <c r="N306" s="752">
        <f>M306*H306</f>
        <v>1200000</v>
      </c>
      <c r="O306" s="740"/>
      <c r="P306" s="655"/>
    </row>
    <row r="307" spans="2:16">
      <c r="B307" s="127"/>
      <c r="C307" s="128"/>
      <c r="D307" s="128"/>
      <c r="E307" s="128"/>
      <c r="F307" s="687" t="s">
        <v>502</v>
      </c>
      <c r="G307" s="739"/>
      <c r="H307" s="739"/>
      <c r="I307" s="739"/>
      <c r="J307" s="739"/>
      <c r="K307" s="739"/>
      <c r="L307" s="739"/>
      <c r="M307" s="745"/>
      <c r="N307" s="752">
        <v>300000</v>
      </c>
      <c r="O307" s="740"/>
      <c r="P307" s="655"/>
    </row>
    <row r="308" spans="2:16">
      <c r="B308" s="127"/>
      <c r="C308" s="128"/>
      <c r="D308" s="128"/>
      <c r="E308" s="128"/>
      <c r="F308" s="687" t="s">
        <v>1647</v>
      </c>
      <c r="G308" s="739"/>
      <c r="H308" s="739"/>
      <c r="I308" s="739"/>
      <c r="J308" s="739"/>
      <c r="K308" s="739"/>
      <c r="L308" s="739"/>
      <c r="M308" s="745"/>
      <c r="N308" s="752">
        <v>1000000</v>
      </c>
      <c r="O308" s="740"/>
      <c r="P308" s="655"/>
    </row>
    <row r="309" spans="2:16">
      <c r="B309" s="127">
        <v>2</v>
      </c>
      <c r="C309" s="128">
        <v>1</v>
      </c>
      <c r="D309" s="128">
        <v>14</v>
      </c>
      <c r="E309" s="128">
        <v>3</v>
      </c>
      <c r="F309" s="687" t="s">
        <v>114</v>
      </c>
      <c r="G309" s="739"/>
      <c r="H309" s="739"/>
      <c r="I309" s="739"/>
      <c r="J309" s="739"/>
      <c r="K309" s="739"/>
      <c r="L309" s="739"/>
      <c r="M309" s="745"/>
      <c r="N309" s="752"/>
      <c r="O309" s="740"/>
      <c r="P309" s="655"/>
    </row>
    <row r="310" spans="2:16">
      <c r="B310" s="127"/>
      <c r="C310" s="128"/>
      <c r="D310" s="128"/>
      <c r="E310" s="128"/>
      <c r="F310" s="687" t="s">
        <v>625</v>
      </c>
      <c r="G310" s="739"/>
      <c r="H310" s="739">
        <v>3</v>
      </c>
      <c r="I310" s="739" t="s">
        <v>50</v>
      </c>
      <c r="J310" s="739"/>
      <c r="K310" s="739"/>
      <c r="L310" s="739"/>
      <c r="M310" s="745">
        <v>1000000</v>
      </c>
      <c r="N310" s="752">
        <f>M310*H310</f>
        <v>3000000</v>
      </c>
      <c r="O310" s="740"/>
      <c r="P310" s="655"/>
    </row>
    <row r="311" spans="2:16">
      <c r="B311" s="127"/>
      <c r="C311" s="128"/>
      <c r="D311" s="128"/>
      <c r="E311" s="128"/>
      <c r="F311" s="687"/>
      <c r="G311" s="739"/>
      <c r="H311" s="739"/>
      <c r="I311" s="739"/>
      <c r="J311" s="739"/>
      <c r="K311" s="739"/>
      <c r="L311" s="739"/>
      <c r="M311" s="745"/>
      <c r="N311" s="752"/>
      <c r="O311" s="740"/>
      <c r="P311" s="655"/>
    </row>
    <row r="312" spans="2:16">
      <c r="B312" s="127"/>
      <c r="C312" s="128"/>
      <c r="D312" s="128"/>
      <c r="E312" s="128"/>
      <c r="F312" s="687"/>
      <c r="G312" s="739"/>
      <c r="H312" s="739"/>
      <c r="I312" s="739"/>
      <c r="J312" s="739"/>
      <c r="K312" s="739"/>
      <c r="L312" s="739"/>
      <c r="M312" s="745"/>
      <c r="N312" s="752"/>
      <c r="O312" s="740"/>
      <c r="P312" s="655"/>
    </row>
    <row r="313" spans="2:16">
      <c r="B313" s="127">
        <v>2</v>
      </c>
      <c r="C313" s="128">
        <v>1</v>
      </c>
      <c r="D313" s="128">
        <v>15</v>
      </c>
      <c r="E313" s="128"/>
      <c r="F313" s="773" t="s">
        <v>148</v>
      </c>
      <c r="G313" s="739"/>
      <c r="H313" s="739"/>
      <c r="I313" s="739"/>
      <c r="J313" s="739"/>
      <c r="K313" s="739"/>
      <c r="L313" s="739"/>
      <c r="M313" s="745"/>
      <c r="N313" s="752">
        <f>N314</f>
        <v>8070000</v>
      </c>
      <c r="O313" s="740"/>
      <c r="P313" s="655"/>
    </row>
    <row r="314" spans="2:16">
      <c r="B314" s="127">
        <v>2</v>
      </c>
      <c r="C314" s="128">
        <v>1</v>
      </c>
      <c r="D314" s="128">
        <v>15</v>
      </c>
      <c r="E314" s="128">
        <v>2</v>
      </c>
      <c r="F314" s="687" t="s">
        <v>82</v>
      </c>
      <c r="G314" s="739"/>
      <c r="H314" s="739"/>
      <c r="I314" s="739"/>
      <c r="J314" s="739"/>
      <c r="K314" s="739"/>
      <c r="L314" s="739"/>
      <c r="M314" s="745"/>
      <c r="N314" s="752">
        <f>SUM(N315:N323)</f>
        <v>8070000</v>
      </c>
      <c r="O314" s="740"/>
      <c r="P314" s="655"/>
    </row>
    <row r="315" spans="2:16">
      <c r="B315" s="127"/>
      <c r="C315" s="128"/>
      <c r="D315" s="128"/>
      <c r="E315" s="128"/>
      <c r="F315" s="688" t="s">
        <v>149</v>
      </c>
      <c r="G315" s="739"/>
      <c r="H315" s="739"/>
      <c r="I315" s="739"/>
      <c r="J315" s="739"/>
      <c r="K315" s="739"/>
      <c r="L315" s="739"/>
      <c r="M315" s="745"/>
      <c r="N315" s="752">
        <f>SUM(M316:M319)</f>
        <v>2070000</v>
      </c>
      <c r="O315" s="740"/>
      <c r="P315" s="655"/>
    </row>
    <row r="316" spans="2:16">
      <c r="B316" s="127"/>
      <c r="C316" s="128"/>
      <c r="D316" s="128"/>
      <c r="E316" s="128"/>
      <c r="F316" s="688" t="s">
        <v>123</v>
      </c>
      <c r="G316" s="739"/>
      <c r="H316" s="739">
        <v>1</v>
      </c>
      <c r="I316" s="739" t="s">
        <v>50</v>
      </c>
      <c r="J316" s="747">
        <v>160000</v>
      </c>
      <c r="K316" s="739" t="s">
        <v>50</v>
      </c>
      <c r="L316" s="739">
        <v>2</v>
      </c>
      <c r="M316" s="745">
        <f>H316*J316*L316</f>
        <v>320000</v>
      </c>
      <c r="N316" s="752"/>
      <c r="O316" s="740"/>
      <c r="P316" s="655"/>
    </row>
    <row r="317" spans="2:16">
      <c r="B317" s="127"/>
      <c r="C317" s="128"/>
      <c r="D317" s="128"/>
      <c r="E317" s="128"/>
      <c r="F317" s="688" t="s">
        <v>124</v>
      </c>
      <c r="G317" s="739"/>
      <c r="H317" s="739">
        <v>1</v>
      </c>
      <c r="I317" s="739" t="s">
        <v>50</v>
      </c>
      <c r="J317" s="747">
        <v>150000</v>
      </c>
      <c r="K317" s="739" t="s">
        <v>50</v>
      </c>
      <c r="L317" s="739">
        <v>2</v>
      </c>
      <c r="M317" s="745">
        <f t="shared" ref="M317:M319" si="28">H317*J317*L317</f>
        <v>300000</v>
      </c>
      <c r="N317" s="752"/>
      <c r="O317" s="740"/>
      <c r="P317" s="655"/>
    </row>
    <row r="318" spans="2:16">
      <c r="B318" s="127"/>
      <c r="C318" s="128"/>
      <c r="D318" s="128"/>
      <c r="E318" s="128"/>
      <c r="F318" s="688" t="s">
        <v>125</v>
      </c>
      <c r="G318" s="739"/>
      <c r="H318" s="739">
        <v>1</v>
      </c>
      <c r="I318" s="739" t="s">
        <v>50</v>
      </c>
      <c r="J318" s="747">
        <v>125000</v>
      </c>
      <c r="K318" s="739" t="s">
        <v>50</v>
      </c>
      <c r="L318" s="739">
        <v>2</v>
      </c>
      <c r="M318" s="745">
        <f t="shared" si="28"/>
        <v>250000</v>
      </c>
      <c r="N318" s="752"/>
      <c r="O318" s="740"/>
      <c r="P318" s="655"/>
    </row>
    <row r="319" spans="2:16">
      <c r="B319" s="127"/>
      <c r="C319" s="128"/>
      <c r="D319" s="128"/>
      <c r="E319" s="128"/>
      <c r="F319" s="688" t="s">
        <v>126</v>
      </c>
      <c r="G319" s="739"/>
      <c r="H319" s="739">
        <v>6</v>
      </c>
      <c r="I319" s="739" t="s">
        <v>50</v>
      </c>
      <c r="J319" s="747">
        <v>100000</v>
      </c>
      <c r="K319" s="739" t="s">
        <v>50</v>
      </c>
      <c r="L319" s="739">
        <v>2</v>
      </c>
      <c r="M319" s="745">
        <f t="shared" si="28"/>
        <v>1200000</v>
      </c>
      <c r="N319" s="752"/>
      <c r="O319" s="740"/>
      <c r="P319" s="655"/>
    </row>
    <row r="320" spans="2:16">
      <c r="B320" s="127"/>
      <c r="C320" s="128"/>
      <c r="D320" s="128"/>
      <c r="E320" s="128"/>
      <c r="F320" s="687" t="s">
        <v>728</v>
      </c>
      <c r="G320" s="739"/>
      <c r="H320" s="739">
        <v>18</v>
      </c>
      <c r="I320" s="739" t="s">
        <v>50</v>
      </c>
      <c r="J320" s="747">
        <v>2</v>
      </c>
      <c r="K320" s="739" t="s">
        <v>50</v>
      </c>
      <c r="L320" s="739"/>
      <c r="M320" s="745">
        <v>100000</v>
      </c>
      <c r="N320" s="752">
        <f>H320*J320*M320</f>
        <v>3600000</v>
      </c>
      <c r="O320" s="740"/>
      <c r="P320" s="655"/>
    </row>
    <row r="321" spans="2:16">
      <c r="B321" s="127"/>
      <c r="C321" s="128"/>
      <c r="D321" s="128"/>
      <c r="E321" s="128"/>
      <c r="F321" s="687" t="s">
        <v>127</v>
      </c>
      <c r="G321" s="739"/>
      <c r="H321" s="739"/>
      <c r="I321" s="739"/>
      <c r="J321" s="739"/>
      <c r="K321" s="739"/>
      <c r="L321" s="739"/>
      <c r="M321" s="745"/>
      <c r="N321" s="752">
        <v>200000</v>
      </c>
      <c r="O321" s="740"/>
      <c r="P321" s="655"/>
    </row>
    <row r="322" spans="2:16">
      <c r="B322" s="127"/>
      <c r="C322" s="128"/>
      <c r="D322" s="128"/>
      <c r="E322" s="128"/>
      <c r="F322" s="687" t="s">
        <v>128</v>
      </c>
      <c r="G322" s="739"/>
      <c r="H322" s="739"/>
      <c r="I322" s="739"/>
      <c r="J322" s="739"/>
      <c r="K322" s="739"/>
      <c r="L322" s="739"/>
      <c r="M322" s="745"/>
      <c r="N322" s="752">
        <v>200000</v>
      </c>
      <c r="O322" s="740"/>
      <c r="P322" s="655"/>
    </row>
    <row r="323" spans="2:16">
      <c r="B323" s="127"/>
      <c r="C323" s="128"/>
      <c r="D323" s="128"/>
      <c r="E323" s="128"/>
      <c r="F323" s="687" t="s">
        <v>129</v>
      </c>
      <c r="G323" s="739"/>
      <c r="H323" s="739"/>
      <c r="I323" s="739">
        <v>2</v>
      </c>
      <c r="J323" s="739" t="s">
        <v>50</v>
      </c>
      <c r="K323" s="739">
        <v>50</v>
      </c>
      <c r="L323" s="739" t="s">
        <v>50</v>
      </c>
      <c r="M323" s="745">
        <v>20000</v>
      </c>
      <c r="N323" s="752">
        <f>K323*M323*I323</f>
        <v>2000000</v>
      </c>
      <c r="O323" s="740"/>
      <c r="P323" s="655"/>
    </row>
    <row r="324" spans="2:16">
      <c r="B324" s="127"/>
      <c r="C324" s="128"/>
      <c r="D324" s="128"/>
      <c r="E324" s="128"/>
      <c r="F324" s="687"/>
      <c r="G324" s="739"/>
      <c r="H324" s="739"/>
      <c r="I324" s="739"/>
      <c r="J324" s="739"/>
      <c r="K324" s="739"/>
      <c r="L324" s="739"/>
      <c r="M324" s="745"/>
      <c r="N324" s="752"/>
      <c r="O324" s="740"/>
      <c r="P324" s="655"/>
    </row>
    <row r="325" spans="2:16">
      <c r="B325" s="127"/>
      <c r="C325" s="128"/>
      <c r="D325" s="128"/>
      <c r="E325" s="128"/>
      <c r="F325" s="687"/>
      <c r="G325" s="739"/>
      <c r="H325" s="739"/>
      <c r="I325" s="739"/>
      <c r="J325" s="739"/>
      <c r="K325" s="739"/>
      <c r="L325" s="739"/>
      <c r="M325" s="745"/>
      <c r="N325" s="752"/>
      <c r="O325" s="740"/>
      <c r="P325" s="655"/>
    </row>
    <row r="326" spans="2:16">
      <c r="B326" s="127">
        <v>2</v>
      </c>
      <c r="C326" s="128">
        <v>1</v>
      </c>
      <c r="D326" s="128">
        <v>16</v>
      </c>
      <c r="E326" s="128"/>
      <c r="F326" s="773" t="s">
        <v>1060</v>
      </c>
      <c r="G326" s="739"/>
      <c r="H326" s="739"/>
      <c r="I326" s="739"/>
      <c r="J326" s="739"/>
      <c r="K326" s="739"/>
      <c r="L326" s="739"/>
      <c r="M326" s="745"/>
      <c r="N326" s="752">
        <f>SUM(N328:N330)</f>
        <v>2600000</v>
      </c>
      <c r="O326" s="740"/>
      <c r="P326" s="655"/>
    </row>
    <row r="327" spans="2:16">
      <c r="B327" s="127">
        <v>2</v>
      </c>
      <c r="C327" s="128">
        <v>1</v>
      </c>
      <c r="D327" s="128">
        <v>16</v>
      </c>
      <c r="E327" s="128">
        <v>2</v>
      </c>
      <c r="F327" s="687" t="s">
        <v>82</v>
      </c>
      <c r="G327" s="739"/>
      <c r="H327" s="739"/>
      <c r="I327" s="739"/>
      <c r="J327" s="739"/>
      <c r="K327" s="739"/>
      <c r="L327" s="739"/>
      <c r="M327" s="745"/>
      <c r="N327" s="752"/>
      <c r="O327" s="740"/>
      <c r="P327" s="655"/>
    </row>
    <row r="328" spans="2:16">
      <c r="B328" s="127"/>
      <c r="C328" s="128"/>
      <c r="D328" s="128"/>
      <c r="E328" s="128"/>
      <c r="F328" s="687" t="s">
        <v>127</v>
      </c>
      <c r="G328" s="739"/>
      <c r="H328" s="739"/>
      <c r="I328" s="739"/>
      <c r="J328" s="739"/>
      <c r="K328" s="739">
        <v>3</v>
      </c>
      <c r="L328" s="739" t="s">
        <v>50</v>
      </c>
      <c r="M328" s="752">
        <v>300000</v>
      </c>
      <c r="N328" s="752">
        <f>M328*K328</f>
        <v>900000</v>
      </c>
      <c r="O328" s="740"/>
      <c r="P328" s="655"/>
    </row>
    <row r="329" spans="2:16">
      <c r="B329" s="127"/>
      <c r="C329" s="128"/>
      <c r="D329" s="128"/>
      <c r="E329" s="128"/>
      <c r="F329" s="687" t="s">
        <v>128</v>
      </c>
      <c r="G329" s="739"/>
      <c r="H329" s="739"/>
      <c r="I329" s="739"/>
      <c r="J329" s="739"/>
      <c r="K329" s="739">
        <v>3</v>
      </c>
      <c r="L329" s="739" t="s">
        <v>50</v>
      </c>
      <c r="M329" s="752">
        <v>300000</v>
      </c>
      <c r="N329" s="752">
        <f>M329*K329</f>
        <v>900000</v>
      </c>
      <c r="O329" s="740"/>
      <c r="P329" s="655"/>
    </row>
    <row r="330" spans="2:16">
      <c r="B330" s="127"/>
      <c r="C330" s="128"/>
      <c r="D330" s="128"/>
      <c r="E330" s="128"/>
      <c r="F330" s="687" t="s">
        <v>129</v>
      </c>
      <c r="G330" s="739">
        <v>40</v>
      </c>
      <c r="H330" s="739" t="s">
        <v>50</v>
      </c>
      <c r="I330" s="739"/>
      <c r="J330" s="739"/>
      <c r="K330" s="739">
        <v>3</v>
      </c>
      <c r="L330" s="739" t="s">
        <v>50</v>
      </c>
      <c r="M330" s="745">
        <v>20000</v>
      </c>
      <c r="N330" s="752">
        <f>M330*G330</f>
        <v>800000</v>
      </c>
      <c r="O330" s="740"/>
      <c r="P330" s="655"/>
    </row>
    <row r="331" spans="2:16">
      <c r="B331" s="127"/>
      <c r="C331" s="128"/>
      <c r="D331" s="128"/>
      <c r="E331" s="128"/>
      <c r="F331" s="687"/>
      <c r="G331" s="739"/>
      <c r="H331" s="739"/>
      <c r="I331" s="739"/>
      <c r="J331" s="739"/>
      <c r="K331" s="739"/>
      <c r="L331" s="739"/>
      <c r="M331" s="745"/>
      <c r="N331" s="752"/>
      <c r="O331" s="740"/>
      <c r="P331" s="655"/>
    </row>
    <row r="332" spans="2:16">
      <c r="B332" s="127"/>
      <c r="C332" s="128"/>
      <c r="D332" s="128"/>
      <c r="E332" s="128"/>
      <c r="F332" s="687"/>
      <c r="G332" s="739"/>
      <c r="H332" s="739"/>
      <c r="I332" s="739"/>
      <c r="J332" s="739"/>
      <c r="K332" s="739"/>
      <c r="L332" s="739"/>
      <c r="M332" s="745"/>
      <c r="N332" s="752"/>
      <c r="O332" s="740"/>
      <c r="P332" s="655"/>
    </row>
    <row r="333" spans="2:16">
      <c r="B333" s="127">
        <v>2</v>
      </c>
      <c r="C333" s="128">
        <v>1</v>
      </c>
      <c r="D333" s="128">
        <v>17</v>
      </c>
      <c r="E333" s="128"/>
      <c r="F333" s="773" t="s">
        <v>602</v>
      </c>
      <c r="G333" s="739"/>
      <c r="H333" s="739"/>
      <c r="I333" s="739"/>
      <c r="J333" s="739"/>
      <c r="K333" s="739"/>
      <c r="L333" s="739"/>
      <c r="M333" s="745"/>
      <c r="N333" s="752">
        <f>N334</f>
        <v>9675000</v>
      </c>
      <c r="O333" s="740"/>
      <c r="P333" s="655"/>
    </row>
    <row r="334" spans="2:16">
      <c r="B334" s="127">
        <v>2</v>
      </c>
      <c r="C334" s="128">
        <v>1</v>
      </c>
      <c r="D334" s="128">
        <v>17</v>
      </c>
      <c r="E334" s="128">
        <v>2</v>
      </c>
      <c r="F334" s="687" t="s">
        <v>82</v>
      </c>
      <c r="G334" s="739"/>
      <c r="H334" s="739"/>
      <c r="I334" s="739"/>
      <c r="J334" s="739"/>
      <c r="K334" s="739"/>
      <c r="L334" s="739"/>
      <c r="M334" s="745"/>
      <c r="N334" s="752">
        <f>SUM(N335:N343)</f>
        <v>9675000</v>
      </c>
      <c r="O334" s="740"/>
      <c r="P334" s="655"/>
    </row>
    <row r="335" spans="2:16">
      <c r="B335" s="127"/>
      <c r="C335" s="128"/>
      <c r="D335" s="128"/>
      <c r="E335" s="128"/>
      <c r="F335" s="687" t="s">
        <v>236</v>
      </c>
      <c r="G335" s="739"/>
      <c r="H335" s="739"/>
      <c r="I335" s="739"/>
      <c r="J335" s="739"/>
      <c r="K335" s="739"/>
      <c r="L335" s="739"/>
      <c r="M335" s="745"/>
      <c r="N335" s="752">
        <f>SUM(M336:M338)</f>
        <v>775000</v>
      </c>
      <c r="O335" s="740"/>
      <c r="P335" s="655"/>
    </row>
    <row r="336" spans="2:16">
      <c r="B336" s="127"/>
      <c r="C336" s="128"/>
      <c r="D336" s="128"/>
      <c r="E336" s="128"/>
      <c r="F336" s="687" t="s">
        <v>124</v>
      </c>
      <c r="G336" s="739">
        <v>1</v>
      </c>
      <c r="H336" s="739" t="s">
        <v>50</v>
      </c>
      <c r="I336" s="747">
        <v>150000</v>
      </c>
      <c r="J336" s="739"/>
      <c r="K336" s="739"/>
      <c r="L336" s="739"/>
      <c r="M336" s="745">
        <v>150000</v>
      </c>
      <c r="N336" s="752"/>
      <c r="O336" s="740"/>
      <c r="P336" s="655"/>
    </row>
    <row r="337" spans="2:16">
      <c r="B337" s="127"/>
      <c r="C337" s="128"/>
      <c r="D337" s="128"/>
      <c r="E337" s="128"/>
      <c r="F337" s="687" t="s">
        <v>125</v>
      </c>
      <c r="G337" s="739">
        <v>1</v>
      </c>
      <c r="H337" s="739" t="s">
        <v>50</v>
      </c>
      <c r="I337" s="747">
        <v>125000</v>
      </c>
      <c r="J337" s="739"/>
      <c r="K337" s="739"/>
      <c r="L337" s="739"/>
      <c r="M337" s="745">
        <v>125000</v>
      </c>
      <c r="N337" s="752"/>
      <c r="O337" s="740"/>
      <c r="P337" s="655"/>
    </row>
    <row r="338" spans="2:16">
      <c r="B338" s="127"/>
      <c r="C338" s="128"/>
      <c r="D338" s="128"/>
      <c r="E338" s="128"/>
      <c r="F338" s="687" t="s">
        <v>126</v>
      </c>
      <c r="G338" s="739">
        <v>5</v>
      </c>
      <c r="H338" s="739" t="s">
        <v>50</v>
      </c>
      <c r="I338" s="747">
        <v>100000</v>
      </c>
      <c r="J338" s="739"/>
      <c r="K338" s="739"/>
      <c r="L338" s="739"/>
      <c r="M338" s="745">
        <f>I338*G338</f>
        <v>500000</v>
      </c>
      <c r="N338" s="752"/>
      <c r="O338" s="740"/>
      <c r="P338" s="655"/>
    </row>
    <row r="339" spans="2:16">
      <c r="B339" s="127"/>
      <c r="C339" s="128"/>
      <c r="D339" s="128"/>
      <c r="E339" s="128"/>
      <c r="F339" s="687" t="s">
        <v>729</v>
      </c>
      <c r="G339" s="739">
        <v>3</v>
      </c>
      <c r="H339" s="739" t="s">
        <v>50</v>
      </c>
      <c r="I339" s="747">
        <v>100000</v>
      </c>
      <c r="J339" s="739" t="s">
        <v>50</v>
      </c>
      <c r="K339" s="739">
        <v>18</v>
      </c>
      <c r="L339" s="739"/>
      <c r="M339" s="745"/>
      <c r="N339" s="752">
        <f>G339*I339*K339</f>
        <v>5400000</v>
      </c>
      <c r="O339" s="740"/>
      <c r="P339" s="655"/>
    </row>
    <row r="340" spans="2:16">
      <c r="B340" s="127"/>
      <c r="C340" s="128"/>
      <c r="D340" s="128"/>
      <c r="E340" s="128"/>
      <c r="F340" s="687" t="s">
        <v>127</v>
      </c>
      <c r="G340" s="739"/>
      <c r="H340" s="739"/>
      <c r="I340" s="739"/>
      <c r="J340" s="739"/>
      <c r="K340" s="739"/>
      <c r="L340" s="739"/>
      <c r="M340" s="745"/>
      <c r="N340" s="752">
        <v>300000</v>
      </c>
      <c r="O340" s="740"/>
      <c r="P340" s="655"/>
    </row>
    <row r="341" spans="2:16">
      <c r="B341" s="127"/>
      <c r="C341" s="128"/>
      <c r="D341" s="128"/>
      <c r="E341" s="128"/>
      <c r="F341" s="687" t="s">
        <v>128</v>
      </c>
      <c r="G341" s="739"/>
      <c r="H341" s="739"/>
      <c r="I341" s="739"/>
      <c r="J341" s="739"/>
      <c r="K341" s="739"/>
      <c r="L341" s="739"/>
      <c r="M341" s="745"/>
      <c r="N341" s="752">
        <v>300000</v>
      </c>
      <c r="O341" s="740"/>
      <c r="P341" s="655"/>
    </row>
    <row r="342" spans="2:16">
      <c r="B342" s="127"/>
      <c r="C342" s="128"/>
      <c r="D342" s="128"/>
      <c r="E342" s="128"/>
      <c r="F342" s="687" t="s">
        <v>129</v>
      </c>
      <c r="G342" s="739"/>
      <c r="H342" s="739"/>
      <c r="I342" s="739">
        <v>3</v>
      </c>
      <c r="J342" s="739" t="s">
        <v>50</v>
      </c>
      <c r="K342" s="739">
        <v>40</v>
      </c>
      <c r="L342" s="739" t="s">
        <v>50</v>
      </c>
      <c r="M342" s="745">
        <v>20000</v>
      </c>
      <c r="N342" s="752">
        <f>K342*M342*I342</f>
        <v>2400000</v>
      </c>
      <c r="O342" s="740"/>
      <c r="P342" s="655"/>
    </row>
    <row r="343" spans="2:16">
      <c r="B343" s="127"/>
      <c r="C343" s="128"/>
      <c r="D343" s="128"/>
      <c r="E343" s="128"/>
      <c r="F343" s="687" t="s">
        <v>623</v>
      </c>
      <c r="G343" s="739"/>
      <c r="H343" s="739"/>
      <c r="I343" s="739"/>
      <c r="J343" s="739"/>
      <c r="K343" s="739"/>
      <c r="L343" s="739"/>
      <c r="M343" s="745"/>
      <c r="N343" s="752">
        <v>500000</v>
      </c>
      <c r="O343" s="740"/>
      <c r="P343" s="655"/>
    </row>
    <row r="344" spans="2:16">
      <c r="B344" s="127"/>
      <c r="C344" s="128"/>
      <c r="D344" s="128"/>
      <c r="E344" s="128"/>
      <c r="F344" s="687"/>
      <c r="G344" s="739"/>
      <c r="H344" s="739"/>
      <c r="I344" s="739"/>
      <c r="J344" s="739"/>
      <c r="K344" s="739"/>
      <c r="L344" s="739"/>
      <c r="M344" s="745"/>
      <c r="N344" s="752"/>
      <c r="O344" s="740"/>
      <c r="P344" s="655"/>
    </row>
    <row r="345" spans="2:16">
      <c r="B345" s="127"/>
      <c r="C345" s="128"/>
      <c r="D345" s="128"/>
      <c r="E345" s="128"/>
      <c r="F345" s="687"/>
      <c r="G345" s="739"/>
      <c r="H345" s="739"/>
      <c r="I345" s="739"/>
      <c r="J345" s="739"/>
      <c r="K345" s="739"/>
      <c r="L345" s="739"/>
      <c r="M345" s="745"/>
      <c r="N345" s="752"/>
      <c r="O345" s="740"/>
      <c r="P345" s="655"/>
    </row>
    <row r="346" spans="2:16">
      <c r="B346" s="127">
        <v>2</v>
      </c>
      <c r="C346" s="128">
        <v>1</v>
      </c>
      <c r="D346" s="128">
        <v>18</v>
      </c>
      <c r="E346" s="128"/>
      <c r="F346" s="773" t="s">
        <v>1454</v>
      </c>
      <c r="G346" s="739"/>
      <c r="H346" s="739"/>
      <c r="I346" s="739"/>
      <c r="J346" s="739"/>
      <c r="K346" s="739"/>
      <c r="L346" s="739"/>
      <c r="M346" s="745"/>
      <c r="N346" s="752">
        <f>N347</f>
        <v>7000000</v>
      </c>
      <c r="O346" s="740"/>
      <c r="P346" s="655"/>
    </row>
    <row r="347" spans="2:16">
      <c r="B347" s="127">
        <v>2</v>
      </c>
      <c r="C347" s="128">
        <v>1</v>
      </c>
      <c r="D347" s="128">
        <v>18</v>
      </c>
      <c r="E347" s="128">
        <v>2</v>
      </c>
      <c r="F347" s="687" t="s">
        <v>82</v>
      </c>
      <c r="G347" s="739"/>
      <c r="H347" s="739"/>
      <c r="I347" s="739"/>
      <c r="J347" s="739"/>
      <c r="K347" s="739"/>
      <c r="L347" s="739"/>
      <c r="M347" s="745"/>
      <c r="N347" s="752">
        <f>SUM(N348:N350)</f>
        <v>7000000</v>
      </c>
      <c r="O347" s="740"/>
      <c r="P347" s="655"/>
    </row>
    <row r="348" spans="2:16">
      <c r="B348" s="127"/>
      <c r="C348" s="128"/>
      <c r="D348" s="128"/>
      <c r="E348" s="128"/>
      <c r="F348" s="687" t="s">
        <v>590</v>
      </c>
      <c r="G348" s="739"/>
      <c r="H348" s="739"/>
      <c r="I348" s="739">
        <v>10</v>
      </c>
      <c r="J348" s="739" t="s">
        <v>50</v>
      </c>
      <c r="K348" s="739">
        <v>30</v>
      </c>
      <c r="L348" s="739" t="s">
        <v>50</v>
      </c>
      <c r="M348" s="745">
        <v>20000</v>
      </c>
      <c r="N348" s="752">
        <f t="shared" ref="N348" si="29">I348*K348*M348</f>
        <v>6000000</v>
      </c>
      <c r="O348" s="740"/>
      <c r="P348" s="655"/>
    </row>
    <row r="349" spans="2:16">
      <c r="B349" s="127"/>
      <c r="C349" s="128"/>
      <c r="D349" s="128"/>
      <c r="E349" s="128"/>
      <c r="F349" s="687" t="s">
        <v>127</v>
      </c>
      <c r="G349" s="739"/>
      <c r="H349" s="739"/>
      <c r="I349" s="739">
        <v>10</v>
      </c>
      <c r="J349" s="739" t="s">
        <v>50</v>
      </c>
      <c r="K349" s="739"/>
      <c r="L349" s="739"/>
      <c r="M349" s="745">
        <v>50000</v>
      </c>
      <c r="N349" s="752">
        <f>M349*I349</f>
        <v>500000</v>
      </c>
      <c r="O349" s="740"/>
      <c r="P349" s="655"/>
    </row>
    <row r="350" spans="2:16">
      <c r="B350" s="127"/>
      <c r="C350" s="128"/>
      <c r="D350" s="128"/>
      <c r="E350" s="128"/>
      <c r="F350" s="687" t="s">
        <v>626</v>
      </c>
      <c r="G350" s="739"/>
      <c r="H350" s="739"/>
      <c r="I350" s="739">
        <v>10</v>
      </c>
      <c r="J350" s="739" t="s">
        <v>50</v>
      </c>
      <c r="K350" s="739"/>
      <c r="L350" s="739"/>
      <c r="M350" s="745">
        <v>50000</v>
      </c>
      <c r="N350" s="752">
        <f>M350*I350</f>
        <v>500000</v>
      </c>
      <c r="O350" s="740"/>
      <c r="P350" s="655"/>
    </row>
    <row r="351" spans="2:16">
      <c r="B351" s="127"/>
      <c r="C351" s="128"/>
      <c r="D351" s="128"/>
      <c r="E351" s="128"/>
      <c r="F351" s="687"/>
      <c r="G351" s="739"/>
      <c r="H351" s="739"/>
      <c r="I351" s="739"/>
      <c r="J351" s="739"/>
      <c r="K351" s="739"/>
      <c r="L351" s="739"/>
      <c r="M351" s="745"/>
      <c r="N351" s="752"/>
      <c r="O351" s="740"/>
      <c r="P351" s="655"/>
    </row>
    <row r="352" spans="2:16">
      <c r="B352" s="127"/>
      <c r="C352" s="128"/>
      <c r="D352" s="128"/>
      <c r="E352" s="128"/>
      <c r="F352" s="687"/>
      <c r="G352" s="739"/>
      <c r="H352" s="739"/>
      <c r="I352" s="739"/>
      <c r="J352" s="739"/>
      <c r="K352" s="739"/>
      <c r="L352" s="739"/>
      <c r="M352" s="745"/>
      <c r="N352" s="752"/>
      <c r="O352" s="740"/>
      <c r="P352" s="655"/>
    </row>
    <row r="353" spans="2:16">
      <c r="B353" s="127">
        <v>2</v>
      </c>
      <c r="C353" s="128">
        <v>1</v>
      </c>
      <c r="D353" s="128">
        <v>19</v>
      </c>
      <c r="E353" s="128"/>
      <c r="F353" s="879" t="s">
        <v>1396</v>
      </c>
      <c r="G353" s="880"/>
      <c r="H353" s="880"/>
      <c r="I353" s="880"/>
      <c r="J353" s="880"/>
      <c r="K353" s="880"/>
      <c r="L353" s="880"/>
      <c r="M353" s="883"/>
      <c r="N353" s="752">
        <f>N354</f>
        <v>67983500</v>
      </c>
      <c r="O353" s="740"/>
      <c r="P353" s="655"/>
    </row>
    <row r="354" spans="2:16">
      <c r="B354" s="127">
        <v>2</v>
      </c>
      <c r="C354" s="128">
        <v>1</v>
      </c>
      <c r="D354" s="128">
        <v>19</v>
      </c>
      <c r="E354" s="128">
        <v>2</v>
      </c>
      <c r="F354" s="687" t="s">
        <v>82</v>
      </c>
      <c r="G354" s="739"/>
      <c r="H354" s="739"/>
      <c r="I354" s="739"/>
      <c r="J354" s="739"/>
      <c r="K354" s="739"/>
      <c r="L354" s="739"/>
      <c r="M354" s="745"/>
      <c r="N354" s="752">
        <f>SUM(N355:N384)</f>
        <v>67983500</v>
      </c>
      <c r="O354" s="740"/>
      <c r="P354" s="655"/>
    </row>
    <row r="355" spans="2:16">
      <c r="B355" s="127"/>
      <c r="C355" s="128"/>
      <c r="D355" s="128"/>
      <c r="E355" s="128"/>
      <c r="F355" s="773" t="s">
        <v>144</v>
      </c>
      <c r="G355" s="739"/>
      <c r="H355" s="739"/>
      <c r="I355" s="739"/>
      <c r="J355" s="739"/>
      <c r="K355" s="739"/>
      <c r="L355" s="739"/>
      <c r="M355" s="745"/>
      <c r="N355" s="752">
        <f>SUM(M356:M358)</f>
        <v>5850000</v>
      </c>
      <c r="O355" s="740"/>
      <c r="P355" s="655"/>
    </row>
    <row r="356" spans="2:16">
      <c r="B356" s="127"/>
      <c r="C356" s="128"/>
      <c r="D356" s="128"/>
      <c r="E356" s="128"/>
      <c r="F356" s="687" t="s">
        <v>479</v>
      </c>
      <c r="G356" s="739">
        <v>1</v>
      </c>
      <c r="H356" s="739" t="s">
        <v>50</v>
      </c>
      <c r="I356" s="747">
        <v>300000</v>
      </c>
      <c r="J356" s="739" t="s">
        <v>50</v>
      </c>
      <c r="K356" s="739">
        <v>3</v>
      </c>
      <c r="L356" s="739" t="s">
        <v>50</v>
      </c>
      <c r="M356" s="745">
        <f>I356*G356*K356</f>
        <v>900000</v>
      </c>
      <c r="N356" s="752"/>
      <c r="O356" s="740"/>
      <c r="P356" s="655"/>
    </row>
    <row r="357" spans="2:16">
      <c r="B357" s="127"/>
      <c r="C357" s="128"/>
      <c r="D357" s="128"/>
      <c r="E357" s="128"/>
      <c r="F357" s="687" t="s">
        <v>636</v>
      </c>
      <c r="G357" s="739">
        <v>1</v>
      </c>
      <c r="H357" s="739" t="s">
        <v>50</v>
      </c>
      <c r="I357" s="747">
        <v>250000</v>
      </c>
      <c r="J357" s="739" t="s">
        <v>50</v>
      </c>
      <c r="K357" s="739">
        <v>3</v>
      </c>
      <c r="L357" s="739" t="s">
        <v>50</v>
      </c>
      <c r="M357" s="745">
        <f t="shared" ref="M357:M358" si="30">I357*G357*K357</f>
        <v>750000</v>
      </c>
      <c r="N357" s="752"/>
      <c r="O357" s="740"/>
      <c r="P357" s="655"/>
    </row>
    <row r="358" spans="2:16">
      <c r="B358" s="127"/>
      <c r="C358" s="128"/>
      <c r="D358" s="128"/>
      <c r="E358" s="128"/>
      <c r="F358" s="687" t="s">
        <v>637</v>
      </c>
      <c r="G358" s="739">
        <v>7</v>
      </c>
      <c r="H358" s="739" t="s">
        <v>50</v>
      </c>
      <c r="I358" s="747">
        <v>200000</v>
      </c>
      <c r="J358" s="739" t="s">
        <v>50</v>
      </c>
      <c r="K358" s="739">
        <v>3</v>
      </c>
      <c r="L358" s="739" t="s">
        <v>50</v>
      </c>
      <c r="M358" s="745">
        <f t="shared" si="30"/>
        <v>4200000</v>
      </c>
      <c r="N358" s="752"/>
      <c r="O358" s="740"/>
      <c r="P358" s="655"/>
    </row>
    <row r="359" spans="2:16">
      <c r="B359" s="127"/>
      <c r="C359" s="128"/>
      <c r="D359" s="128"/>
      <c r="E359" s="128"/>
      <c r="F359" s="773" t="s">
        <v>639</v>
      </c>
      <c r="G359" s="739"/>
      <c r="H359" s="739"/>
      <c r="I359" s="747"/>
      <c r="J359" s="739"/>
      <c r="K359" s="739"/>
      <c r="L359" s="739"/>
      <c r="M359" s="745"/>
      <c r="N359" s="752">
        <f>SUM(M360:M362)</f>
        <v>20700000</v>
      </c>
      <c r="O359" s="740"/>
      <c r="P359" s="655"/>
    </row>
    <row r="360" spans="2:16">
      <c r="B360" s="127"/>
      <c r="C360" s="128"/>
      <c r="D360" s="128"/>
      <c r="E360" s="128"/>
      <c r="F360" s="687" t="s">
        <v>479</v>
      </c>
      <c r="G360" s="739">
        <v>1</v>
      </c>
      <c r="H360" s="739" t="s">
        <v>50</v>
      </c>
      <c r="I360" s="747">
        <v>300000</v>
      </c>
      <c r="J360" s="739" t="s">
        <v>50</v>
      </c>
      <c r="K360" s="739">
        <v>18</v>
      </c>
      <c r="L360" s="739"/>
      <c r="M360" s="745">
        <f>G360*I360*K360</f>
        <v>5400000</v>
      </c>
      <c r="N360" s="752"/>
      <c r="O360" s="740"/>
      <c r="P360" s="655"/>
    </row>
    <row r="361" spans="2:16">
      <c r="B361" s="127"/>
      <c r="C361" s="128"/>
      <c r="D361" s="128"/>
      <c r="E361" s="128"/>
      <c r="F361" s="687" t="s">
        <v>636</v>
      </c>
      <c r="G361" s="739">
        <v>1</v>
      </c>
      <c r="H361" s="739" t="s">
        <v>50</v>
      </c>
      <c r="I361" s="747">
        <v>250000</v>
      </c>
      <c r="J361" s="739" t="s">
        <v>50</v>
      </c>
      <c r="K361" s="739">
        <v>18</v>
      </c>
      <c r="L361" s="739"/>
      <c r="M361" s="745">
        <f t="shared" ref="M361:M362" si="31">G361*I361*K361</f>
        <v>4500000</v>
      </c>
      <c r="N361" s="752"/>
      <c r="O361" s="740"/>
      <c r="P361" s="655"/>
    </row>
    <row r="362" spans="2:16">
      <c r="B362" s="127"/>
      <c r="C362" s="128"/>
      <c r="D362" s="128"/>
      <c r="E362" s="128"/>
      <c r="F362" s="687" t="s">
        <v>637</v>
      </c>
      <c r="G362" s="739">
        <v>3</v>
      </c>
      <c r="H362" s="739" t="s">
        <v>50</v>
      </c>
      <c r="I362" s="747">
        <v>200000</v>
      </c>
      <c r="J362" s="739" t="s">
        <v>50</v>
      </c>
      <c r="K362" s="739">
        <v>18</v>
      </c>
      <c r="L362" s="739"/>
      <c r="M362" s="745">
        <f t="shared" si="31"/>
        <v>10800000</v>
      </c>
      <c r="N362" s="752"/>
      <c r="O362" s="740"/>
      <c r="P362" s="655"/>
    </row>
    <row r="363" spans="2:16">
      <c r="B363" s="127"/>
      <c r="C363" s="128"/>
      <c r="D363" s="128"/>
      <c r="E363" s="128"/>
      <c r="F363" s="773" t="s">
        <v>640</v>
      </c>
      <c r="G363" s="739">
        <v>2</v>
      </c>
      <c r="H363" s="739" t="s">
        <v>50</v>
      </c>
      <c r="I363" s="747">
        <v>100000</v>
      </c>
      <c r="J363" s="739" t="s">
        <v>50</v>
      </c>
      <c r="K363" s="739">
        <v>18</v>
      </c>
      <c r="L363" s="739"/>
      <c r="M363" s="745"/>
      <c r="N363" s="752">
        <f>G363*I363*K363</f>
        <v>3600000</v>
      </c>
      <c r="O363" s="740"/>
      <c r="P363" s="655"/>
    </row>
    <row r="364" spans="2:16">
      <c r="B364" s="127"/>
      <c r="C364" s="128"/>
      <c r="D364" s="128"/>
      <c r="E364" s="128"/>
      <c r="F364" s="773" t="s">
        <v>590</v>
      </c>
      <c r="G364" s="739"/>
      <c r="H364" s="739"/>
      <c r="I364" s="739"/>
      <c r="J364" s="739"/>
      <c r="K364" s="739"/>
      <c r="L364" s="739"/>
      <c r="M364" s="745"/>
      <c r="N364" s="752">
        <f>SUM(M365:M375)</f>
        <v>7200000</v>
      </c>
      <c r="O364" s="740"/>
      <c r="P364" s="655"/>
    </row>
    <row r="365" spans="2:16">
      <c r="B365" s="127"/>
      <c r="C365" s="128"/>
      <c r="D365" s="128"/>
      <c r="E365" s="128"/>
      <c r="F365" s="687" t="s">
        <v>1397</v>
      </c>
      <c r="G365" s="739"/>
      <c r="H365" s="739"/>
      <c r="I365" s="747">
        <v>20000</v>
      </c>
      <c r="J365" s="739" t="s">
        <v>50</v>
      </c>
      <c r="K365" s="739">
        <v>25</v>
      </c>
      <c r="L365" s="739"/>
      <c r="M365" s="745">
        <f>I365*K365</f>
        <v>500000</v>
      </c>
      <c r="N365" s="752"/>
      <c r="O365" s="740"/>
      <c r="P365" s="655"/>
    </row>
    <row r="366" spans="2:16">
      <c r="B366" s="127"/>
      <c r="C366" s="128"/>
      <c r="D366" s="128"/>
      <c r="E366" s="128"/>
      <c r="F366" s="687" t="s">
        <v>1448</v>
      </c>
      <c r="G366" s="739"/>
      <c r="H366" s="739"/>
      <c r="I366" s="747">
        <v>20000</v>
      </c>
      <c r="J366" s="739" t="s">
        <v>50</v>
      </c>
      <c r="K366" s="739">
        <v>10</v>
      </c>
      <c r="L366" s="739"/>
      <c r="M366" s="745">
        <f t="shared" ref="M366:M375" si="32">I366*K366</f>
        <v>200000</v>
      </c>
      <c r="N366" s="752"/>
      <c r="O366" s="740"/>
      <c r="P366" s="655"/>
    </row>
    <row r="367" spans="2:16">
      <c r="B367" s="127"/>
      <c r="C367" s="128"/>
      <c r="D367" s="128"/>
      <c r="E367" s="128"/>
      <c r="F367" s="687" t="s">
        <v>1398</v>
      </c>
      <c r="G367" s="739"/>
      <c r="H367" s="739"/>
      <c r="I367" s="747">
        <v>20000</v>
      </c>
      <c r="J367" s="739" t="s">
        <v>50</v>
      </c>
      <c r="K367" s="739">
        <v>10</v>
      </c>
      <c r="L367" s="739"/>
      <c r="M367" s="745">
        <f t="shared" si="32"/>
        <v>200000</v>
      </c>
      <c r="N367" s="752"/>
      <c r="O367" s="740"/>
      <c r="P367" s="655"/>
    </row>
    <row r="368" spans="2:16">
      <c r="B368" s="127"/>
      <c r="C368" s="128"/>
      <c r="D368" s="128"/>
      <c r="E368" s="128"/>
      <c r="F368" s="687" t="s">
        <v>1705</v>
      </c>
      <c r="G368" s="739"/>
      <c r="H368" s="739"/>
      <c r="I368" s="747">
        <v>20000</v>
      </c>
      <c r="J368" s="739" t="s">
        <v>50</v>
      </c>
      <c r="K368" s="739">
        <v>200</v>
      </c>
      <c r="L368" s="739"/>
      <c r="M368" s="745">
        <f t="shared" si="32"/>
        <v>4000000</v>
      </c>
      <c r="N368" s="752"/>
      <c r="O368" s="740"/>
      <c r="P368" s="655"/>
    </row>
    <row r="369" spans="2:16">
      <c r="B369" s="127"/>
      <c r="C369" s="128"/>
      <c r="D369" s="128"/>
      <c r="E369" s="128"/>
      <c r="F369" s="687" t="s">
        <v>646</v>
      </c>
      <c r="G369" s="739"/>
      <c r="H369" s="739"/>
      <c r="I369" s="747">
        <v>20000</v>
      </c>
      <c r="J369" s="739" t="s">
        <v>50</v>
      </c>
      <c r="K369" s="739">
        <v>10</v>
      </c>
      <c r="L369" s="739"/>
      <c r="M369" s="745">
        <f t="shared" si="32"/>
        <v>200000</v>
      </c>
      <c r="N369" s="752"/>
      <c r="O369" s="740"/>
      <c r="P369" s="655"/>
    </row>
    <row r="370" spans="2:16">
      <c r="B370" s="127"/>
      <c r="C370" s="128"/>
      <c r="D370" s="128"/>
      <c r="E370" s="128"/>
      <c r="F370" s="687" t="s">
        <v>1399</v>
      </c>
      <c r="G370" s="739"/>
      <c r="H370" s="739"/>
      <c r="I370" s="747">
        <v>20000</v>
      </c>
      <c r="J370" s="739" t="s">
        <v>50</v>
      </c>
      <c r="K370" s="739">
        <v>10</v>
      </c>
      <c r="L370" s="739"/>
      <c r="M370" s="745">
        <f t="shared" si="32"/>
        <v>200000</v>
      </c>
      <c r="N370" s="752"/>
      <c r="O370" s="740"/>
      <c r="P370" s="655"/>
    </row>
    <row r="371" spans="2:16">
      <c r="B371" s="127"/>
      <c r="C371" s="128"/>
      <c r="D371" s="128"/>
      <c r="E371" s="128"/>
      <c r="F371" s="687" t="s">
        <v>1400</v>
      </c>
      <c r="G371" s="739"/>
      <c r="H371" s="739"/>
      <c r="I371" s="747">
        <v>20000</v>
      </c>
      <c r="J371" s="739" t="s">
        <v>50</v>
      </c>
      <c r="K371" s="739">
        <v>10</v>
      </c>
      <c r="L371" s="739"/>
      <c r="M371" s="745">
        <f t="shared" si="32"/>
        <v>200000</v>
      </c>
      <c r="N371" s="752"/>
      <c r="O371" s="740"/>
      <c r="P371" s="655"/>
    </row>
    <row r="372" spans="2:16">
      <c r="B372" s="127"/>
      <c r="C372" s="128"/>
      <c r="D372" s="128"/>
      <c r="E372" s="128"/>
      <c r="F372" s="687" t="s">
        <v>1401</v>
      </c>
      <c r="G372" s="739"/>
      <c r="H372" s="739"/>
      <c r="I372" s="747">
        <v>20000</v>
      </c>
      <c r="J372" s="739" t="s">
        <v>50</v>
      </c>
      <c r="K372" s="739">
        <v>10</v>
      </c>
      <c r="L372" s="739"/>
      <c r="M372" s="745">
        <f t="shared" si="32"/>
        <v>200000</v>
      </c>
      <c r="N372" s="752"/>
      <c r="O372" s="740"/>
      <c r="P372" s="655"/>
    </row>
    <row r="373" spans="2:16">
      <c r="B373" s="127"/>
      <c r="C373" s="128"/>
      <c r="D373" s="128"/>
      <c r="E373" s="128"/>
      <c r="F373" s="687" t="s">
        <v>650</v>
      </c>
      <c r="G373" s="739"/>
      <c r="H373" s="739"/>
      <c r="I373" s="747">
        <v>20000</v>
      </c>
      <c r="J373" s="739" t="s">
        <v>50</v>
      </c>
      <c r="K373" s="739">
        <v>25</v>
      </c>
      <c r="L373" s="739"/>
      <c r="M373" s="745">
        <f t="shared" si="32"/>
        <v>500000</v>
      </c>
      <c r="N373" s="752"/>
      <c r="O373" s="740"/>
      <c r="P373" s="655"/>
    </row>
    <row r="374" spans="2:16">
      <c r="B374" s="127"/>
      <c r="C374" s="128"/>
      <c r="D374" s="128"/>
      <c r="E374" s="128"/>
      <c r="F374" s="687" t="s">
        <v>651</v>
      </c>
      <c r="G374" s="739"/>
      <c r="H374" s="739"/>
      <c r="I374" s="747">
        <v>20000</v>
      </c>
      <c r="J374" s="739" t="s">
        <v>50</v>
      </c>
      <c r="K374" s="739">
        <v>40</v>
      </c>
      <c r="L374" s="739"/>
      <c r="M374" s="745">
        <f t="shared" si="32"/>
        <v>800000</v>
      </c>
      <c r="N374" s="752"/>
      <c r="O374" s="740"/>
      <c r="P374" s="655"/>
    </row>
    <row r="375" spans="2:16">
      <c r="B375" s="127"/>
      <c r="C375" s="128"/>
      <c r="D375" s="128"/>
      <c r="E375" s="128"/>
      <c r="F375" s="687" t="s">
        <v>1402</v>
      </c>
      <c r="G375" s="739"/>
      <c r="H375" s="739"/>
      <c r="I375" s="747">
        <v>20000</v>
      </c>
      <c r="J375" s="739" t="s">
        <v>50</v>
      </c>
      <c r="K375" s="739">
        <v>10</v>
      </c>
      <c r="L375" s="739"/>
      <c r="M375" s="745">
        <f t="shared" si="32"/>
        <v>200000</v>
      </c>
      <c r="N375" s="752"/>
      <c r="O375" s="740"/>
      <c r="P375" s="655"/>
    </row>
    <row r="376" spans="2:16">
      <c r="B376" s="127"/>
      <c r="C376" s="128"/>
      <c r="D376" s="128"/>
      <c r="E376" s="128"/>
      <c r="F376" s="687" t="s">
        <v>1449</v>
      </c>
      <c r="G376" s="739"/>
      <c r="H376" s="739"/>
      <c r="I376" s="739"/>
      <c r="J376" s="739"/>
      <c r="K376" s="739">
        <v>50</v>
      </c>
      <c r="L376" s="739" t="s">
        <v>50</v>
      </c>
      <c r="M376" s="745">
        <v>50000</v>
      </c>
      <c r="N376" s="752">
        <f>K376*M376</f>
        <v>2500000</v>
      </c>
      <c r="O376" s="740"/>
      <c r="P376" s="655"/>
    </row>
    <row r="377" spans="2:16">
      <c r="B377" s="127"/>
      <c r="C377" s="128"/>
      <c r="D377" s="128"/>
      <c r="E377" s="128"/>
      <c r="F377" s="687" t="s">
        <v>654</v>
      </c>
      <c r="G377" s="739"/>
      <c r="H377" s="739"/>
      <c r="I377" s="739"/>
      <c r="J377" s="739"/>
      <c r="K377" s="739">
        <v>108</v>
      </c>
      <c r="L377" s="739" t="s">
        <v>50</v>
      </c>
      <c r="M377" s="745">
        <v>20000</v>
      </c>
      <c r="N377" s="752">
        <f t="shared" ref="N377:N380" si="33">K377*M377</f>
        <v>2160000</v>
      </c>
      <c r="O377" s="740"/>
      <c r="P377" s="655"/>
    </row>
    <row r="378" spans="2:16">
      <c r="B378" s="127"/>
      <c r="C378" s="128"/>
      <c r="D378" s="128"/>
      <c r="E378" s="128"/>
      <c r="F378" s="687" t="s">
        <v>656</v>
      </c>
      <c r="G378" s="739"/>
      <c r="H378" s="739"/>
      <c r="I378" s="739"/>
      <c r="J378" s="739"/>
      <c r="K378" s="739">
        <v>18</v>
      </c>
      <c r="L378" s="739" t="s">
        <v>50</v>
      </c>
      <c r="M378" s="745">
        <v>150000</v>
      </c>
      <c r="N378" s="752">
        <f t="shared" si="33"/>
        <v>2700000</v>
      </c>
      <c r="O378" s="740"/>
      <c r="P378" s="655"/>
    </row>
    <row r="379" spans="2:16">
      <c r="B379" s="127"/>
      <c r="C379" s="128"/>
      <c r="D379" s="128"/>
      <c r="E379" s="128"/>
      <c r="F379" s="687" t="s">
        <v>606</v>
      </c>
      <c r="G379" s="739"/>
      <c r="H379" s="739"/>
      <c r="I379" s="739"/>
      <c r="J379" s="739"/>
      <c r="K379" s="739">
        <v>18</v>
      </c>
      <c r="L379" s="739" t="s">
        <v>50</v>
      </c>
      <c r="M379" s="745">
        <v>200000</v>
      </c>
      <c r="N379" s="752">
        <f t="shared" si="33"/>
        <v>3600000</v>
      </c>
      <c r="O379" s="740"/>
      <c r="P379" s="655"/>
    </row>
    <row r="380" spans="2:16">
      <c r="B380" s="127"/>
      <c r="C380" s="128"/>
      <c r="D380" s="128"/>
      <c r="E380" s="128"/>
      <c r="F380" s="687" t="s">
        <v>1403</v>
      </c>
      <c r="G380" s="739"/>
      <c r="H380" s="739"/>
      <c r="I380" s="739"/>
      <c r="J380" s="739"/>
      <c r="K380" s="739">
        <v>50</v>
      </c>
      <c r="L380" s="739" t="s">
        <v>50</v>
      </c>
      <c r="M380" s="745">
        <v>50000</v>
      </c>
      <c r="N380" s="752">
        <f t="shared" si="33"/>
        <v>2500000</v>
      </c>
      <c r="O380" s="740"/>
      <c r="P380" s="655"/>
    </row>
    <row r="381" spans="2:16">
      <c r="B381" s="127"/>
      <c r="C381" s="128"/>
      <c r="D381" s="128"/>
      <c r="E381" s="128"/>
      <c r="F381" s="687" t="s">
        <v>127</v>
      </c>
      <c r="G381" s="739"/>
      <c r="H381" s="739"/>
      <c r="I381" s="739"/>
      <c r="J381" s="739"/>
      <c r="K381" s="739">
        <v>18</v>
      </c>
      <c r="L381" s="739" t="s">
        <v>50</v>
      </c>
      <c r="M381" s="745">
        <v>100000</v>
      </c>
      <c r="N381" s="752">
        <f>M381*K381</f>
        <v>1800000</v>
      </c>
      <c r="O381" s="740"/>
      <c r="P381" s="655"/>
    </row>
    <row r="382" spans="2:16">
      <c r="B382" s="127"/>
      <c r="C382" s="128"/>
      <c r="D382" s="128"/>
      <c r="E382" s="128"/>
      <c r="F382" s="687" t="s">
        <v>660</v>
      </c>
      <c r="G382" s="739"/>
      <c r="H382" s="739"/>
      <c r="I382" s="739"/>
      <c r="J382" s="739"/>
      <c r="K382" s="739">
        <v>18</v>
      </c>
      <c r="L382" s="739" t="s">
        <v>50</v>
      </c>
      <c r="M382" s="745">
        <v>125000</v>
      </c>
      <c r="N382" s="752">
        <f>K382*M382</f>
        <v>2250000</v>
      </c>
      <c r="O382" s="740"/>
      <c r="P382" s="655"/>
    </row>
    <row r="383" spans="2:16">
      <c r="B383" s="127"/>
      <c r="C383" s="128"/>
      <c r="D383" s="128"/>
      <c r="E383" s="128"/>
      <c r="F383" s="687" t="s">
        <v>661</v>
      </c>
      <c r="G383" s="739"/>
      <c r="H383" s="739"/>
      <c r="I383" s="739"/>
      <c r="J383" s="739"/>
      <c r="K383" s="747">
        <v>8509</v>
      </c>
      <c r="L383" s="739" t="s">
        <v>50</v>
      </c>
      <c r="M383" s="745">
        <v>1500</v>
      </c>
      <c r="N383" s="752">
        <f>K383*M383</f>
        <v>12763500</v>
      </c>
      <c r="O383" s="740"/>
      <c r="P383" s="655"/>
    </row>
    <row r="384" spans="2:16">
      <c r="B384" s="127"/>
      <c r="C384" s="128"/>
      <c r="D384" s="128"/>
      <c r="E384" s="128"/>
      <c r="F384" s="687" t="s">
        <v>626</v>
      </c>
      <c r="G384" s="739"/>
      <c r="H384" s="739"/>
      <c r="I384" s="739"/>
      <c r="J384" s="739"/>
      <c r="K384" s="739"/>
      <c r="L384" s="739"/>
      <c r="M384" s="745"/>
      <c r="N384" s="752">
        <v>360000</v>
      </c>
      <c r="O384" s="740"/>
      <c r="P384" s="655"/>
    </row>
    <row r="385" spans="2:16">
      <c r="B385" s="127"/>
      <c r="C385" s="128"/>
      <c r="D385" s="128"/>
      <c r="E385" s="128"/>
      <c r="F385" s="687"/>
      <c r="G385" s="739"/>
      <c r="H385" s="739"/>
      <c r="I385" s="739"/>
      <c r="J385" s="739"/>
      <c r="K385" s="739"/>
      <c r="L385" s="739"/>
      <c r="M385" s="745"/>
      <c r="N385" s="752"/>
      <c r="O385" s="740"/>
      <c r="P385" s="655"/>
    </row>
    <row r="386" spans="2:16">
      <c r="B386" s="127"/>
      <c r="C386" s="128"/>
      <c r="D386" s="128"/>
      <c r="E386" s="128"/>
      <c r="F386" s="687"/>
      <c r="G386" s="739"/>
      <c r="H386" s="739"/>
      <c r="I386" s="739"/>
      <c r="J386" s="739"/>
      <c r="K386" s="739"/>
      <c r="L386" s="739"/>
      <c r="M386" s="745"/>
      <c r="N386" s="752"/>
      <c r="O386" s="740"/>
      <c r="P386" s="655"/>
    </row>
    <row r="387" spans="2:16">
      <c r="B387" s="127">
        <v>2</v>
      </c>
      <c r="C387" s="128">
        <v>1</v>
      </c>
      <c r="D387" s="128">
        <v>20</v>
      </c>
      <c r="E387" s="128"/>
      <c r="F387" s="773" t="s">
        <v>1543</v>
      </c>
      <c r="G387" s="733"/>
      <c r="H387" s="733"/>
      <c r="I387" s="733"/>
      <c r="J387" s="733"/>
      <c r="K387" s="733"/>
      <c r="L387" s="733"/>
      <c r="M387" s="734"/>
      <c r="N387" s="752">
        <f>N388</f>
        <v>12105000</v>
      </c>
      <c r="O387" s="740"/>
      <c r="P387" s="655"/>
    </row>
    <row r="388" spans="2:16">
      <c r="B388" s="127">
        <v>2</v>
      </c>
      <c r="C388" s="128">
        <v>1</v>
      </c>
      <c r="D388" s="128">
        <v>20</v>
      </c>
      <c r="E388" s="128">
        <v>2</v>
      </c>
      <c r="F388" s="687" t="s">
        <v>82</v>
      </c>
      <c r="G388" s="739"/>
      <c r="H388" s="739"/>
      <c r="I388" s="739"/>
      <c r="J388" s="739"/>
      <c r="K388" s="739"/>
      <c r="L388" s="739"/>
      <c r="M388" s="745"/>
      <c r="N388" s="752">
        <f>SUM(N389:N408)</f>
        <v>12105000</v>
      </c>
      <c r="O388" s="740"/>
      <c r="P388" s="655"/>
    </row>
    <row r="389" spans="2:16">
      <c r="B389" s="127"/>
      <c r="C389" s="128"/>
      <c r="D389" s="128"/>
      <c r="E389" s="128"/>
      <c r="F389" s="773" t="s">
        <v>224</v>
      </c>
      <c r="G389" s="739"/>
      <c r="H389" s="739"/>
      <c r="I389" s="739"/>
      <c r="J389" s="739"/>
      <c r="K389" s="739"/>
      <c r="L389" s="739"/>
      <c r="M389" s="745"/>
      <c r="N389" s="752">
        <f>SUM(M390:M393)</f>
        <v>3405000</v>
      </c>
      <c r="O389" s="740"/>
      <c r="P389" s="655"/>
    </row>
    <row r="390" spans="2:16">
      <c r="B390" s="127"/>
      <c r="C390" s="128"/>
      <c r="D390" s="128"/>
      <c r="E390" s="128"/>
      <c r="F390" s="687" t="s">
        <v>1556</v>
      </c>
      <c r="G390" s="739">
        <v>1</v>
      </c>
      <c r="H390" s="739" t="s">
        <v>50</v>
      </c>
      <c r="I390" s="739">
        <v>160000</v>
      </c>
      <c r="J390" s="739"/>
      <c r="K390" s="739">
        <v>3</v>
      </c>
      <c r="L390" s="739" t="s">
        <v>50</v>
      </c>
      <c r="M390" s="745">
        <f>K390*I390*G390</f>
        <v>480000</v>
      </c>
      <c r="N390" s="752"/>
      <c r="O390" s="740"/>
      <c r="P390" s="655"/>
    </row>
    <row r="391" spans="2:16">
      <c r="B391" s="127"/>
      <c r="C391" s="128"/>
      <c r="D391" s="128"/>
      <c r="E391" s="128"/>
      <c r="F391" s="687" t="s">
        <v>479</v>
      </c>
      <c r="G391" s="739">
        <v>1</v>
      </c>
      <c r="H391" s="739" t="s">
        <v>50</v>
      </c>
      <c r="I391" s="747">
        <v>150000</v>
      </c>
      <c r="J391" s="739" t="s">
        <v>50</v>
      </c>
      <c r="K391" s="739">
        <v>3</v>
      </c>
      <c r="L391" s="739" t="s">
        <v>50</v>
      </c>
      <c r="M391" s="745">
        <f>I391*G391*K391</f>
        <v>450000</v>
      </c>
      <c r="N391" s="752"/>
      <c r="O391" s="740"/>
      <c r="P391" s="655"/>
    </row>
    <row r="392" spans="2:16">
      <c r="B392" s="127"/>
      <c r="C392" s="128"/>
      <c r="D392" s="128"/>
      <c r="E392" s="128"/>
      <c r="F392" s="687" t="s">
        <v>636</v>
      </c>
      <c r="G392" s="739">
        <v>1</v>
      </c>
      <c r="H392" s="739" t="s">
        <v>50</v>
      </c>
      <c r="I392" s="747">
        <v>125000</v>
      </c>
      <c r="J392" s="739" t="s">
        <v>50</v>
      </c>
      <c r="K392" s="739">
        <v>3</v>
      </c>
      <c r="L392" s="739" t="s">
        <v>50</v>
      </c>
      <c r="M392" s="745">
        <f t="shared" ref="M392:M393" si="34">I392*G392*K392</f>
        <v>375000</v>
      </c>
      <c r="N392" s="752"/>
      <c r="O392" s="740"/>
      <c r="P392" s="655"/>
    </row>
    <row r="393" spans="2:16">
      <c r="B393" s="127"/>
      <c r="C393" s="128"/>
      <c r="D393" s="128"/>
      <c r="E393" s="128"/>
      <c r="F393" s="687" t="s">
        <v>637</v>
      </c>
      <c r="G393" s="739">
        <v>7</v>
      </c>
      <c r="H393" s="739" t="s">
        <v>50</v>
      </c>
      <c r="I393" s="747">
        <v>100000</v>
      </c>
      <c r="J393" s="739" t="s">
        <v>50</v>
      </c>
      <c r="K393" s="739">
        <v>3</v>
      </c>
      <c r="L393" s="739" t="s">
        <v>50</v>
      </c>
      <c r="M393" s="745">
        <f t="shared" si="34"/>
        <v>2100000</v>
      </c>
      <c r="N393" s="752"/>
      <c r="O393" s="740"/>
      <c r="P393" s="655"/>
    </row>
    <row r="394" spans="2:16">
      <c r="B394" s="127"/>
      <c r="C394" s="128"/>
      <c r="D394" s="128"/>
      <c r="E394" s="128"/>
      <c r="F394" s="773" t="s">
        <v>590</v>
      </c>
      <c r="G394" s="739"/>
      <c r="H394" s="739"/>
      <c r="I394" s="739"/>
      <c r="J394" s="739"/>
      <c r="K394" s="739"/>
      <c r="L394" s="739"/>
      <c r="M394" s="745"/>
      <c r="N394" s="752">
        <f>SUM(M395:M402)</f>
        <v>1700000</v>
      </c>
      <c r="O394" s="740"/>
      <c r="P394" s="655"/>
    </row>
    <row r="395" spans="2:16">
      <c r="B395" s="127"/>
      <c r="C395" s="128"/>
      <c r="D395" s="128"/>
      <c r="E395" s="128"/>
      <c r="F395" s="687" t="s">
        <v>1544</v>
      </c>
      <c r="G395" s="739"/>
      <c r="H395" s="739"/>
      <c r="I395" s="747">
        <v>20000</v>
      </c>
      <c r="J395" s="739" t="s">
        <v>50</v>
      </c>
      <c r="K395" s="739">
        <v>15</v>
      </c>
      <c r="L395" s="739"/>
      <c r="M395" s="745">
        <f>I395*K395</f>
        <v>300000</v>
      </c>
      <c r="N395" s="752"/>
      <c r="O395" s="740"/>
      <c r="P395" s="655"/>
    </row>
    <row r="396" spans="2:16">
      <c r="B396" s="127"/>
      <c r="C396" s="128"/>
      <c r="D396" s="128"/>
      <c r="E396" s="128"/>
      <c r="F396" s="687" t="s">
        <v>1545</v>
      </c>
      <c r="G396" s="739"/>
      <c r="H396" s="739"/>
      <c r="I396" s="747">
        <v>20000</v>
      </c>
      <c r="J396" s="739" t="s">
        <v>50</v>
      </c>
      <c r="K396" s="739">
        <v>10</v>
      </c>
      <c r="L396" s="739"/>
      <c r="M396" s="745">
        <f t="shared" ref="M396:M402" si="35">I396*K396</f>
        <v>200000</v>
      </c>
      <c r="N396" s="752"/>
      <c r="O396" s="740"/>
      <c r="P396" s="655"/>
    </row>
    <row r="397" spans="2:16">
      <c r="B397" s="127"/>
      <c r="C397" s="128"/>
      <c r="D397" s="128"/>
      <c r="E397" s="128"/>
      <c r="F397" s="687" t="s">
        <v>1546</v>
      </c>
      <c r="G397" s="739"/>
      <c r="H397" s="739"/>
      <c r="I397" s="747">
        <v>20000</v>
      </c>
      <c r="J397" s="739" t="s">
        <v>50</v>
      </c>
      <c r="K397" s="739">
        <v>10</v>
      </c>
      <c r="L397" s="739"/>
      <c r="M397" s="745">
        <f t="shared" si="35"/>
        <v>200000</v>
      </c>
      <c r="N397" s="752"/>
      <c r="O397" s="740"/>
      <c r="P397" s="655"/>
    </row>
    <row r="398" spans="2:16">
      <c r="B398" s="127"/>
      <c r="C398" s="128"/>
      <c r="D398" s="128"/>
      <c r="E398" s="128"/>
      <c r="F398" s="687" t="s">
        <v>646</v>
      </c>
      <c r="G398" s="739"/>
      <c r="H398" s="739"/>
      <c r="I398" s="747">
        <v>20000</v>
      </c>
      <c r="J398" s="739" t="s">
        <v>50</v>
      </c>
      <c r="K398" s="739">
        <v>10</v>
      </c>
      <c r="L398" s="739"/>
      <c r="M398" s="745">
        <f t="shared" si="35"/>
        <v>200000</v>
      </c>
      <c r="N398" s="752"/>
      <c r="O398" s="740"/>
      <c r="P398" s="655"/>
    </row>
    <row r="399" spans="2:16">
      <c r="B399" s="127"/>
      <c r="C399" s="128"/>
      <c r="D399" s="128"/>
      <c r="E399" s="128"/>
      <c r="F399" s="687" t="s">
        <v>1547</v>
      </c>
      <c r="G399" s="739"/>
      <c r="H399" s="739"/>
      <c r="I399" s="747">
        <v>20000</v>
      </c>
      <c r="J399" s="739" t="s">
        <v>50</v>
      </c>
      <c r="K399" s="739">
        <v>10</v>
      </c>
      <c r="L399" s="739"/>
      <c r="M399" s="745">
        <f t="shared" si="35"/>
        <v>200000</v>
      </c>
      <c r="N399" s="752"/>
      <c r="O399" s="740"/>
      <c r="P399" s="655"/>
    </row>
    <row r="400" spans="2:16">
      <c r="B400" s="127"/>
      <c r="C400" s="128"/>
      <c r="D400" s="128"/>
      <c r="E400" s="128"/>
      <c r="F400" s="687" t="s">
        <v>1548</v>
      </c>
      <c r="G400" s="739"/>
      <c r="H400" s="739"/>
      <c r="I400" s="747">
        <v>20000</v>
      </c>
      <c r="J400" s="739" t="s">
        <v>50</v>
      </c>
      <c r="K400" s="739">
        <v>10</v>
      </c>
      <c r="L400" s="739"/>
      <c r="M400" s="745">
        <f t="shared" si="35"/>
        <v>200000</v>
      </c>
      <c r="N400" s="752"/>
      <c r="O400" s="740"/>
      <c r="P400" s="655"/>
    </row>
    <row r="401" spans="2:16">
      <c r="B401" s="127"/>
      <c r="C401" s="128"/>
      <c r="D401" s="128"/>
      <c r="E401" s="128"/>
      <c r="F401" s="687" t="s">
        <v>1549</v>
      </c>
      <c r="G401" s="739"/>
      <c r="H401" s="739"/>
      <c r="I401" s="747">
        <v>20000</v>
      </c>
      <c r="J401" s="739" t="s">
        <v>50</v>
      </c>
      <c r="K401" s="739">
        <v>10</v>
      </c>
      <c r="L401" s="739"/>
      <c r="M401" s="745">
        <f t="shared" si="35"/>
        <v>200000</v>
      </c>
      <c r="N401" s="752"/>
      <c r="O401" s="740"/>
      <c r="P401" s="655"/>
    </row>
    <row r="402" spans="2:16">
      <c r="B402" s="127"/>
      <c r="C402" s="128"/>
      <c r="D402" s="128"/>
      <c r="E402" s="128"/>
      <c r="F402" s="687" t="s">
        <v>1550</v>
      </c>
      <c r="G402" s="739"/>
      <c r="H402" s="739"/>
      <c r="I402" s="747">
        <v>20000</v>
      </c>
      <c r="J402" s="739" t="s">
        <v>50</v>
      </c>
      <c r="K402" s="739">
        <v>10</v>
      </c>
      <c r="L402" s="739"/>
      <c r="M402" s="745">
        <f t="shared" si="35"/>
        <v>200000</v>
      </c>
      <c r="N402" s="752"/>
      <c r="O402" s="740"/>
      <c r="P402" s="655"/>
    </row>
    <row r="403" spans="2:16">
      <c r="B403" s="127"/>
      <c r="C403" s="128"/>
      <c r="D403" s="128"/>
      <c r="E403" s="128"/>
      <c r="F403" s="687" t="s">
        <v>1449</v>
      </c>
      <c r="G403" s="739"/>
      <c r="H403" s="739"/>
      <c r="I403" s="739"/>
      <c r="J403" s="739"/>
      <c r="K403" s="739">
        <v>40</v>
      </c>
      <c r="L403" s="739" t="s">
        <v>50</v>
      </c>
      <c r="M403" s="745">
        <v>50000</v>
      </c>
      <c r="N403" s="752">
        <f>M403*K403</f>
        <v>2000000</v>
      </c>
      <c r="O403" s="740"/>
      <c r="P403" s="655"/>
    </row>
    <row r="404" spans="2:16">
      <c r="B404" s="127"/>
      <c r="C404" s="128"/>
      <c r="D404" s="128"/>
      <c r="E404" s="128"/>
      <c r="F404" s="687" t="s">
        <v>1478</v>
      </c>
      <c r="G404" s="739"/>
      <c r="H404" s="739"/>
      <c r="I404" s="739"/>
      <c r="J404" s="739"/>
      <c r="K404" s="739">
        <v>1</v>
      </c>
      <c r="L404" s="739" t="s">
        <v>50</v>
      </c>
      <c r="M404" s="745">
        <v>500000</v>
      </c>
      <c r="N404" s="752">
        <f t="shared" ref="N404:N405" si="36">M404*K404</f>
        <v>500000</v>
      </c>
      <c r="O404" s="740"/>
      <c r="P404" s="655"/>
    </row>
    <row r="405" spans="2:16">
      <c r="B405" s="127"/>
      <c r="C405" s="128"/>
      <c r="D405" s="128"/>
      <c r="E405" s="128"/>
      <c r="F405" s="687" t="s">
        <v>1479</v>
      </c>
      <c r="G405" s="739"/>
      <c r="H405" s="739"/>
      <c r="I405" s="739"/>
      <c r="J405" s="739"/>
      <c r="K405" s="739">
        <v>10</v>
      </c>
      <c r="L405" s="739" t="s">
        <v>50</v>
      </c>
      <c r="M405" s="745">
        <v>300000</v>
      </c>
      <c r="N405" s="752">
        <f t="shared" si="36"/>
        <v>3000000</v>
      </c>
      <c r="O405" s="740"/>
      <c r="P405" s="655"/>
    </row>
    <row r="406" spans="2:16">
      <c r="B406" s="127"/>
      <c r="C406" s="128"/>
      <c r="D406" s="128"/>
      <c r="E406" s="128"/>
      <c r="F406" s="687" t="s">
        <v>127</v>
      </c>
      <c r="G406" s="739"/>
      <c r="H406" s="739"/>
      <c r="I406" s="739"/>
      <c r="J406" s="739"/>
      <c r="K406" s="739"/>
      <c r="L406" s="739"/>
      <c r="M406" s="745"/>
      <c r="N406" s="752"/>
      <c r="O406" s="740"/>
      <c r="P406" s="655"/>
    </row>
    <row r="407" spans="2:16">
      <c r="B407" s="127"/>
      <c r="C407" s="128"/>
      <c r="D407" s="128"/>
      <c r="E407" s="128"/>
      <c r="F407" s="687" t="s">
        <v>660</v>
      </c>
      <c r="G407" s="739"/>
      <c r="H407" s="739"/>
      <c r="I407" s="739"/>
      <c r="J407" s="739"/>
      <c r="K407" s="739"/>
      <c r="L407" s="739"/>
      <c r="M407" s="745">
        <v>1000000</v>
      </c>
      <c r="N407" s="752">
        <f>M407</f>
        <v>1000000</v>
      </c>
      <c r="O407" s="740"/>
      <c r="P407" s="655"/>
    </row>
    <row r="408" spans="2:16">
      <c r="B408" s="127"/>
      <c r="C408" s="128"/>
      <c r="D408" s="128"/>
      <c r="E408" s="128"/>
      <c r="F408" s="687" t="s">
        <v>626</v>
      </c>
      <c r="G408" s="739"/>
      <c r="H408" s="739"/>
      <c r="I408" s="739"/>
      <c r="J408" s="739"/>
      <c r="K408" s="739"/>
      <c r="L408" s="739"/>
      <c r="M408" s="745">
        <v>500000</v>
      </c>
      <c r="N408" s="752">
        <f>M408</f>
        <v>500000</v>
      </c>
      <c r="O408" s="740"/>
      <c r="P408" s="655"/>
    </row>
    <row r="409" spans="2:16">
      <c r="B409" s="127"/>
      <c r="C409" s="128"/>
      <c r="D409" s="128"/>
      <c r="E409" s="128"/>
      <c r="F409" s="687"/>
      <c r="G409" s="739"/>
      <c r="H409" s="739"/>
      <c r="I409" s="739"/>
      <c r="J409" s="739"/>
      <c r="K409" s="739"/>
      <c r="L409" s="739"/>
      <c r="M409" s="745"/>
      <c r="N409" s="752"/>
      <c r="O409" s="740"/>
      <c r="P409" s="655"/>
    </row>
    <row r="410" spans="2:16">
      <c r="B410" s="127">
        <v>2</v>
      </c>
      <c r="C410" s="128">
        <v>1</v>
      </c>
      <c r="D410" s="128">
        <v>21</v>
      </c>
      <c r="E410" s="128"/>
      <c r="F410" s="879" t="s">
        <v>1470</v>
      </c>
      <c r="G410" s="880"/>
      <c r="H410" s="880"/>
      <c r="I410" s="880"/>
      <c r="J410" s="880"/>
      <c r="K410" s="880"/>
      <c r="L410" s="880"/>
      <c r="M410" s="883"/>
      <c r="N410" s="752">
        <f>N411</f>
        <v>12105000</v>
      </c>
      <c r="O410" s="740"/>
      <c r="P410" s="655"/>
    </row>
    <row r="411" spans="2:16">
      <c r="B411" s="127">
        <v>2</v>
      </c>
      <c r="C411" s="128">
        <v>1</v>
      </c>
      <c r="D411" s="128">
        <v>21</v>
      </c>
      <c r="E411" s="128">
        <v>2</v>
      </c>
      <c r="F411" s="687" t="s">
        <v>82</v>
      </c>
      <c r="G411" s="739"/>
      <c r="H411" s="739"/>
      <c r="I411" s="739"/>
      <c r="J411" s="739"/>
      <c r="K411" s="739"/>
      <c r="L411" s="739"/>
      <c r="M411" s="745"/>
      <c r="N411" s="752">
        <f>SUM(N412:N431)</f>
        <v>12105000</v>
      </c>
      <c r="O411" s="740"/>
      <c r="P411" s="655"/>
    </row>
    <row r="412" spans="2:16">
      <c r="B412" s="127"/>
      <c r="C412" s="128"/>
      <c r="D412" s="128"/>
      <c r="E412" s="128"/>
      <c r="F412" s="773" t="s">
        <v>224</v>
      </c>
      <c r="G412" s="739"/>
      <c r="H412" s="739"/>
      <c r="I412" s="739"/>
      <c r="J412" s="739"/>
      <c r="K412" s="739"/>
      <c r="L412" s="739"/>
      <c r="M412" s="745"/>
      <c r="N412" s="752">
        <f>SUM(M413:M416)</f>
        <v>3405000</v>
      </c>
      <c r="O412" s="740"/>
      <c r="P412" s="655"/>
    </row>
    <row r="413" spans="2:16">
      <c r="B413" s="127"/>
      <c r="C413" s="128"/>
      <c r="D413" s="128"/>
      <c r="E413" s="128"/>
      <c r="F413" s="687" t="s">
        <v>1556</v>
      </c>
      <c r="G413" s="739">
        <v>1</v>
      </c>
      <c r="H413" s="739" t="s">
        <v>50</v>
      </c>
      <c r="I413" s="739">
        <v>160000</v>
      </c>
      <c r="J413" s="739"/>
      <c r="K413" s="739">
        <v>3</v>
      </c>
      <c r="L413" s="739" t="s">
        <v>50</v>
      </c>
      <c r="M413" s="745">
        <f>K413*I413*G413</f>
        <v>480000</v>
      </c>
      <c r="N413" s="752"/>
      <c r="O413" s="740"/>
      <c r="P413" s="655"/>
    </row>
    <row r="414" spans="2:16">
      <c r="B414" s="127"/>
      <c r="C414" s="128"/>
      <c r="D414" s="128"/>
      <c r="E414" s="128"/>
      <c r="F414" s="687" t="s">
        <v>479</v>
      </c>
      <c r="G414" s="739">
        <v>1</v>
      </c>
      <c r="H414" s="739" t="s">
        <v>50</v>
      </c>
      <c r="I414" s="747">
        <v>150000</v>
      </c>
      <c r="J414" s="739" t="s">
        <v>50</v>
      </c>
      <c r="K414" s="739">
        <v>3</v>
      </c>
      <c r="L414" s="739" t="s">
        <v>50</v>
      </c>
      <c r="M414" s="745">
        <f>I414*G414*K414</f>
        <v>450000</v>
      </c>
      <c r="N414" s="752"/>
      <c r="O414" s="740"/>
      <c r="P414" s="655"/>
    </row>
    <row r="415" spans="2:16">
      <c r="B415" s="127"/>
      <c r="C415" s="128"/>
      <c r="D415" s="128"/>
      <c r="E415" s="128"/>
      <c r="F415" s="687" t="s">
        <v>636</v>
      </c>
      <c r="G415" s="739">
        <v>1</v>
      </c>
      <c r="H415" s="739" t="s">
        <v>50</v>
      </c>
      <c r="I415" s="747">
        <v>125000</v>
      </c>
      <c r="J415" s="739" t="s">
        <v>50</v>
      </c>
      <c r="K415" s="739">
        <v>3</v>
      </c>
      <c r="L415" s="739" t="s">
        <v>50</v>
      </c>
      <c r="M415" s="745">
        <f t="shared" ref="M415:M416" si="37">I415*G415*K415</f>
        <v>375000</v>
      </c>
      <c r="N415" s="752"/>
      <c r="O415" s="740"/>
      <c r="P415" s="655"/>
    </row>
    <row r="416" spans="2:16">
      <c r="B416" s="127"/>
      <c r="C416" s="128"/>
      <c r="D416" s="128"/>
      <c r="E416" s="128"/>
      <c r="F416" s="687" t="s">
        <v>637</v>
      </c>
      <c r="G416" s="739">
        <v>7</v>
      </c>
      <c r="H416" s="739" t="s">
        <v>50</v>
      </c>
      <c r="I416" s="747">
        <v>100000</v>
      </c>
      <c r="J416" s="739" t="s">
        <v>50</v>
      </c>
      <c r="K416" s="739">
        <v>3</v>
      </c>
      <c r="L416" s="739" t="s">
        <v>50</v>
      </c>
      <c r="M416" s="745">
        <f t="shared" si="37"/>
        <v>2100000</v>
      </c>
      <c r="N416" s="752"/>
      <c r="O416" s="740"/>
      <c r="P416" s="655"/>
    </row>
    <row r="417" spans="2:16">
      <c r="B417" s="127"/>
      <c r="C417" s="128"/>
      <c r="D417" s="128"/>
      <c r="E417" s="128"/>
      <c r="F417" s="773" t="s">
        <v>590</v>
      </c>
      <c r="G417" s="739"/>
      <c r="H417" s="739"/>
      <c r="I417" s="739"/>
      <c r="J417" s="739"/>
      <c r="K417" s="739"/>
      <c r="L417" s="739"/>
      <c r="M417" s="745"/>
      <c r="N417" s="752">
        <f>SUM(M418:M425)</f>
        <v>1700000</v>
      </c>
      <c r="O417" s="740"/>
      <c r="P417" s="655"/>
    </row>
    <row r="418" spans="2:16">
      <c r="B418" s="127"/>
      <c r="C418" s="128"/>
      <c r="D418" s="128"/>
      <c r="E418" s="128"/>
      <c r="F418" s="687" t="s">
        <v>1472</v>
      </c>
      <c r="G418" s="739"/>
      <c r="H418" s="739"/>
      <c r="I418" s="747">
        <v>20000</v>
      </c>
      <c r="J418" s="739" t="s">
        <v>50</v>
      </c>
      <c r="K418" s="739">
        <v>15</v>
      </c>
      <c r="L418" s="739"/>
      <c r="M418" s="745">
        <f>I418*K418</f>
        <v>300000</v>
      </c>
      <c r="N418" s="752"/>
      <c r="O418" s="740"/>
      <c r="P418" s="655"/>
    </row>
    <row r="419" spans="2:16">
      <c r="B419" s="127"/>
      <c r="C419" s="128"/>
      <c r="D419" s="128"/>
      <c r="E419" s="128"/>
      <c r="F419" s="687" t="s">
        <v>1471</v>
      </c>
      <c r="G419" s="739"/>
      <c r="H419" s="739"/>
      <c r="I419" s="747">
        <v>20000</v>
      </c>
      <c r="J419" s="739" t="s">
        <v>50</v>
      </c>
      <c r="K419" s="739">
        <v>10</v>
      </c>
      <c r="L419" s="739"/>
      <c r="M419" s="745">
        <f t="shared" ref="M419:M425" si="38">I419*K419</f>
        <v>200000</v>
      </c>
      <c r="N419" s="752"/>
      <c r="O419" s="740"/>
      <c r="P419" s="655"/>
    </row>
    <row r="420" spans="2:16">
      <c r="B420" s="127"/>
      <c r="C420" s="128"/>
      <c r="D420" s="128"/>
      <c r="E420" s="128"/>
      <c r="F420" s="687" t="s">
        <v>1473</v>
      </c>
      <c r="G420" s="739"/>
      <c r="H420" s="739"/>
      <c r="I420" s="747">
        <v>20000</v>
      </c>
      <c r="J420" s="739" t="s">
        <v>50</v>
      </c>
      <c r="K420" s="739">
        <v>10</v>
      </c>
      <c r="L420" s="739"/>
      <c r="M420" s="745">
        <f t="shared" si="38"/>
        <v>200000</v>
      </c>
      <c r="N420" s="752"/>
      <c r="O420" s="740"/>
      <c r="P420" s="655"/>
    </row>
    <row r="421" spans="2:16">
      <c r="B421" s="127"/>
      <c r="C421" s="128"/>
      <c r="D421" s="128"/>
      <c r="E421" s="128"/>
      <c r="F421" s="687" t="s">
        <v>646</v>
      </c>
      <c r="G421" s="739"/>
      <c r="H421" s="739"/>
      <c r="I421" s="747">
        <v>20000</v>
      </c>
      <c r="J421" s="739" t="s">
        <v>50</v>
      </c>
      <c r="K421" s="739">
        <v>10</v>
      </c>
      <c r="L421" s="739"/>
      <c r="M421" s="745">
        <f t="shared" si="38"/>
        <v>200000</v>
      </c>
      <c r="N421" s="752"/>
      <c r="O421" s="740"/>
      <c r="P421" s="655"/>
    </row>
    <row r="422" spans="2:16">
      <c r="B422" s="127"/>
      <c r="C422" s="128"/>
      <c r="D422" s="128"/>
      <c r="E422" s="128"/>
      <c r="F422" s="687" t="s">
        <v>1474</v>
      </c>
      <c r="G422" s="739"/>
      <c r="H422" s="739"/>
      <c r="I422" s="747">
        <v>20000</v>
      </c>
      <c r="J422" s="739" t="s">
        <v>50</v>
      </c>
      <c r="K422" s="739">
        <v>10</v>
      </c>
      <c r="L422" s="739"/>
      <c r="M422" s="745">
        <f t="shared" si="38"/>
        <v>200000</v>
      </c>
      <c r="N422" s="752"/>
      <c r="O422" s="740"/>
      <c r="P422" s="655"/>
    </row>
    <row r="423" spans="2:16">
      <c r="B423" s="127"/>
      <c r="C423" s="128"/>
      <c r="D423" s="128"/>
      <c r="E423" s="128"/>
      <c r="F423" s="687" t="s">
        <v>1475</v>
      </c>
      <c r="G423" s="739"/>
      <c r="H423" s="739"/>
      <c r="I423" s="747">
        <v>20000</v>
      </c>
      <c r="J423" s="739" t="s">
        <v>50</v>
      </c>
      <c r="K423" s="739">
        <v>10</v>
      </c>
      <c r="L423" s="739"/>
      <c r="M423" s="745">
        <f t="shared" si="38"/>
        <v>200000</v>
      </c>
      <c r="N423" s="752"/>
      <c r="O423" s="740"/>
      <c r="P423" s="655"/>
    </row>
    <row r="424" spans="2:16">
      <c r="B424" s="127"/>
      <c r="C424" s="128"/>
      <c r="D424" s="128"/>
      <c r="E424" s="128"/>
      <c r="F424" s="687" t="s">
        <v>1476</v>
      </c>
      <c r="G424" s="739"/>
      <c r="H424" s="739"/>
      <c r="I424" s="747">
        <v>20000</v>
      </c>
      <c r="J424" s="739" t="s">
        <v>50</v>
      </c>
      <c r="K424" s="739">
        <v>10</v>
      </c>
      <c r="L424" s="739"/>
      <c r="M424" s="745">
        <f t="shared" si="38"/>
        <v>200000</v>
      </c>
      <c r="N424" s="752"/>
      <c r="O424" s="740"/>
      <c r="P424" s="655"/>
    </row>
    <row r="425" spans="2:16">
      <c r="B425" s="127"/>
      <c r="C425" s="128"/>
      <c r="D425" s="128"/>
      <c r="E425" s="128"/>
      <c r="F425" s="687" t="s">
        <v>1477</v>
      </c>
      <c r="G425" s="739"/>
      <c r="H425" s="739"/>
      <c r="I425" s="747">
        <v>20000</v>
      </c>
      <c r="J425" s="739" t="s">
        <v>50</v>
      </c>
      <c r="K425" s="739">
        <v>10</v>
      </c>
      <c r="L425" s="739"/>
      <c r="M425" s="745">
        <f t="shared" si="38"/>
        <v>200000</v>
      </c>
      <c r="N425" s="752"/>
      <c r="O425" s="740"/>
      <c r="P425" s="655"/>
    </row>
    <row r="426" spans="2:16">
      <c r="B426" s="127"/>
      <c r="C426" s="128"/>
      <c r="D426" s="128"/>
      <c r="E426" s="128"/>
      <c r="F426" s="687" t="s">
        <v>1449</v>
      </c>
      <c r="G426" s="739"/>
      <c r="H426" s="739"/>
      <c r="I426" s="739"/>
      <c r="J426" s="739"/>
      <c r="K426" s="739">
        <v>40</v>
      </c>
      <c r="L426" s="739" t="s">
        <v>50</v>
      </c>
      <c r="M426" s="745">
        <v>50000</v>
      </c>
      <c r="N426" s="752">
        <f>M426*K426</f>
        <v>2000000</v>
      </c>
      <c r="O426" s="740"/>
      <c r="P426" s="655"/>
    </row>
    <row r="427" spans="2:16">
      <c r="B427" s="127"/>
      <c r="C427" s="128"/>
      <c r="D427" s="128"/>
      <c r="E427" s="128"/>
      <c r="F427" s="687" t="s">
        <v>1478</v>
      </c>
      <c r="G427" s="739"/>
      <c r="H427" s="739"/>
      <c r="I427" s="739"/>
      <c r="J427" s="739"/>
      <c r="K427" s="739">
        <v>1</v>
      </c>
      <c r="L427" s="739" t="s">
        <v>50</v>
      </c>
      <c r="M427" s="745">
        <v>500000</v>
      </c>
      <c r="N427" s="752">
        <f t="shared" ref="N427:N428" si="39">M427*K427</f>
        <v>500000</v>
      </c>
      <c r="O427" s="740"/>
      <c r="P427" s="655"/>
    </row>
    <row r="428" spans="2:16">
      <c r="B428" s="127"/>
      <c r="C428" s="128"/>
      <c r="D428" s="128"/>
      <c r="E428" s="128"/>
      <c r="F428" s="687" t="s">
        <v>1479</v>
      </c>
      <c r="G428" s="739"/>
      <c r="H428" s="739"/>
      <c r="I428" s="739"/>
      <c r="J428" s="739"/>
      <c r="K428" s="739">
        <v>10</v>
      </c>
      <c r="L428" s="739" t="s">
        <v>50</v>
      </c>
      <c r="M428" s="745">
        <v>300000</v>
      </c>
      <c r="N428" s="752">
        <f t="shared" si="39"/>
        <v>3000000</v>
      </c>
      <c r="O428" s="740"/>
      <c r="P428" s="655"/>
    </row>
    <row r="429" spans="2:16">
      <c r="B429" s="127"/>
      <c r="C429" s="128"/>
      <c r="D429" s="128"/>
      <c r="E429" s="128"/>
      <c r="F429" s="687" t="s">
        <v>127</v>
      </c>
      <c r="G429" s="739"/>
      <c r="H429" s="739"/>
      <c r="I429" s="739"/>
      <c r="J429" s="739"/>
      <c r="K429" s="739"/>
      <c r="L429" s="739"/>
      <c r="M429" s="745"/>
      <c r="N429" s="752"/>
      <c r="O429" s="740"/>
      <c r="P429" s="655"/>
    </row>
    <row r="430" spans="2:16">
      <c r="B430" s="127"/>
      <c r="C430" s="128"/>
      <c r="D430" s="128"/>
      <c r="E430" s="128"/>
      <c r="F430" s="687" t="s">
        <v>660</v>
      </c>
      <c r="G430" s="739"/>
      <c r="H430" s="739"/>
      <c r="I430" s="739"/>
      <c r="J430" s="739"/>
      <c r="K430" s="739"/>
      <c r="L430" s="739"/>
      <c r="M430" s="745">
        <v>1000000</v>
      </c>
      <c r="N430" s="752">
        <f>M430</f>
        <v>1000000</v>
      </c>
      <c r="O430" s="740"/>
      <c r="P430" s="655"/>
    </row>
    <row r="431" spans="2:16">
      <c r="B431" s="127"/>
      <c r="C431" s="128"/>
      <c r="D431" s="128"/>
      <c r="E431" s="128"/>
      <c r="F431" s="687" t="s">
        <v>626</v>
      </c>
      <c r="G431" s="739"/>
      <c r="H431" s="739"/>
      <c r="I431" s="739"/>
      <c r="J431" s="739"/>
      <c r="K431" s="739"/>
      <c r="L431" s="739"/>
      <c r="M431" s="745">
        <v>500000</v>
      </c>
      <c r="N431" s="752">
        <f>M431</f>
        <v>500000</v>
      </c>
      <c r="O431" s="740"/>
      <c r="P431" s="655"/>
    </row>
    <row r="432" spans="2:16">
      <c r="B432" s="127"/>
      <c r="C432" s="128"/>
      <c r="D432" s="128"/>
      <c r="E432" s="128"/>
      <c r="F432" s="687"/>
      <c r="G432" s="739"/>
      <c r="H432" s="739"/>
      <c r="I432" s="739"/>
      <c r="J432" s="739"/>
      <c r="K432" s="739"/>
      <c r="L432" s="739"/>
      <c r="M432" s="745"/>
      <c r="N432" s="752"/>
      <c r="O432" s="740"/>
      <c r="P432" s="655"/>
    </row>
    <row r="433" spans="2:16">
      <c r="B433" s="127"/>
      <c r="C433" s="128"/>
      <c r="D433" s="128"/>
      <c r="E433" s="128"/>
      <c r="F433" s="687"/>
      <c r="G433" s="739"/>
      <c r="H433" s="739"/>
      <c r="I433" s="739"/>
      <c r="J433" s="739"/>
      <c r="K433" s="739"/>
      <c r="L433" s="739"/>
      <c r="M433" s="745"/>
      <c r="N433" s="752"/>
      <c r="O433" s="740"/>
      <c r="P433" s="655"/>
    </row>
    <row r="434" spans="2:16">
      <c r="B434" s="728">
        <v>2</v>
      </c>
      <c r="C434" s="729">
        <v>1</v>
      </c>
      <c r="D434" s="729">
        <v>22</v>
      </c>
      <c r="E434" s="729"/>
      <c r="F434" s="733" t="s">
        <v>793</v>
      </c>
      <c r="G434" s="739"/>
      <c r="H434" s="739"/>
      <c r="I434" s="739"/>
      <c r="J434" s="739"/>
      <c r="K434" s="739"/>
      <c r="L434" s="739"/>
      <c r="M434" s="754"/>
      <c r="N434" s="752">
        <f>N435</f>
        <v>9600000</v>
      </c>
      <c r="O434" s="740"/>
      <c r="P434" s="655"/>
    </row>
    <row r="435" spans="2:16">
      <c r="B435" s="728">
        <v>2</v>
      </c>
      <c r="C435" s="729">
        <v>1</v>
      </c>
      <c r="D435" s="729">
        <v>22</v>
      </c>
      <c r="E435" s="729">
        <v>2</v>
      </c>
      <c r="F435" s="791" t="s">
        <v>82</v>
      </c>
      <c r="G435" s="739"/>
      <c r="H435" s="739"/>
      <c r="I435" s="739"/>
      <c r="J435" s="739"/>
      <c r="K435" s="739"/>
      <c r="L435" s="739"/>
      <c r="M435" s="754"/>
      <c r="N435" s="752">
        <f>SUM(N436:N440)</f>
        <v>9600000</v>
      </c>
      <c r="O435" s="740"/>
      <c r="P435" s="655"/>
    </row>
    <row r="436" spans="2:16">
      <c r="B436" s="728"/>
      <c r="C436" s="729"/>
      <c r="D436" s="729"/>
      <c r="E436" s="729"/>
      <c r="F436" s="791" t="s">
        <v>127</v>
      </c>
      <c r="G436" s="739"/>
      <c r="H436" s="739">
        <v>50</v>
      </c>
      <c r="I436" s="739" t="s">
        <v>50</v>
      </c>
      <c r="J436" s="739"/>
      <c r="K436" s="739">
        <v>4</v>
      </c>
      <c r="L436" s="739" t="s">
        <v>50</v>
      </c>
      <c r="M436" s="754">
        <v>10000</v>
      </c>
      <c r="N436" s="752">
        <f>M436*K436*H436</f>
        <v>2000000</v>
      </c>
      <c r="O436" s="740"/>
      <c r="P436" s="655"/>
    </row>
    <row r="437" spans="2:16">
      <c r="B437" s="728"/>
      <c r="C437" s="729"/>
      <c r="D437" s="729"/>
      <c r="E437" s="729"/>
      <c r="F437" s="687" t="s">
        <v>128</v>
      </c>
      <c r="G437" s="739"/>
      <c r="H437" s="739"/>
      <c r="I437" s="739"/>
      <c r="J437" s="739"/>
      <c r="K437" s="739">
        <v>4</v>
      </c>
      <c r="L437" s="739" t="s">
        <v>50</v>
      </c>
      <c r="M437" s="754">
        <v>300000</v>
      </c>
      <c r="N437" s="752">
        <f>M437*K437</f>
        <v>1200000</v>
      </c>
      <c r="O437" s="740"/>
      <c r="P437" s="655"/>
    </row>
    <row r="438" spans="2:16">
      <c r="B438" s="728"/>
      <c r="C438" s="729"/>
      <c r="D438" s="729"/>
      <c r="E438" s="729"/>
      <c r="F438" s="791" t="s">
        <v>603</v>
      </c>
      <c r="G438" s="739"/>
      <c r="H438" s="739">
        <v>50</v>
      </c>
      <c r="I438" s="739" t="s">
        <v>50</v>
      </c>
      <c r="J438" s="739"/>
      <c r="K438" s="739">
        <v>4</v>
      </c>
      <c r="L438" s="739" t="s">
        <v>50</v>
      </c>
      <c r="M438" s="754">
        <v>20000</v>
      </c>
      <c r="N438" s="752">
        <f t="shared" ref="N438:N440" si="40">M438*K438*H438</f>
        <v>4000000</v>
      </c>
      <c r="O438" s="740"/>
      <c r="P438" s="655"/>
    </row>
    <row r="439" spans="2:16">
      <c r="B439" s="728"/>
      <c r="C439" s="729"/>
      <c r="D439" s="729"/>
      <c r="E439" s="729"/>
      <c r="F439" s="791" t="s">
        <v>794</v>
      </c>
      <c r="G439" s="739"/>
      <c r="H439" s="739"/>
      <c r="I439" s="739"/>
      <c r="J439" s="739"/>
      <c r="K439" s="739">
        <v>4</v>
      </c>
      <c r="L439" s="739" t="s">
        <v>50</v>
      </c>
      <c r="M439" s="754">
        <v>500000</v>
      </c>
      <c r="N439" s="752">
        <f>M439*K439</f>
        <v>2000000</v>
      </c>
      <c r="O439" s="740"/>
      <c r="P439" s="655"/>
    </row>
    <row r="440" spans="2:16">
      <c r="B440" s="728"/>
      <c r="C440" s="729"/>
      <c r="D440" s="729"/>
      <c r="E440" s="729"/>
      <c r="F440" s="791" t="s">
        <v>607</v>
      </c>
      <c r="G440" s="739"/>
      <c r="H440" s="739">
        <v>50</v>
      </c>
      <c r="I440" s="739" t="s">
        <v>50</v>
      </c>
      <c r="J440" s="739"/>
      <c r="K440" s="739">
        <v>4</v>
      </c>
      <c r="L440" s="739" t="s">
        <v>50</v>
      </c>
      <c r="M440" s="754">
        <v>2000</v>
      </c>
      <c r="N440" s="752">
        <f t="shared" si="40"/>
        <v>400000</v>
      </c>
      <c r="O440" s="740"/>
      <c r="P440" s="655"/>
    </row>
    <row r="441" spans="2:16">
      <c r="B441" s="728"/>
      <c r="C441" s="729"/>
      <c r="D441" s="729"/>
      <c r="E441" s="729"/>
      <c r="F441" s="791"/>
      <c r="G441" s="739"/>
      <c r="H441" s="739"/>
      <c r="I441" s="739"/>
      <c r="J441" s="739"/>
      <c r="K441" s="739"/>
      <c r="L441" s="739"/>
      <c r="M441" s="745"/>
      <c r="N441" s="752"/>
      <c r="O441" s="740"/>
      <c r="P441" s="655"/>
    </row>
    <row r="442" spans="2:16">
      <c r="B442" s="728"/>
      <c r="C442" s="729"/>
      <c r="D442" s="729"/>
      <c r="E442" s="729"/>
      <c r="F442" s="791"/>
      <c r="G442" s="739"/>
      <c r="H442" s="739"/>
      <c r="I442" s="739"/>
      <c r="J442" s="739"/>
      <c r="K442" s="739"/>
      <c r="L442" s="739"/>
      <c r="M442" s="745"/>
      <c r="N442" s="752"/>
      <c r="O442" s="740"/>
      <c r="P442" s="655"/>
    </row>
    <row r="443" spans="2:16">
      <c r="B443" s="728">
        <v>2</v>
      </c>
      <c r="C443" s="729">
        <v>1</v>
      </c>
      <c r="D443" s="729">
        <v>23</v>
      </c>
      <c r="E443" s="729"/>
      <c r="F443" s="726" t="s">
        <v>1451</v>
      </c>
      <c r="G443" s="727"/>
      <c r="H443" s="727"/>
      <c r="I443" s="727"/>
      <c r="J443" s="727"/>
      <c r="K443" s="727"/>
      <c r="L443" s="727"/>
      <c r="M443" s="260"/>
      <c r="N443" s="752">
        <f>N444</f>
        <v>7075000</v>
      </c>
      <c r="O443" s="740"/>
      <c r="P443" s="655"/>
    </row>
    <row r="444" spans="2:16">
      <c r="B444" s="728">
        <v>2</v>
      </c>
      <c r="C444" s="729">
        <v>1</v>
      </c>
      <c r="D444" s="729">
        <v>23</v>
      </c>
      <c r="E444" s="729">
        <v>2</v>
      </c>
      <c r="F444" s="791" t="s">
        <v>82</v>
      </c>
      <c r="G444" s="739"/>
      <c r="H444" s="739"/>
      <c r="I444" s="739"/>
      <c r="J444" s="739"/>
      <c r="K444" s="739"/>
      <c r="L444" s="739"/>
      <c r="M444" s="754"/>
      <c r="N444" s="752">
        <f>SUM(N445:N451)</f>
        <v>7075000</v>
      </c>
      <c r="O444" s="740"/>
      <c r="P444" s="655"/>
    </row>
    <row r="445" spans="2:16">
      <c r="B445" s="728"/>
      <c r="C445" s="729"/>
      <c r="D445" s="729"/>
      <c r="E445" s="729"/>
      <c r="F445" s="791" t="s">
        <v>1058</v>
      </c>
      <c r="G445" s="739"/>
      <c r="H445" s="739">
        <v>6</v>
      </c>
      <c r="I445" s="739" t="s">
        <v>50</v>
      </c>
      <c r="J445" s="747"/>
      <c r="K445" s="739"/>
      <c r="L445" s="739"/>
      <c r="M445" s="754">
        <v>150000</v>
      </c>
      <c r="N445" s="752">
        <f>M445*H445</f>
        <v>900000</v>
      </c>
      <c r="O445" s="740"/>
      <c r="P445" s="655"/>
    </row>
    <row r="446" spans="2:16">
      <c r="B446" s="728"/>
      <c r="C446" s="729"/>
      <c r="D446" s="729"/>
      <c r="E446" s="729"/>
      <c r="F446" s="791" t="s">
        <v>127</v>
      </c>
      <c r="G446" s="739"/>
      <c r="H446" s="739"/>
      <c r="I446" s="739"/>
      <c r="J446" s="739"/>
      <c r="K446" s="739"/>
      <c r="L446" s="739"/>
      <c r="M446" s="754"/>
      <c r="N446" s="752">
        <v>100000</v>
      </c>
      <c r="O446" s="740"/>
      <c r="P446" s="655"/>
    </row>
    <row r="447" spans="2:16">
      <c r="B447" s="728"/>
      <c r="C447" s="729"/>
      <c r="D447" s="729"/>
      <c r="E447" s="729"/>
      <c r="F447" s="791" t="s">
        <v>1480</v>
      </c>
      <c r="G447" s="739"/>
      <c r="H447" s="739"/>
      <c r="I447" s="739"/>
      <c r="J447" s="739"/>
      <c r="K447" s="739">
        <v>150</v>
      </c>
      <c r="L447" s="739" t="s">
        <v>50</v>
      </c>
      <c r="M447" s="754">
        <v>28500</v>
      </c>
      <c r="N447" s="752">
        <f>K447*M447</f>
        <v>4275000</v>
      </c>
      <c r="O447" s="740"/>
      <c r="P447" s="655"/>
    </row>
    <row r="448" spans="2:16">
      <c r="B448" s="728"/>
      <c r="C448" s="729"/>
      <c r="D448" s="729"/>
      <c r="E448" s="729"/>
      <c r="F448" s="791" t="s">
        <v>693</v>
      </c>
      <c r="G448" s="739"/>
      <c r="H448" s="739"/>
      <c r="I448" s="739"/>
      <c r="J448" s="739"/>
      <c r="K448" s="739"/>
      <c r="L448" s="739"/>
      <c r="M448" s="754"/>
      <c r="N448" s="752">
        <v>500000</v>
      </c>
      <c r="O448" s="740"/>
      <c r="P448" s="655"/>
    </row>
    <row r="449" spans="2:16">
      <c r="B449" s="728"/>
      <c r="C449" s="729"/>
      <c r="D449" s="729"/>
      <c r="E449" s="729"/>
      <c r="F449" s="791" t="s">
        <v>694</v>
      </c>
      <c r="G449" s="739"/>
      <c r="H449" s="739"/>
      <c r="I449" s="739"/>
      <c r="J449" s="739"/>
      <c r="K449" s="739"/>
      <c r="L449" s="739"/>
      <c r="M449" s="754"/>
      <c r="N449" s="752">
        <v>500000</v>
      </c>
      <c r="O449" s="740"/>
      <c r="P449" s="655"/>
    </row>
    <row r="450" spans="2:16">
      <c r="B450" s="728"/>
      <c r="C450" s="729"/>
      <c r="D450" s="729"/>
      <c r="E450" s="729"/>
      <c r="F450" s="791" t="s">
        <v>607</v>
      </c>
      <c r="G450" s="739"/>
      <c r="H450" s="739">
        <v>150</v>
      </c>
      <c r="I450" s="739" t="s">
        <v>50</v>
      </c>
      <c r="J450" s="739"/>
      <c r="K450" s="739"/>
      <c r="L450" s="739"/>
      <c r="M450" s="754">
        <v>2000</v>
      </c>
      <c r="N450" s="752">
        <f>M450*H450</f>
        <v>300000</v>
      </c>
      <c r="O450" s="740"/>
      <c r="P450" s="655"/>
    </row>
    <row r="451" spans="2:16">
      <c r="B451" s="728"/>
      <c r="C451" s="128"/>
      <c r="D451" s="128"/>
      <c r="E451" s="128"/>
      <c r="F451" s="687" t="s">
        <v>1450</v>
      </c>
      <c r="G451" s="739"/>
      <c r="H451" s="739"/>
      <c r="I451" s="739"/>
      <c r="J451" s="739"/>
      <c r="K451" s="739"/>
      <c r="L451" s="739"/>
      <c r="M451" s="745"/>
      <c r="N451" s="752">
        <v>500000</v>
      </c>
      <c r="O451" s="740"/>
      <c r="P451" s="655"/>
    </row>
    <row r="452" spans="2:16">
      <c r="B452" s="728"/>
      <c r="C452" s="128"/>
      <c r="D452" s="128"/>
      <c r="E452" s="128"/>
      <c r="F452" s="791"/>
      <c r="G452" s="739"/>
      <c r="H452" s="739"/>
      <c r="I452" s="739"/>
      <c r="J452" s="739"/>
      <c r="K452" s="739"/>
      <c r="L452" s="739"/>
      <c r="M452" s="745"/>
      <c r="N452" s="752"/>
      <c r="O452" s="740"/>
      <c r="P452" s="655"/>
    </row>
    <row r="453" spans="2:16">
      <c r="B453" s="728"/>
      <c r="C453" s="128"/>
      <c r="D453" s="128"/>
      <c r="E453" s="128"/>
      <c r="F453" s="791"/>
      <c r="G453" s="739"/>
      <c r="H453" s="739"/>
      <c r="I453" s="739"/>
      <c r="J453" s="739"/>
      <c r="K453" s="739"/>
      <c r="L453" s="739"/>
      <c r="M453" s="745"/>
      <c r="N453" s="752"/>
      <c r="O453" s="740"/>
      <c r="P453" s="655"/>
    </row>
    <row r="454" spans="2:16">
      <c r="B454" s="728">
        <v>2</v>
      </c>
      <c r="C454" s="128">
        <v>1</v>
      </c>
      <c r="D454" s="128">
        <v>24</v>
      </c>
      <c r="E454" s="128"/>
      <c r="F454" s="726" t="s">
        <v>1452</v>
      </c>
      <c r="G454" s="727"/>
      <c r="H454" s="727"/>
      <c r="I454" s="727"/>
      <c r="J454" s="727"/>
      <c r="K454" s="727"/>
      <c r="L454" s="727"/>
      <c r="M454" s="260"/>
      <c r="N454" s="752">
        <f>N455</f>
        <v>6875000</v>
      </c>
      <c r="O454" s="740"/>
      <c r="P454" s="655"/>
    </row>
    <row r="455" spans="2:16">
      <c r="B455" s="728">
        <v>2</v>
      </c>
      <c r="C455" s="128">
        <v>1</v>
      </c>
      <c r="D455" s="128">
        <v>24</v>
      </c>
      <c r="E455" s="128">
        <v>2</v>
      </c>
      <c r="F455" s="791" t="s">
        <v>82</v>
      </c>
      <c r="G455" s="739"/>
      <c r="H455" s="739"/>
      <c r="I455" s="739"/>
      <c r="J455" s="739"/>
      <c r="K455" s="739"/>
      <c r="L455" s="739"/>
      <c r="M455" s="754"/>
      <c r="N455" s="752">
        <f>SUM(N456:N462)</f>
        <v>6875000</v>
      </c>
      <c r="O455" s="740"/>
      <c r="P455" s="655"/>
    </row>
    <row r="456" spans="2:16">
      <c r="B456" s="728"/>
      <c r="C456" s="128"/>
      <c r="D456" s="128"/>
      <c r="E456" s="128"/>
      <c r="F456" s="791" t="s">
        <v>1058</v>
      </c>
      <c r="G456" s="739"/>
      <c r="H456" s="739">
        <v>6</v>
      </c>
      <c r="I456" s="739" t="s">
        <v>50</v>
      </c>
      <c r="J456" s="747"/>
      <c r="K456" s="739"/>
      <c r="L456" s="739"/>
      <c r="M456" s="754">
        <v>150000</v>
      </c>
      <c r="N456" s="752">
        <f>M456*H456</f>
        <v>900000</v>
      </c>
      <c r="O456" s="740"/>
      <c r="P456" s="655"/>
    </row>
    <row r="457" spans="2:16">
      <c r="B457" s="728"/>
      <c r="C457" s="128"/>
      <c r="D457" s="128"/>
      <c r="E457" s="128"/>
      <c r="F457" s="791" t="s">
        <v>127</v>
      </c>
      <c r="G457" s="739"/>
      <c r="H457" s="739"/>
      <c r="I457" s="739"/>
      <c r="J457" s="739"/>
      <c r="K457" s="739"/>
      <c r="L457" s="739"/>
      <c r="M457" s="754"/>
      <c r="N457" s="752">
        <v>100000</v>
      </c>
      <c r="O457" s="740"/>
      <c r="P457" s="655"/>
    </row>
    <row r="458" spans="2:16">
      <c r="B458" s="728"/>
      <c r="C458" s="128"/>
      <c r="D458" s="128"/>
      <c r="E458" s="128"/>
      <c r="F458" s="791" t="s">
        <v>1480</v>
      </c>
      <c r="G458" s="739"/>
      <c r="H458" s="739"/>
      <c r="I458" s="739"/>
      <c r="J458" s="739"/>
      <c r="K458" s="739">
        <v>150</v>
      </c>
      <c r="L458" s="739" t="s">
        <v>50</v>
      </c>
      <c r="M458" s="754">
        <v>28500</v>
      </c>
      <c r="N458" s="752">
        <f>K458*M458</f>
        <v>4275000</v>
      </c>
      <c r="O458" s="740"/>
      <c r="P458" s="655"/>
    </row>
    <row r="459" spans="2:16">
      <c r="B459" s="728"/>
      <c r="C459" s="128"/>
      <c r="D459" s="128"/>
      <c r="E459" s="128"/>
      <c r="F459" s="791" t="s">
        <v>693</v>
      </c>
      <c r="G459" s="739"/>
      <c r="H459" s="739"/>
      <c r="I459" s="739"/>
      <c r="J459" s="739"/>
      <c r="K459" s="739"/>
      <c r="L459" s="739"/>
      <c r="M459" s="754"/>
      <c r="N459" s="752">
        <v>300000</v>
      </c>
      <c r="O459" s="740"/>
      <c r="P459" s="655"/>
    </row>
    <row r="460" spans="2:16">
      <c r="B460" s="728"/>
      <c r="C460" s="128"/>
      <c r="D460" s="128"/>
      <c r="E460" s="128"/>
      <c r="F460" s="791" t="s">
        <v>694</v>
      </c>
      <c r="G460" s="739"/>
      <c r="H460" s="739"/>
      <c r="I460" s="739"/>
      <c r="J460" s="739"/>
      <c r="K460" s="739"/>
      <c r="L460" s="739"/>
      <c r="M460" s="754"/>
      <c r="N460" s="752">
        <v>500000</v>
      </c>
      <c r="O460" s="740"/>
      <c r="P460" s="655"/>
    </row>
    <row r="461" spans="2:16">
      <c r="B461" s="728"/>
      <c r="C461" s="128"/>
      <c r="D461" s="128"/>
      <c r="E461" s="128"/>
      <c r="F461" s="791" t="s">
        <v>607</v>
      </c>
      <c r="G461" s="739"/>
      <c r="H461" s="739">
        <v>150</v>
      </c>
      <c r="I461" s="739" t="s">
        <v>50</v>
      </c>
      <c r="J461" s="739"/>
      <c r="K461" s="739"/>
      <c r="L461" s="739"/>
      <c r="M461" s="754">
        <v>2000</v>
      </c>
      <c r="N461" s="752">
        <f>M461*H461</f>
        <v>300000</v>
      </c>
      <c r="O461" s="740"/>
      <c r="P461" s="655"/>
    </row>
    <row r="462" spans="2:16">
      <c r="B462" s="728"/>
      <c r="C462" s="128"/>
      <c r="D462" s="128"/>
      <c r="E462" s="128"/>
      <c r="F462" s="687" t="s">
        <v>1450</v>
      </c>
      <c r="G462" s="739"/>
      <c r="H462" s="739"/>
      <c r="I462" s="739"/>
      <c r="J462" s="739"/>
      <c r="K462" s="739"/>
      <c r="L462" s="739"/>
      <c r="M462" s="745"/>
      <c r="N462" s="752">
        <v>500000</v>
      </c>
      <c r="O462" s="740"/>
      <c r="P462" s="655"/>
    </row>
    <row r="463" spans="2:16">
      <c r="B463" s="728"/>
      <c r="C463" s="128"/>
      <c r="D463" s="128"/>
      <c r="E463" s="128"/>
      <c r="F463" s="791"/>
      <c r="G463" s="739"/>
      <c r="H463" s="739"/>
      <c r="I463" s="739"/>
      <c r="J463" s="739"/>
      <c r="K463" s="739"/>
      <c r="L463" s="739"/>
      <c r="M463" s="745"/>
      <c r="N463" s="752"/>
      <c r="O463" s="740"/>
      <c r="P463" s="655"/>
    </row>
    <row r="464" spans="2:16">
      <c r="B464" s="127">
        <v>2</v>
      </c>
      <c r="C464" s="128">
        <v>1</v>
      </c>
      <c r="D464" s="128">
        <v>25</v>
      </c>
      <c r="E464" s="128"/>
      <c r="F464" s="773" t="s">
        <v>1553</v>
      </c>
      <c r="G464" s="739"/>
      <c r="H464" s="739"/>
      <c r="I464" s="739"/>
      <c r="J464" s="739"/>
      <c r="K464" s="739"/>
      <c r="L464" s="739"/>
      <c r="M464" s="745"/>
      <c r="N464" s="752">
        <f>N465</f>
        <v>17970000</v>
      </c>
      <c r="O464" s="740"/>
      <c r="P464" s="655"/>
    </row>
    <row r="465" spans="2:16">
      <c r="B465" s="127">
        <v>2</v>
      </c>
      <c r="C465" s="128">
        <v>1</v>
      </c>
      <c r="D465" s="128">
        <v>25</v>
      </c>
      <c r="E465" s="128">
        <v>2</v>
      </c>
      <c r="F465" s="687" t="s">
        <v>82</v>
      </c>
      <c r="G465" s="739"/>
      <c r="H465" s="739"/>
      <c r="I465" s="739"/>
      <c r="J465" s="739"/>
      <c r="K465" s="739"/>
      <c r="L465" s="739"/>
      <c r="M465" s="745"/>
      <c r="N465" s="752">
        <f>SUM(N466:N476)</f>
        <v>17970000</v>
      </c>
      <c r="O465" s="740"/>
      <c r="P465" s="655"/>
    </row>
    <row r="466" spans="2:16">
      <c r="B466" s="127"/>
      <c r="C466" s="128"/>
      <c r="D466" s="128"/>
      <c r="E466" s="128"/>
      <c r="F466" s="688" t="s">
        <v>149</v>
      </c>
      <c r="G466" s="739"/>
      <c r="H466" s="739"/>
      <c r="I466" s="739"/>
      <c r="J466" s="739"/>
      <c r="K466" s="739"/>
      <c r="L466" s="739"/>
      <c r="M466" s="745"/>
      <c r="N466" s="752">
        <f>SUM(M467:M470)</f>
        <v>2070000</v>
      </c>
      <c r="O466" s="740"/>
      <c r="P466" s="655"/>
    </row>
    <row r="467" spans="2:16">
      <c r="B467" s="127"/>
      <c r="C467" s="128"/>
      <c r="D467" s="128"/>
      <c r="E467" s="128"/>
      <c r="F467" s="688" t="s">
        <v>123</v>
      </c>
      <c r="G467" s="739"/>
      <c r="H467" s="739">
        <v>1</v>
      </c>
      <c r="I467" s="739" t="s">
        <v>50</v>
      </c>
      <c r="J467" s="747">
        <v>160000</v>
      </c>
      <c r="K467" s="739" t="s">
        <v>50</v>
      </c>
      <c r="L467" s="739">
        <v>2</v>
      </c>
      <c r="M467" s="745">
        <f>H467*J467*L467</f>
        <v>320000</v>
      </c>
      <c r="N467" s="752"/>
      <c r="O467" s="740"/>
      <c r="P467" s="655"/>
    </row>
    <row r="468" spans="2:16">
      <c r="B468" s="127"/>
      <c r="C468" s="128"/>
      <c r="D468" s="128"/>
      <c r="E468" s="128"/>
      <c r="F468" s="688" t="s">
        <v>124</v>
      </c>
      <c r="G468" s="739"/>
      <c r="H468" s="739">
        <v>1</v>
      </c>
      <c r="I468" s="739" t="s">
        <v>50</v>
      </c>
      <c r="J468" s="747">
        <v>150000</v>
      </c>
      <c r="K468" s="739" t="s">
        <v>50</v>
      </c>
      <c r="L468" s="739">
        <v>2</v>
      </c>
      <c r="M468" s="745">
        <f t="shared" ref="M468:M470" si="41">H468*J468*L468</f>
        <v>300000</v>
      </c>
      <c r="N468" s="752"/>
      <c r="O468" s="740"/>
      <c r="P468" s="655"/>
    </row>
    <row r="469" spans="2:16">
      <c r="B469" s="127"/>
      <c r="C469" s="128"/>
      <c r="D469" s="128"/>
      <c r="E469" s="128"/>
      <c r="F469" s="688" t="s">
        <v>125</v>
      </c>
      <c r="G469" s="739"/>
      <c r="H469" s="739">
        <v>1</v>
      </c>
      <c r="I469" s="739" t="s">
        <v>50</v>
      </c>
      <c r="J469" s="747">
        <v>125000</v>
      </c>
      <c r="K469" s="739" t="s">
        <v>50</v>
      </c>
      <c r="L469" s="739">
        <v>2</v>
      </c>
      <c r="M469" s="745">
        <f t="shared" si="41"/>
        <v>250000</v>
      </c>
      <c r="N469" s="752"/>
      <c r="O469" s="740"/>
      <c r="P469" s="655"/>
    </row>
    <row r="470" spans="2:16">
      <c r="B470" s="127"/>
      <c r="C470" s="128"/>
      <c r="D470" s="128"/>
      <c r="E470" s="128"/>
      <c r="F470" s="688" t="s">
        <v>126</v>
      </c>
      <c r="G470" s="739"/>
      <c r="H470" s="739">
        <v>6</v>
      </c>
      <c r="I470" s="739" t="s">
        <v>50</v>
      </c>
      <c r="J470" s="747">
        <v>100000</v>
      </c>
      <c r="K470" s="739" t="s">
        <v>50</v>
      </c>
      <c r="L470" s="739">
        <v>2</v>
      </c>
      <c r="M470" s="745">
        <f t="shared" si="41"/>
        <v>1200000</v>
      </c>
      <c r="N470" s="752"/>
      <c r="O470" s="740"/>
      <c r="P470" s="655"/>
    </row>
    <row r="471" spans="2:16">
      <c r="B471" s="127"/>
      <c r="C471" s="128"/>
      <c r="D471" s="128"/>
      <c r="E471" s="128"/>
      <c r="F471" s="687" t="s">
        <v>130</v>
      </c>
      <c r="G471" s="739"/>
      <c r="H471" s="739">
        <v>45</v>
      </c>
      <c r="I471" s="739" t="s">
        <v>50</v>
      </c>
      <c r="J471" s="747">
        <v>2</v>
      </c>
      <c r="K471" s="739" t="s">
        <v>50</v>
      </c>
      <c r="L471" s="739"/>
      <c r="M471" s="745">
        <v>20000</v>
      </c>
      <c r="N471" s="752">
        <f>H471*J471*M471</f>
        <v>1800000</v>
      </c>
      <c r="O471" s="740"/>
      <c r="P471" s="655"/>
    </row>
    <row r="472" spans="2:16">
      <c r="B472" s="127"/>
      <c r="C472" s="128"/>
      <c r="D472" s="128"/>
      <c r="E472" s="128"/>
      <c r="F472" s="687" t="s">
        <v>1554</v>
      </c>
      <c r="G472" s="739"/>
      <c r="H472" s="739">
        <v>3</v>
      </c>
      <c r="I472" s="739" t="s">
        <v>50</v>
      </c>
      <c r="J472" s="747">
        <v>18</v>
      </c>
      <c r="K472" s="739" t="s">
        <v>50</v>
      </c>
      <c r="L472" s="739"/>
      <c r="M472" s="745">
        <v>150000</v>
      </c>
      <c r="N472" s="752">
        <f>H472*J472*M472</f>
        <v>8100000</v>
      </c>
      <c r="O472" s="740"/>
      <c r="P472" s="655"/>
    </row>
    <row r="473" spans="2:16">
      <c r="B473" s="127"/>
      <c r="C473" s="128"/>
      <c r="D473" s="128"/>
      <c r="E473" s="128"/>
      <c r="F473" s="687" t="s">
        <v>127</v>
      </c>
      <c r="G473" s="739"/>
      <c r="H473" s="739"/>
      <c r="I473" s="739"/>
      <c r="J473" s="739"/>
      <c r="K473" s="739"/>
      <c r="L473" s="739"/>
      <c r="M473" s="745"/>
      <c r="N473" s="752">
        <v>200000</v>
      </c>
      <c r="O473" s="740"/>
      <c r="P473" s="655"/>
    </row>
    <row r="474" spans="2:16">
      <c r="B474" s="127"/>
      <c r="C474" s="128"/>
      <c r="D474" s="128"/>
      <c r="E474" s="128"/>
      <c r="F474" s="687" t="s">
        <v>128</v>
      </c>
      <c r="G474" s="739"/>
      <c r="H474" s="739"/>
      <c r="I474" s="739"/>
      <c r="J474" s="739"/>
      <c r="K474" s="739"/>
      <c r="L474" s="739"/>
      <c r="M474" s="745"/>
      <c r="N474" s="752">
        <v>200000</v>
      </c>
      <c r="O474" s="740"/>
      <c r="P474" s="655"/>
    </row>
    <row r="475" spans="2:16">
      <c r="B475" s="127"/>
      <c r="C475" s="128"/>
      <c r="D475" s="128"/>
      <c r="E475" s="128"/>
      <c r="F475" s="687" t="s">
        <v>1555</v>
      </c>
      <c r="G475" s="739"/>
      <c r="H475" s="739"/>
      <c r="I475" s="739">
        <v>18</v>
      </c>
      <c r="J475" s="739" t="s">
        <v>50</v>
      </c>
      <c r="K475" s="739"/>
      <c r="L475" s="739"/>
      <c r="M475" s="745">
        <v>200000</v>
      </c>
      <c r="N475" s="752">
        <f>M475*I475</f>
        <v>3600000</v>
      </c>
      <c r="O475" s="740"/>
      <c r="P475" s="655"/>
    </row>
    <row r="476" spans="2:16">
      <c r="B476" s="127"/>
      <c r="C476" s="128"/>
      <c r="D476" s="128"/>
      <c r="E476" s="128"/>
      <c r="F476" s="687" t="s">
        <v>129</v>
      </c>
      <c r="G476" s="739"/>
      <c r="H476" s="739"/>
      <c r="I476" s="739">
        <v>2</v>
      </c>
      <c r="J476" s="739" t="s">
        <v>50</v>
      </c>
      <c r="K476" s="739">
        <v>50</v>
      </c>
      <c r="L476" s="739" t="s">
        <v>50</v>
      </c>
      <c r="M476" s="745">
        <v>20000</v>
      </c>
      <c r="N476" s="752">
        <f>K476*M476*I476</f>
        <v>2000000</v>
      </c>
      <c r="O476" s="740"/>
      <c r="P476" s="668"/>
    </row>
    <row r="477" spans="2:16">
      <c r="B477" s="728"/>
      <c r="C477" s="128"/>
      <c r="D477" s="128"/>
      <c r="E477" s="128"/>
      <c r="F477" s="791"/>
      <c r="G477" s="739"/>
      <c r="H477" s="739"/>
      <c r="I477" s="739"/>
      <c r="J477" s="739"/>
      <c r="K477" s="739"/>
      <c r="L477" s="739"/>
      <c r="M477" s="745"/>
      <c r="N477" s="752"/>
      <c r="O477" s="740"/>
      <c r="P477" s="655"/>
    </row>
    <row r="478" spans="2:16">
      <c r="B478" s="728"/>
      <c r="C478" s="128"/>
      <c r="D478" s="128"/>
      <c r="E478" s="128"/>
      <c r="F478" s="791"/>
      <c r="G478" s="739"/>
      <c r="H478" s="739"/>
      <c r="I478" s="739"/>
      <c r="J478" s="739"/>
      <c r="K478" s="739"/>
      <c r="L478" s="739"/>
      <c r="M478" s="754"/>
      <c r="N478" s="752"/>
      <c r="O478" s="740"/>
      <c r="P478" s="655"/>
    </row>
    <row r="479" spans="2:16">
      <c r="B479" s="704">
        <v>2</v>
      </c>
      <c r="C479" s="705">
        <v>2</v>
      </c>
      <c r="D479" s="705"/>
      <c r="E479" s="705"/>
      <c r="F479" s="904" t="s">
        <v>151</v>
      </c>
      <c r="G479" s="905"/>
      <c r="H479" s="905"/>
      <c r="I479" s="905"/>
      <c r="J479" s="905"/>
      <c r="K479" s="905"/>
      <c r="L479" s="905"/>
      <c r="M479" s="906"/>
      <c r="N479" s="782">
        <f>N480+N571+N588+N811+N879+N1043+N1121+N1210+N1233+N1287+N1298</f>
        <v>1221776300</v>
      </c>
      <c r="O479" s="743"/>
      <c r="P479" s="655">
        <f>40%*S12</f>
        <v>1161447912.8</v>
      </c>
    </row>
    <row r="480" spans="2:16">
      <c r="B480" s="127">
        <v>2</v>
      </c>
      <c r="C480" s="128">
        <v>2</v>
      </c>
      <c r="D480" s="128">
        <v>1</v>
      </c>
      <c r="E480" s="128"/>
      <c r="F480" s="792" t="s">
        <v>1436</v>
      </c>
      <c r="G480" s="739"/>
      <c r="H480" s="739"/>
      <c r="I480" s="739"/>
      <c r="J480" s="739"/>
      <c r="K480" s="739"/>
      <c r="L480" s="739"/>
      <c r="M480" s="745"/>
      <c r="N480" s="752">
        <f>N481</f>
        <v>305166400</v>
      </c>
      <c r="O480" s="740"/>
      <c r="P480" s="655"/>
    </row>
    <row r="481" spans="2:16">
      <c r="B481" s="127">
        <v>2</v>
      </c>
      <c r="C481" s="128">
        <v>2</v>
      </c>
      <c r="D481" s="128">
        <v>1</v>
      </c>
      <c r="E481" s="128">
        <v>2</v>
      </c>
      <c r="F481" s="687" t="s">
        <v>82</v>
      </c>
      <c r="G481" s="739"/>
      <c r="H481" s="739"/>
      <c r="I481" s="739"/>
      <c r="J481" s="739"/>
      <c r="K481" s="739"/>
      <c r="L481" s="739"/>
      <c r="M481" s="745"/>
      <c r="N481" s="752">
        <f>SUM(N482:N514)</f>
        <v>305166400</v>
      </c>
      <c r="O481" s="740"/>
      <c r="P481" s="655"/>
    </row>
    <row r="482" spans="2:16">
      <c r="B482" s="127"/>
      <c r="C482" s="128"/>
      <c r="D482" s="128"/>
      <c r="E482" s="128"/>
      <c r="F482" s="649" t="s">
        <v>1124</v>
      </c>
      <c r="G482" s="739"/>
      <c r="H482" s="739"/>
      <c r="I482" s="739"/>
      <c r="J482" s="739"/>
      <c r="K482" s="739"/>
      <c r="L482" s="739"/>
      <c r="M482" s="745"/>
      <c r="N482" s="752">
        <f>SUM(M483:M485)</f>
        <v>3575000</v>
      </c>
      <c r="O482" s="740"/>
      <c r="P482" s="655"/>
    </row>
    <row r="483" spans="2:16">
      <c r="B483" s="127"/>
      <c r="C483" s="128"/>
      <c r="D483" s="128"/>
      <c r="E483" s="128"/>
      <c r="F483" s="688" t="s">
        <v>124</v>
      </c>
      <c r="G483" s="739"/>
      <c r="H483" s="739">
        <v>1</v>
      </c>
      <c r="I483" s="739" t="s">
        <v>50</v>
      </c>
      <c r="J483" s="747">
        <v>550000</v>
      </c>
      <c r="K483" s="739"/>
      <c r="L483" s="739"/>
      <c r="M483" s="745">
        <f>J483*H483</f>
        <v>550000</v>
      </c>
      <c r="N483" s="752"/>
      <c r="O483" s="740"/>
      <c r="P483" s="655"/>
    </row>
    <row r="484" spans="2:16">
      <c r="B484" s="127"/>
      <c r="C484" s="128"/>
      <c r="D484" s="128"/>
      <c r="E484" s="128"/>
      <c r="F484" s="688" t="s">
        <v>125</v>
      </c>
      <c r="G484" s="739"/>
      <c r="H484" s="739">
        <v>1</v>
      </c>
      <c r="I484" s="739" t="s">
        <v>50</v>
      </c>
      <c r="J484" s="747">
        <v>525000</v>
      </c>
      <c r="K484" s="739"/>
      <c r="L484" s="739"/>
      <c r="M484" s="745">
        <f t="shared" ref="M484" si="42">J484*H484</f>
        <v>525000</v>
      </c>
      <c r="N484" s="752"/>
      <c r="O484" s="740"/>
      <c r="P484" s="655"/>
    </row>
    <row r="485" spans="2:16">
      <c r="B485" s="127"/>
      <c r="C485" s="128"/>
      <c r="D485" s="128"/>
      <c r="E485" s="128"/>
      <c r="F485" s="688" t="s">
        <v>126</v>
      </c>
      <c r="G485" s="739"/>
      <c r="H485" s="739">
        <v>5</v>
      </c>
      <c r="I485" s="739" t="s">
        <v>50</v>
      </c>
      <c r="J485" s="747">
        <v>500000</v>
      </c>
      <c r="K485" s="739"/>
      <c r="L485" s="739"/>
      <c r="M485" s="745">
        <f>J485*H485</f>
        <v>2500000</v>
      </c>
      <c r="N485" s="752"/>
      <c r="O485" s="740"/>
      <c r="P485" s="655"/>
    </row>
    <row r="486" spans="2:16">
      <c r="B486" s="127"/>
      <c r="C486" s="128"/>
      <c r="D486" s="128"/>
      <c r="E486" s="128"/>
      <c r="F486" s="688" t="s">
        <v>156</v>
      </c>
      <c r="G486" s="739"/>
      <c r="H486" s="739">
        <v>1</v>
      </c>
      <c r="I486" s="739" t="s">
        <v>50</v>
      </c>
      <c r="J486" s="747">
        <v>5000000</v>
      </c>
      <c r="K486" s="739"/>
      <c r="L486" s="739"/>
      <c r="M486" s="745"/>
      <c r="N486" s="752">
        <f>J486*H486</f>
        <v>5000000</v>
      </c>
      <c r="O486" s="740"/>
      <c r="P486" s="655"/>
    </row>
    <row r="487" spans="2:16">
      <c r="B487" s="127"/>
      <c r="C487" s="128"/>
      <c r="D487" s="128"/>
      <c r="E487" s="128"/>
      <c r="F487" s="688"/>
      <c r="G487" s="739"/>
      <c r="H487" s="739"/>
      <c r="I487" s="739"/>
      <c r="J487" s="747"/>
      <c r="K487" s="739"/>
      <c r="L487" s="739"/>
      <c r="M487" s="745"/>
      <c r="N487" s="752"/>
      <c r="O487" s="740"/>
      <c r="P487" s="655"/>
    </row>
    <row r="488" spans="2:16">
      <c r="B488" s="127"/>
      <c r="C488" s="128"/>
      <c r="D488" s="128"/>
      <c r="E488" s="128"/>
      <c r="F488" s="688" t="s">
        <v>158</v>
      </c>
      <c r="G488" s="739"/>
      <c r="H488" s="739"/>
      <c r="I488" s="739"/>
      <c r="J488" s="739"/>
      <c r="K488" s="739"/>
      <c r="L488" s="739"/>
      <c r="M488" s="745"/>
      <c r="N488" s="752">
        <f>SUM(M489:M502)</f>
        <v>66777500</v>
      </c>
      <c r="O488" s="740"/>
      <c r="P488" s="655"/>
    </row>
    <row r="489" spans="2:16">
      <c r="B489" s="127"/>
      <c r="C489" s="128"/>
      <c r="D489" s="128"/>
      <c r="E489" s="128"/>
      <c r="F489" s="688" t="s">
        <v>564</v>
      </c>
      <c r="G489" s="739">
        <v>177</v>
      </c>
      <c r="H489" s="739" t="s">
        <v>504</v>
      </c>
      <c r="I489" s="739" t="s">
        <v>50</v>
      </c>
      <c r="J489" s="747">
        <v>62500</v>
      </c>
      <c r="K489" s="739"/>
      <c r="L489" s="739"/>
      <c r="M489" s="745">
        <f>G489*J489</f>
        <v>11062500</v>
      </c>
      <c r="N489" s="752"/>
      <c r="O489" s="740"/>
      <c r="P489" s="655"/>
    </row>
    <row r="490" spans="2:16">
      <c r="B490" s="127"/>
      <c r="C490" s="128"/>
      <c r="D490" s="128"/>
      <c r="E490" s="128"/>
      <c r="F490" s="688" t="s">
        <v>585</v>
      </c>
      <c r="G490" s="739">
        <v>148</v>
      </c>
      <c r="H490" s="739" t="s">
        <v>504</v>
      </c>
      <c r="I490" s="739"/>
      <c r="J490" s="747">
        <v>65000</v>
      </c>
      <c r="K490" s="739"/>
      <c r="L490" s="739"/>
      <c r="M490" s="745">
        <f t="shared" ref="M490:M491" si="43">G490*J490</f>
        <v>9620000</v>
      </c>
      <c r="N490" s="752"/>
      <c r="O490" s="740"/>
      <c r="P490" s="655"/>
    </row>
    <row r="491" spans="2:16">
      <c r="B491" s="127"/>
      <c r="C491" s="128"/>
      <c r="D491" s="128"/>
      <c r="E491" s="128"/>
      <c r="F491" s="688" t="s">
        <v>1492</v>
      </c>
      <c r="G491" s="739">
        <v>44</v>
      </c>
      <c r="H491" s="739" t="s">
        <v>504</v>
      </c>
      <c r="I491" s="739"/>
      <c r="J491" s="747">
        <v>65000</v>
      </c>
      <c r="K491" s="739"/>
      <c r="L491" s="739"/>
      <c r="M491" s="745">
        <f t="shared" si="43"/>
        <v>2860000</v>
      </c>
      <c r="N491" s="752"/>
      <c r="O491" s="740"/>
      <c r="P491" s="655"/>
    </row>
    <row r="492" spans="2:16">
      <c r="B492" s="127"/>
      <c r="C492" s="128"/>
      <c r="D492" s="128"/>
      <c r="E492" s="128"/>
      <c r="F492" s="688" t="s">
        <v>1590</v>
      </c>
      <c r="G492" s="739">
        <v>618</v>
      </c>
      <c r="H492" s="739" t="s">
        <v>504</v>
      </c>
      <c r="I492" s="739" t="s">
        <v>50</v>
      </c>
      <c r="J492" s="747">
        <v>50000</v>
      </c>
      <c r="K492" s="739"/>
      <c r="L492" s="739"/>
      <c r="M492" s="745">
        <f>G492*J492</f>
        <v>30900000</v>
      </c>
      <c r="N492" s="752"/>
      <c r="O492" s="740"/>
      <c r="P492" s="655"/>
    </row>
    <row r="493" spans="2:16">
      <c r="B493" s="127"/>
      <c r="C493" s="128"/>
      <c r="D493" s="128"/>
      <c r="E493" s="128"/>
      <c r="F493" s="688" t="s">
        <v>1490</v>
      </c>
      <c r="G493" s="739">
        <v>43</v>
      </c>
      <c r="H493" s="739"/>
      <c r="I493" s="739"/>
      <c r="J493" s="747">
        <v>62500</v>
      </c>
      <c r="K493" s="739"/>
      <c r="L493" s="739"/>
      <c r="M493" s="745">
        <f>G493*J493</f>
        <v>2687500</v>
      </c>
      <c r="N493" s="752"/>
      <c r="O493" s="740"/>
      <c r="P493" s="655"/>
    </row>
    <row r="494" spans="2:16">
      <c r="B494" s="127"/>
      <c r="C494" s="128"/>
      <c r="D494" s="128"/>
      <c r="E494" s="128"/>
      <c r="F494" s="688" t="s">
        <v>1491</v>
      </c>
      <c r="G494" s="739">
        <v>4</v>
      </c>
      <c r="H494" s="739"/>
      <c r="I494" s="739"/>
      <c r="J494" s="747">
        <v>62500</v>
      </c>
      <c r="K494" s="739"/>
      <c r="L494" s="739"/>
      <c r="M494" s="745">
        <f>J494*G494</f>
        <v>250000</v>
      </c>
      <c r="N494" s="752"/>
      <c r="O494" s="740"/>
      <c r="P494" s="655"/>
    </row>
    <row r="495" spans="2:16">
      <c r="B495" s="127"/>
      <c r="C495" s="128"/>
      <c r="D495" s="128"/>
      <c r="E495" s="128"/>
      <c r="F495" s="688" t="s">
        <v>586</v>
      </c>
      <c r="G495" s="739">
        <v>17</v>
      </c>
      <c r="H495" s="739"/>
      <c r="I495" s="739"/>
      <c r="J495" s="747">
        <v>62500</v>
      </c>
      <c r="K495" s="739"/>
      <c r="L495" s="739"/>
      <c r="M495" s="745">
        <f t="shared" ref="M495:M498" si="44">J495*G495</f>
        <v>1062500</v>
      </c>
      <c r="N495" s="752"/>
      <c r="O495" s="740"/>
      <c r="P495" s="655"/>
    </row>
    <row r="496" spans="2:16">
      <c r="B496" s="127"/>
      <c r="C496" s="128"/>
      <c r="D496" s="128"/>
      <c r="E496" s="128"/>
      <c r="F496" s="688" t="s">
        <v>1576</v>
      </c>
      <c r="G496" s="739">
        <v>21</v>
      </c>
      <c r="H496" s="739"/>
      <c r="I496" s="739"/>
      <c r="J496" s="747">
        <v>65000</v>
      </c>
      <c r="K496" s="739"/>
      <c r="L496" s="739"/>
      <c r="M496" s="745">
        <f t="shared" ref="M496" si="45">J496*G496</f>
        <v>1365000</v>
      </c>
      <c r="N496" s="752"/>
      <c r="O496" s="740"/>
      <c r="P496" s="655"/>
    </row>
    <row r="497" spans="2:17">
      <c r="B497" s="127"/>
      <c r="C497" s="128"/>
      <c r="D497" s="128"/>
      <c r="E497" s="128"/>
      <c r="F497" s="688" t="s">
        <v>1494</v>
      </c>
      <c r="G497" s="739">
        <v>5</v>
      </c>
      <c r="H497" s="739"/>
      <c r="I497" s="739"/>
      <c r="J497" s="747">
        <v>65000</v>
      </c>
      <c r="K497" s="739"/>
      <c r="L497" s="739"/>
      <c r="M497" s="745">
        <f t="shared" si="44"/>
        <v>325000</v>
      </c>
      <c r="N497" s="752"/>
      <c r="O497" s="740"/>
      <c r="P497" s="655"/>
    </row>
    <row r="498" spans="2:17">
      <c r="B498" s="127"/>
      <c r="C498" s="128"/>
      <c r="D498" s="128"/>
      <c r="E498" s="128"/>
      <c r="F498" s="688" t="s">
        <v>1495</v>
      </c>
      <c r="G498" s="739">
        <v>1</v>
      </c>
      <c r="H498" s="739"/>
      <c r="I498" s="739"/>
      <c r="J498" s="747">
        <v>65000</v>
      </c>
      <c r="K498" s="739"/>
      <c r="L498" s="739"/>
      <c r="M498" s="745">
        <f t="shared" si="44"/>
        <v>65000</v>
      </c>
      <c r="N498" s="752"/>
      <c r="O498" s="740"/>
      <c r="P498" s="655"/>
    </row>
    <row r="499" spans="2:17">
      <c r="B499" s="127"/>
      <c r="C499" s="128"/>
      <c r="D499" s="128"/>
      <c r="E499" s="128"/>
      <c r="F499" s="688" t="s">
        <v>1493</v>
      </c>
      <c r="G499" s="739">
        <v>19</v>
      </c>
      <c r="H499" s="739"/>
      <c r="I499" s="739"/>
      <c r="J499" s="747">
        <v>67500</v>
      </c>
      <c r="K499" s="739"/>
      <c r="L499" s="739"/>
      <c r="M499" s="745">
        <f t="shared" ref="M499" si="46">J499*G499</f>
        <v>1282500</v>
      </c>
      <c r="N499" s="752"/>
      <c r="O499" s="740"/>
      <c r="P499" s="655"/>
    </row>
    <row r="500" spans="2:17">
      <c r="B500" s="127"/>
      <c r="C500" s="128"/>
      <c r="D500" s="128"/>
      <c r="E500" s="128"/>
      <c r="F500" s="688" t="s">
        <v>1589</v>
      </c>
      <c r="G500" s="739">
        <v>29</v>
      </c>
      <c r="H500" s="739" t="s">
        <v>504</v>
      </c>
      <c r="I500" s="739"/>
      <c r="J500" s="747">
        <v>67500</v>
      </c>
      <c r="K500" s="739"/>
      <c r="L500" s="739"/>
      <c r="M500" s="745">
        <f t="shared" ref="M500" si="47">J500*G500</f>
        <v>1957500</v>
      </c>
      <c r="N500" s="752"/>
      <c r="O500" s="740"/>
      <c r="P500" s="655"/>
    </row>
    <row r="501" spans="2:17">
      <c r="B501" s="127"/>
      <c r="C501" s="128"/>
      <c r="D501" s="128"/>
      <c r="E501" s="128"/>
      <c r="F501" s="688" t="s">
        <v>1591</v>
      </c>
      <c r="G501" s="739">
        <v>14</v>
      </c>
      <c r="H501" s="739" t="s">
        <v>504</v>
      </c>
      <c r="I501" s="739"/>
      <c r="J501" s="747">
        <v>65000</v>
      </c>
      <c r="K501" s="739"/>
      <c r="L501" s="739"/>
      <c r="M501" s="745">
        <f t="shared" ref="M501" si="48">J501*G501</f>
        <v>910000</v>
      </c>
      <c r="N501" s="752"/>
      <c r="O501" s="740"/>
      <c r="P501" s="655"/>
    </row>
    <row r="502" spans="2:17">
      <c r="B502" s="127"/>
      <c r="C502" s="128"/>
      <c r="D502" s="128"/>
      <c r="E502" s="128"/>
      <c r="F502" s="688" t="s">
        <v>159</v>
      </c>
      <c r="G502" s="739">
        <v>36</v>
      </c>
      <c r="H502" s="739" t="s">
        <v>504</v>
      </c>
      <c r="I502" s="739"/>
      <c r="J502" s="747">
        <v>67500</v>
      </c>
      <c r="K502" s="739"/>
      <c r="L502" s="739"/>
      <c r="M502" s="745">
        <f t="shared" ref="M502" si="49">J502*G502</f>
        <v>2430000</v>
      </c>
      <c r="N502" s="752"/>
      <c r="O502" s="740"/>
      <c r="P502" s="655"/>
    </row>
    <row r="503" spans="2:17">
      <c r="B503" s="127"/>
      <c r="C503" s="128"/>
      <c r="D503" s="128"/>
      <c r="E503" s="128"/>
      <c r="F503" s="688"/>
      <c r="G503" s="739"/>
      <c r="H503" s="739"/>
      <c r="I503" s="739"/>
      <c r="J503" s="747"/>
      <c r="K503" s="739"/>
      <c r="L503" s="739"/>
      <c r="M503" s="745"/>
      <c r="N503" s="752">
        <f>SUM(M504:M512)</f>
        <v>11228000</v>
      </c>
      <c r="O503" s="740"/>
      <c r="P503" s="655"/>
    </row>
    <row r="504" spans="2:17">
      <c r="B504" s="127"/>
      <c r="C504" s="128"/>
      <c r="D504" s="128"/>
      <c r="E504" s="128"/>
      <c r="F504" s="687" t="s">
        <v>127</v>
      </c>
      <c r="G504" s="739"/>
      <c r="H504" s="739"/>
      <c r="I504" s="739"/>
      <c r="J504" s="739"/>
      <c r="K504" s="739"/>
      <c r="L504" s="739"/>
      <c r="M504" s="745">
        <v>250000</v>
      </c>
      <c r="N504" s="752"/>
      <c r="O504" s="740"/>
      <c r="P504" s="655"/>
    </row>
    <row r="505" spans="2:17">
      <c r="B505" s="127"/>
      <c r="C505" s="128"/>
      <c r="D505" s="128"/>
      <c r="E505" s="128"/>
      <c r="F505" s="687" t="s">
        <v>128</v>
      </c>
      <c r="G505" s="739"/>
      <c r="H505" s="739"/>
      <c r="I505" s="739"/>
      <c r="J505" s="739"/>
      <c r="K505" s="739"/>
      <c r="L505" s="739"/>
      <c r="M505" s="745">
        <v>150000</v>
      </c>
      <c r="N505" s="752"/>
      <c r="O505" s="740"/>
      <c r="P505" s="655"/>
    </row>
    <row r="506" spans="2:17">
      <c r="B506" s="127"/>
      <c r="C506" s="128"/>
      <c r="D506" s="128"/>
      <c r="E506" s="128"/>
      <c r="F506" s="687" t="s">
        <v>129</v>
      </c>
      <c r="G506" s="739">
        <v>5</v>
      </c>
      <c r="H506" s="739" t="s">
        <v>50</v>
      </c>
      <c r="I506" s="739"/>
      <c r="J506" s="739">
        <v>20000</v>
      </c>
      <c r="K506" s="739">
        <v>20</v>
      </c>
      <c r="L506" s="739" t="s">
        <v>50</v>
      </c>
      <c r="M506" s="745">
        <f>K506*J506*G506</f>
        <v>2000000</v>
      </c>
      <c r="N506" s="752"/>
      <c r="O506" s="740"/>
      <c r="P506" s="655"/>
    </row>
    <row r="507" spans="2:17">
      <c r="B507" s="127"/>
      <c r="C507" s="128"/>
      <c r="D507" s="128"/>
      <c r="E507" s="128"/>
      <c r="F507" s="687" t="s">
        <v>617</v>
      </c>
      <c r="G507" s="739"/>
      <c r="H507" s="739"/>
      <c r="I507" s="739"/>
      <c r="J507" s="739"/>
      <c r="K507" s="739"/>
      <c r="L507" s="739"/>
      <c r="M507" s="745">
        <v>300000</v>
      </c>
      <c r="N507" s="752"/>
      <c r="O507" s="740"/>
      <c r="P507" s="655"/>
    </row>
    <row r="508" spans="2:17">
      <c r="B508" s="127"/>
      <c r="C508" s="128"/>
      <c r="D508" s="128"/>
      <c r="E508" s="128"/>
      <c r="F508" s="687" t="s">
        <v>1499</v>
      </c>
      <c r="G508" s="739">
        <v>15</v>
      </c>
      <c r="H508" s="739" t="s">
        <v>1066</v>
      </c>
      <c r="I508" s="739" t="s">
        <v>50</v>
      </c>
      <c r="J508" s="747">
        <v>19000</v>
      </c>
      <c r="K508" s="739"/>
      <c r="L508" s="739"/>
      <c r="M508" s="745">
        <f t="shared" ref="M508:M512" si="50">G508*J508</f>
        <v>285000</v>
      </c>
      <c r="N508" s="752"/>
      <c r="O508" s="740"/>
      <c r="P508" s="655"/>
    </row>
    <row r="509" spans="2:17">
      <c r="B509" s="127"/>
      <c r="C509" s="128"/>
      <c r="D509" s="128"/>
      <c r="E509" s="128"/>
      <c r="F509" s="687" t="s">
        <v>1526</v>
      </c>
      <c r="G509" s="739">
        <v>1</v>
      </c>
      <c r="H509" s="739" t="s">
        <v>515</v>
      </c>
      <c r="I509" s="739"/>
      <c r="J509" s="747">
        <v>5000</v>
      </c>
      <c r="K509" s="739"/>
      <c r="L509" s="739"/>
      <c r="M509" s="745">
        <f t="shared" si="50"/>
        <v>5000</v>
      </c>
      <c r="N509" s="752"/>
      <c r="O509" s="740"/>
      <c r="P509" s="655"/>
    </row>
    <row r="510" spans="2:17">
      <c r="B510" s="127"/>
      <c r="C510" s="128"/>
      <c r="D510" s="128"/>
      <c r="E510" s="128"/>
      <c r="F510" s="687" t="s">
        <v>1536</v>
      </c>
      <c r="G510" s="739">
        <v>3</v>
      </c>
      <c r="H510" s="739" t="s">
        <v>515</v>
      </c>
      <c r="I510" s="739"/>
      <c r="J510" s="747">
        <v>16000</v>
      </c>
      <c r="K510" s="739"/>
      <c r="L510" s="739"/>
      <c r="M510" s="745">
        <f t="shared" si="50"/>
        <v>48000</v>
      </c>
      <c r="N510" s="752"/>
      <c r="O510" s="740"/>
      <c r="P510" s="655"/>
    </row>
    <row r="511" spans="2:17">
      <c r="B511" s="127"/>
      <c r="C511" s="128"/>
      <c r="D511" s="128"/>
      <c r="E511" s="128"/>
      <c r="F511" s="687" t="s">
        <v>1538</v>
      </c>
      <c r="G511" s="739">
        <v>1</v>
      </c>
      <c r="H511" s="739" t="s">
        <v>1525</v>
      </c>
      <c r="I511" s="739"/>
      <c r="J511" s="747">
        <v>7700000</v>
      </c>
      <c r="K511" s="739"/>
      <c r="L511" s="739"/>
      <c r="M511" s="745">
        <f t="shared" si="50"/>
        <v>7700000</v>
      </c>
      <c r="N511" s="752"/>
      <c r="O511" s="740"/>
      <c r="P511" s="655"/>
      <c r="Q511" s="94">
        <f>SUM(M508:M512)</f>
        <v>8528000</v>
      </c>
    </row>
    <row r="512" spans="2:17">
      <c r="B512" s="127"/>
      <c r="C512" s="128"/>
      <c r="D512" s="128"/>
      <c r="E512" s="128"/>
      <c r="F512" s="687" t="s">
        <v>1605</v>
      </c>
      <c r="G512" s="739">
        <v>14</v>
      </c>
      <c r="H512" s="739" t="s">
        <v>1606</v>
      </c>
      <c r="I512" s="739"/>
      <c r="J512" s="747">
        <v>35000</v>
      </c>
      <c r="K512" s="739"/>
      <c r="L512" s="739"/>
      <c r="M512" s="745">
        <f t="shared" si="50"/>
        <v>490000</v>
      </c>
      <c r="N512" s="752"/>
      <c r="O512" s="740"/>
      <c r="P512" s="655"/>
    </row>
    <row r="513" spans="2:18">
      <c r="B513" s="127"/>
      <c r="C513" s="128"/>
      <c r="D513" s="128"/>
      <c r="E513" s="128"/>
      <c r="F513" s="687"/>
      <c r="G513" s="739"/>
      <c r="H513" s="739"/>
      <c r="I513" s="739"/>
      <c r="J513" s="747"/>
      <c r="K513" s="739"/>
      <c r="L513" s="739"/>
      <c r="M513" s="745"/>
      <c r="N513" s="752"/>
      <c r="O513" s="740"/>
      <c r="P513" s="655"/>
    </row>
    <row r="514" spans="2:18">
      <c r="B514" s="127">
        <v>2</v>
      </c>
      <c r="C514" s="128">
        <v>2</v>
      </c>
      <c r="D514" s="128">
        <v>1</v>
      </c>
      <c r="E514" s="128">
        <v>3</v>
      </c>
      <c r="F514" s="687" t="s">
        <v>114</v>
      </c>
      <c r="G514" s="739"/>
      <c r="H514" s="739"/>
      <c r="I514" s="739"/>
      <c r="J514" s="739"/>
      <c r="K514" s="739"/>
      <c r="L514" s="739"/>
      <c r="M514" s="745"/>
      <c r="N514" s="752">
        <f>SUM(M515:M568)</f>
        <v>218585900</v>
      </c>
      <c r="O514" s="740"/>
      <c r="P514" s="655">
        <f>N514+Q511+N488</f>
        <v>293891400</v>
      </c>
      <c r="Q514" s="94">
        <f>3%*P514</f>
        <v>8816742</v>
      </c>
      <c r="R514" s="87"/>
    </row>
    <row r="515" spans="2:18">
      <c r="B515" s="127"/>
      <c r="C515" s="128"/>
      <c r="D515" s="128"/>
      <c r="E515" s="128"/>
      <c r="F515" s="687" t="s">
        <v>1496</v>
      </c>
      <c r="G515" s="739">
        <v>16680</v>
      </c>
      <c r="H515" s="739" t="s">
        <v>515</v>
      </c>
      <c r="I515" s="739" t="s">
        <v>50</v>
      </c>
      <c r="J515" s="747">
        <v>687.5</v>
      </c>
      <c r="K515" s="739"/>
      <c r="L515" s="739"/>
      <c r="M515" s="745">
        <f t="shared" ref="M515:M568" si="51">G515*J515</f>
        <v>11467500</v>
      </c>
      <c r="N515" s="752"/>
      <c r="O515" s="740"/>
      <c r="P515" s="655"/>
    </row>
    <row r="516" spans="2:18">
      <c r="B516" s="127"/>
      <c r="C516" s="128"/>
      <c r="D516" s="128"/>
      <c r="E516" s="128"/>
      <c r="F516" s="687" t="s">
        <v>560</v>
      </c>
      <c r="G516" s="739">
        <v>14800</v>
      </c>
      <c r="H516" s="739" t="s">
        <v>555</v>
      </c>
      <c r="I516" s="739" t="s">
        <v>50</v>
      </c>
      <c r="J516" s="747">
        <v>1450</v>
      </c>
      <c r="K516" s="739"/>
      <c r="L516" s="739"/>
      <c r="M516" s="745">
        <f t="shared" si="51"/>
        <v>21460000</v>
      </c>
      <c r="N516" s="752"/>
      <c r="O516" s="740"/>
      <c r="P516" s="655"/>
    </row>
    <row r="517" spans="2:18">
      <c r="B517" s="127"/>
      <c r="C517" s="128"/>
      <c r="D517" s="128"/>
      <c r="E517" s="128"/>
      <c r="F517" s="687" t="s">
        <v>689</v>
      </c>
      <c r="G517" s="739">
        <v>50</v>
      </c>
      <c r="H517" s="739" t="s">
        <v>510</v>
      </c>
      <c r="I517" s="739" t="s">
        <v>50</v>
      </c>
      <c r="J517" s="747">
        <v>150000</v>
      </c>
      <c r="K517" s="739"/>
      <c r="L517" s="739"/>
      <c r="M517" s="745">
        <f t="shared" si="51"/>
        <v>7500000</v>
      </c>
      <c r="N517" s="752"/>
      <c r="O517" s="740"/>
      <c r="P517" s="655">
        <v>100000</v>
      </c>
    </row>
    <row r="518" spans="2:18">
      <c r="B518" s="127"/>
      <c r="C518" s="128"/>
      <c r="D518" s="128"/>
      <c r="E518" s="128"/>
      <c r="F518" s="687" t="s">
        <v>561</v>
      </c>
      <c r="G518" s="739">
        <v>4</v>
      </c>
      <c r="H518" s="739" t="s">
        <v>510</v>
      </c>
      <c r="I518" s="739"/>
      <c r="J518" s="747">
        <v>120000</v>
      </c>
      <c r="K518" s="739"/>
      <c r="L518" s="739"/>
      <c r="M518" s="745">
        <f t="shared" si="51"/>
        <v>480000</v>
      </c>
      <c r="N518" s="752"/>
      <c r="O518" s="740"/>
      <c r="P518" s="655"/>
    </row>
    <row r="519" spans="2:18">
      <c r="B519" s="127"/>
      <c r="C519" s="128"/>
      <c r="D519" s="128"/>
      <c r="E519" s="128"/>
      <c r="F519" s="687" t="s">
        <v>1497</v>
      </c>
      <c r="G519" s="739">
        <v>19</v>
      </c>
      <c r="H519" s="739" t="s">
        <v>510</v>
      </c>
      <c r="I519" s="739"/>
      <c r="J519" s="747">
        <v>286000</v>
      </c>
      <c r="K519" s="739"/>
      <c r="L519" s="739"/>
      <c r="M519" s="745">
        <f t="shared" si="51"/>
        <v>5434000</v>
      </c>
      <c r="N519" s="752"/>
      <c r="O519" s="740"/>
      <c r="P519" s="655"/>
    </row>
    <row r="520" spans="2:18">
      <c r="B520" s="127"/>
      <c r="C520" s="128"/>
      <c r="D520" s="128"/>
      <c r="E520" s="128"/>
      <c r="F520" s="687" t="s">
        <v>547</v>
      </c>
      <c r="G520" s="739">
        <v>2428</v>
      </c>
      <c r="H520" s="739" t="s">
        <v>555</v>
      </c>
      <c r="I520" s="739" t="s">
        <v>50</v>
      </c>
      <c r="J520" s="747">
        <v>9500</v>
      </c>
      <c r="K520" s="739"/>
      <c r="L520" s="739"/>
      <c r="M520" s="745">
        <f t="shared" si="51"/>
        <v>23066000</v>
      </c>
      <c r="N520" s="752"/>
      <c r="O520" s="740"/>
      <c r="P520" s="655"/>
    </row>
    <row r="521" spans="2:18">
      <c r="B521" s="127"/>
      <c r="C521" s="128"/>
      <c r="D521" s="128"/>
      <c r="E521" s="128"/>
      <c r="F521" s="687" t="s">
        <v>1498</v>
      </c>
      <c r="G521" s="739">
        <v>35</v>
      </c>
      <c r="H521" s="739" t="s">
        <v>555</v>
      </c>
      <c r="I521" s="739"/>
      <c r="J521" s="747">
        <v>15000</v>
      </c>
      <c r="K521" s="739"/>
      <c r="L521" s="739"/>
      <c r="M521" s="745">
        <f t="shared" si="51"/>
        <v>525000</v>
      </c>
      <c r="N521" s="752"/>
      <c r="O521" s="740"/>
      <c r="P521" s="655"/>
    </row>
    <row r="522" spans="2:18">
      <c r="B522" s="127"/>
      <c r="C522" s="128"/>
      <c r="D522" s="128"/>
      <c r="E522" s="128"/>
      <c r="F522" s="687" t="s">
        <v>551</v>
      </c>
      <c r="G522" s="739">
        <v>3.01</v>
      </c>
      <c r="H522" s="739" t="s">
        <v>510</v>
      </c>
      <c r="I522" s="739" t="s">
        <v>50</v>
      </c>
      <c r="J522" s="747">
        <v>1500000</v>
      </c>
      <c r="K522" s="739"/>
      <c r="L522" s="739"/>
      <c r="M522" s="745">
        <f t="shared" si="51"/>
        <v>4515000</v>
      </c>
      <c r="N522" s="752"/>
      <c r="O522" s="740"/>
      <c r="P522" s="655"/>
    </row>
    <row r="523" spans="2:18">
      <c r="B523" s="127"/>
      <c r="C523" s="128"/>
      <c r="D523" s="128"/>
      <c r="E523" s="128"/>
      <c r="F523" s="687" t="s">
        <v>1438</v>
      </c>
      <c r="G523" s="739">
        <v>83</v>
      </c>
      <c r="H523" s="739" t="s">
        <v>555</v>
      </c>
      <c r="I523" s="739"/>
      <c r="J523" s="747">
        <v>12500</v>
      </c>
      <c r="K523" s="739"/>
      <c r="L523" s="739"/>
      <c r="M523" s="745">
        <f t="shared" si="51"/>
        <v>1037500</v>
      </c>
      <c r="N523" s="752"/>
      <c r="O523" s="740"/>
      <c r="P523" s="655"/>
    </row>
    <row r="524" spans="2:18">
      <c r="B524" s="127"/>
      <c r="C524" s="128"/>
      <c r="D524" s="128"/>
      <c r="E524" s="128"/>
      <c r="F524" s="687" t="s">
        <v>1592</v>
      </c>
      <c r="G524" s="739">
        <v>1.18</v>
      </c>
      <c r="H524" s="739" t="s">
        <v>510</v>
      </c>
      <c r="I524" s="739" t="s">
        <v>50</v>
      </c>
      <c r="J524" s="747">
        <v>5750000</v>
      </c>
      <c r="K524" s="739"/>
      <c r="L524" s="739"/>
      <c r="M524" s="745">
        <f t="shared" ref="M524" si="52">G524*J524</f>
        <v>6785000</v>
      </c>
      <c r="N524" s="752"/>
      <c r="O524" s="740"/>
      <c r="P524" s="655"/>
    </row>
    <row r="525" spans="2:18">
      <c r="B525" s="127"/>
      <c r="C525" s="128"/>
      <c r="D525" s="128"/>
      <c r="E525" s="128"/>
      <c r="F525" s="687" t="s">
        <v>553</v>
      </c>
      <c r="G525" s="739">
        <v>26</v>
      </c>
      <c r="H525" s="739" t="s">
        <v>513</v>
      </c>
      <c r="I525" s="739" t="s">
        <v>50</v>
      </c>
      <c r="J525" s="747">
        <v>91500</v>
      </c>
      <c r="K525" s="739"/>
      <c r="L525" s="739"/>
      <c r="M525" s="745">
        <f t="shared" si="51"/>
        <v>2379000</v>
      </c>
      <c r="N525" s="752"/>
      <c r="O525" s="740"/>
      <c r="P525" s="655"/>
    </row>
    <row r="526" spans="2:18">
      <c r="B526" s="127"/>
      <c r="C526" s="128"/>
      <c r="D526" s="128"/>
      <c r="E526" s="128"/>
      <c r="F526" s="687" t="s">
        <v>1593</v>
      </c>
      <c r="G526" s="739">
        <v>288</v>
      </c>
      <c r="H526" s="739" t="s">
        <v>518</v>
      </c>
      <c r="I526" s="739" t="s">
        <v>50</v>
      </c>
      <c r="J526" s="747">
        <v>50000</v>
      </c>
      <c r="K526" s="739"/>
      <c r="L526" s="739"/>
      <c r="M526" s="745">
        <f t="shared" si="51"/>
        <v>14400000</v>
      </c>
      <c r="N526" s="752"/>
      <c r="O526" s="740"/>
      <c r="P526" s="655"/>
    </row>
    <row r="527" spans="2:18">
      <c r="B527" s="127"/>
      <c r="C527" s="128"/>
      <c r="D527" s="128"/>
      <c r="E527" s="128"/>
      <c r="F527" s="687" t="s">
        <v>1500</v>
      </c>
      <c r="G527" s="739">
        <v>236</v>
      </c>
      <c r="H527" s="739" t="s">
        <v>555</v>
      </c>
      <c r="I527" s="739" t="s">
        <v>50</v>
      </c>
      <c r="J527" s="747">
        <v>10000</v>
      </c>
      <c r="K527" s="739"/>
      <c r="L527" s="739"/>
      <c r="M527" s="745">
        <f t="shared" si="51"/>
        <v>2360000</v>
      </c>
      <c r="N527" s="752"/>
      <c r="O527" s="740"/>
      <c r="P527" s="655"/>
    </row>
    <row r="528" spans="2:18">
      <c r="B528" s="127"/>
      <c r="C528" s="128"/>
      <c r="D528" s="128"/>
      <c r="E528" s="128"/>
      <c r="F528" s="687" t="s">
        <v>1602</v>
      </c>
      <c r="G528" s="739">
        <v>227</v>
      </c>
      <c r="H528" s="739" t="s">
        <v>1603</v>
      </c>
      <c r="I528" s="739" t="s">
        <v>50</v>
      </c>
      <c r="J528" s="747">
        <v>95000</v>
      </c>
      <c r="K528" s="739"/>
      <c r="L528" s="739"/>
      <c r="M528" s="745">
        <f t="shared" si="51"/>
        <v>21565000</v>
      </c>
      <c r="N528" s="752"/>
      <c r="O528" s="740"/>
      <c r="P528" s="655"/>
    </row>
    <row r="529" spans="2:16">
      <c r="B529" s="127"/>
      <c r="C529" s="128"/>
      <c r="D529" s="128"/>
      <c r="E529" s="128"/>
      <c r="F529" s="687" t="s">
        <v>1594</v>
      </c>
      <c r="G529" s="739">
        <v>456</v>
      </c>
      <c r="H529" s="739" t="s">
        <v>515</v>
      </c>
      <c r="I529" s="739" t="s">
        <v>50</v>
      </c>
      <c r="J529" s="747">
        <v>250</v>
      </c>
      <c r="K529" s="739"/>
      <c r="L529" s="739"/>
      <c r="M529" s="745">
        <f t="shared" si="51"/>
        <v>114000</v>
      </c>
      <c r="N529" s="752"/>
      <c r="O529" s="740"/>
      <c r="P529" s="655"/>
    </row>
    <row r="530" spans="2:16">
      <c r="B530" s="127"/>
      <c r="C530" s="128"/>
      <c r="D530" s="128"/>
      <c r="E530" s="128"/>
      <c r="F530" s="687" t="s">
        <v>1595</v>
      </c>
      <c r="G530" s="739">
        <v>173</v>
      </c>
      <c r="H530" s="739" t="s">
        <v>1603</v>
      </c>
      <c r="I530" s="739"/>
      <c r="J530" s="747">
        <v>90000</v>
      </c>
      <c r="K530" s="739"/>
      <c r="L530" s="739"/>
      <c r="M530" s="745">
        <f t="shared" si="51"/>
        <v>15570000</v>
      </c>
      <c r="N530" s="752"/>
      <c r="O530" s="740"/>
      <c r="P530" s="655"/>
    </row>
    <row r="531" spans="2:16">
      <c r="B531" s="127"/>
      <c r="C531" s="128"/>
      <c r="D531" s="128"/>
      <c r="E531" s="128"/>
      <c r="F531" s="687" t="s">
        <v>1596</v>
      </c>
      <c r="G531" s="739">
        <v>5</v>
      </c>
      <c r="H531" s="739" t="s">
        <v>1604</v>
      </c>
      <c r="I531" s="739"/>
      <c r="J531" s="747">
        <v>450000</v>
      </c>
      <c r="K531" s="739"/>
      <c r="L531" s="739"/>
      <c r="M531" s="745">
        <f t="shared" si="51"/>
        <v>2250000</v>
      </c>
      <c r="N531" s="752"/>
      <c r="O531" s="740"/>
      <c r="P531" s="655"/>
    </row>
    <row r="532" spans="2:16">
      <c r="B532" s="127"/>
      <c r="C532" s="128"/>
      <c r="D532" s="128"/>
      <c r="E532" s="128"/>
      <c r="F532" s="687" t="s">
        <v>1597</v>
      </c>
      <c r="G532" s="739">
        <v>48</v>
      </c>
      <c r="H532" s="739" t="s">
        <v>1604</v>
      </c>
      <c r="I532" s="739"/>
      <c r="J532" s="747">
        <v>90000</v>
      </c>
      <c r="K532" s="739"/>
      <c r="L532" s="739"/>
      <c r="M532" s="745">
        <f t="shared" si="51"/>
        <v>4320000</v>
      </c>
      <c r="N532" s="752"/>
      <c r="O532" s="740"/>
      <c r="P532" s="655"/>
    </row>
    <row r="533" spans="2:16">
      <c r="B533" s="127"/>
      <c r="C533" s="128"/>
      <c r="D533" s="128"/>
      <c r="E533" s="128"/>
      <c r="F533" s="687" t="s">
        <v>1501</v>
      </c>
      <c r="G533" s="739">
        <v>187</v>
      </c>
      <c r="H533" s="739" t="s">
        <v>1502</v>
      </c>
      <c r="I533" s="739" t="s">
        <v>50</v>
      </c>
      <c r="J533" s="747">
        <v>12000</v>
      </c>
      <c r="K533" s="739"/>
      <c r="L533" s="739"/>
      <c r="M533" s="745">
        <f t="shared" si="51"/>
        <v>2244000</v>
      </c>
      <c r="N533" s="752"/>
      <c r="O533" s="740"/>
      <c r="P533" s="655"/>
    </row>
    <row r="534" spans="2:16">
      <c r="B534" s="127"/>
      <c r="C534" s="128"/>
      <c r="D534" s="128"/>
      <c r="E534" s="128"/>
      <c r="F534" s="687" t="s">
        <v>1503</v>
      </c>
      <c r="G534" s="739">
        <v>37</v>
      </c>
      <c r="H534" s="739" t="s">
        <v>555</v>
      </c>
      <c r="I534" s="739" t="s">
        <v>50</v>
      </c>
      <c r="J534" s="747">
        <v>3500</v>
      </c>
      <c r="K534" s="739"/>
      <c r="L534" s="739"/>
      <c r="M534" s="745">
        <f t="shared" si="51"/>
        <v>129500</v>
      </c>
      <c r="N534" s="752"/>
      <c r="O534" s="740"/>
      <c r="P534" s="655"/>
    </row>
    <row r="535" spans="2:16">
      <c r="B535" s="127"/>
      <c r="C535" s="128"/>
      <c r="D535" s="128"/>
      <c r="E535" s="128"/>
      <c r="F535" s="687" t="s">
        <v>1504</v>
      </c>
      <c r="G535" s="739">
        <v>107</v>
      </c>
      <c r="H535" s="739" t="s">
        <v>1505</v>
      </c>
      <c r="I535" s="739" t="s">
        <v>50</v>
      </c>
      <c r="J535" s="747">
        <v>47000</v>
      </c>
      <c r="K535" s="739"/>
      <c r="L535" s="739"/>
      <c r="M535" s="745">
        <f t="shared" si="51"/>
        <v>5029000</v>
      </c>
      <c r="N535" s="752"/>
      <c r="O535" s="740"/>
      <c r="P535" s="655"/>
    </row>
    <row r="536" spans="2:16">
      <c r="B536" s="127"/>
      <c r="C536" s="128"/>
      <c r="D536" s="128"/>
      <c r="E536" s="128"/>
      <c r="F536" s="687" t="s">
        <v>1506</v>
      </c>
      <c r="G536" s="739">
        <v>58</v>
      </c>
      <c r="H536" s="739" t="s">
        <v>1505</v>
      </c>
      <c r="I536" s="739" t="s">
        <v>50</v>
      </c>
      <c r="J536" s="747">
        <v>48850</v>
      </c>
      <c r="K536" s="739"/>
      <c r="L536" s="739"/>
      <c r="M536" s="745">
        <f t="shared" si="51"/>
        <v>2833300</v>
      </c>
      <c r="N536" s="752"/>
      <c r="O536" s="740"/>
      <c r="P536" s="655"/>
    </row>
    <row r="537" spans="2:16">
      <c r="B537" s="127"/>
      <c r="C537" s="128"/>
      <c r="D537" s="128"/>
      <c r="E537" s="128"/>
      <c r="F537" s="687" t="s">
        <v>1507</v>
      </c>
      <c r="G537" s="739">
        <v>9</v>
      </c>
      <c r="H537" s="739" t="s">
        <v>515</v>
      </c>
      <c r="I537" s="739" t="s">
        <v>50</v>
      </c>
      <c r="J537" s="747">
        <v>85000</v>
      </c>
      <c r="K537" s="739"/>
      <c r="L537" s="739"/>
      <c r="M537" s="745">
        <f t="shared" si="51"/>
        <v>765000</v>
      </c>
      <c r="N537" s="752"/>
      <c r="O537" s="740"/>
      <c r="P537" s="655"/>
    </row>
    <row r="538" spans="2:16">
      <c r="B538" s="127"/>
      <c r="C538" s="128"/>
      <c r="D538" s="128"/>
      <c r="E538" s="128"/>
      <c r="F538" s="687" t="s">
        <v>1508</v>
      </c>
      <c r="G538" s="739">
        <v>42</v>
      </c>
      <c r="H538" s="739" t="s">
        <v>515</v>
      </c>
      <c r="I538" s="739" t="s">
        <v>50</v>
      </c>
      <c r="J538" s="747">
        <v>17500</v>
      </c>
      <c r="K538" s="739"/>
      <c r="L538" s="739"/>
      <c r="M538" s="745">
        <f t="shared" si="51"/>
        <v>735000</v>
      </c>
      <c r="N538" s="752"/>
      <c r="O538" s="740"/>
      <c r="P538" s="655"/>
    </row>
    <row r="539" spans="2:16">
      <c r="B539" s="127"/>
      <c r="C539" s="128"/>
      <c r="D539" s="128"/>
      <c r="E539" s="128"/>
      <c r="F539" s="687" t="s">
        <v>1509</v>
      </c>
      <c r="G539" s="739">
        <v>124</v>
      </c>
      <c r="H539" s="739" t="s">
        <v>515</v>
      </c>
      <c r="I539" s="739" t="s">
        <v>50</v>
      </c>
      <c r="J539" s="747">
        <v>14625</v>
      </c>
      <c r="K539" s="739"/>
      <c r="L539" s="739"/>
      <c r="M539" s="745">
        <f t="shared" si="51"/>
        <v>1813500</v>
      </c>
      <c r="N539" s="752"/>
      <c r="O539" s="740"/>
      <c r="P539" s="655"/>
    </row>
    <row r="540" spans="2:16">
      <c r="B540" s="127"/>
      <c r="C540" s="128"/>
      <c r="D540" s="128"/>
      <c r="E540" s="128"/>
      <c r="F540" s="687" t="s">
        <v>1510</v>
      </c>
      <c r="G540" s="739">
        <v>18</v>
      </c>
      <c r="H540" s="739" t="s">
        <v>515</v>
      </c>
      <c r="I540" s="739"/>
      <c r="J540" s="747">
        <v>10000</v>
      </c>
      <c r="K540" s="739"/>
      <c r="L540" s="739"/>
      <c r="M540" s="745">
        <f t="shared" si="51"/>
        <v>180000</v>
      </c>
      <c r="N540" s="752"/>
      <c r="O540" s="740"/>
      <c r="P540" s="655"/>
    </row>
    <row r="541" spans="2:16">
      <c r="B541" s="127"/>
      <c r="C541" s="128"/>
      <c r="D541" s="128"/>
      <c r="E541" s="128"/>
      <c r="F541" s="687" t="s">
        <v>1511</v>
      </c>
      <c r="G541" s="739">
        <v>124</v>
      </c>
      <c r="H541" s="739" t="s">
        <v>515</v>
      </c>
      <c r="I541" s="739"/>
      <c r="J541" s="747">
        <v>6000</v>
      </c>
      <c r="K541" s="739"/>
      <c r="L541" s="739"/>
      <c r="M541" s="745">
        <f t="shared" si="51"/>
        <v>744000</v>
      </c>
      <c r="N541" s="752"/>
      <c r="O541" s="740"/>
      <c r="P541" s="655"/>
    </row>
    <row r="542" spans="2:16">
      <c r="B542" s="127"/>
      <c r="C542" s="128"/>
      <c r="D542" s="128"/>
      <c r="E542" s="128"/>
      <c r="F542" s="687" t="s">
        <v>1512</v>
      </c>
      <c r="G542" s="739">
        <v>124</v>
      </c>
      <c r="H542" s="739" t="s">
        <v>515</v>
      </c>
      <c r="I542" s="739"/>
      <c r="J542" s="747">
        <v>10000</v>
      </c>
      <c r="K542" s="739"/>
      <c r="L542" s="739"/>
      <c r="M542" s="745">
        <f t="shared" si="51"/>
        <v>1240000</v>
      </c>
      <c r="N542" s="752"/>
      <c r="O542" s="740"/>
      <c r="P542" s="655"/>
    </row>
    <row r="543" spans="2:16">
      <c r="B543" s="127"/>
      <c r="C543" s="128"/>
      <c r="D543" s="128"/>
      <c r="E543" s="128"/>
      <c r="F543" s="687" t="s">
        <v>1513</v>
      </c>
      <c r="G543" s="739">
        <v>62</v>
      </c>
      <c r="H543" s="739" t="s">
        <v>515</v>
      </c>
      <c r="I543" s="739"/>
      <c r="J543" s="747">
        <v>10000</v>
      </c>
      <c r="K543" s="739"/>
      <c r="L543" s="739"/>
      <c r="M543" s="745">
        <f t="shared" si="51"/>
        <v>620000</v>
      </c>
      <c r="N543" s="752"/>
      <c r="O543" s="740"/>
      <c r="P543" s="655"/>
    </row>
    <row r="544" spans="2:16">
      <c r="B544" s="127"/>
      <c r="C544" s="128"/>
      <c r="D544" s="128"/>
      <c r="E544" s="128"/>
      <c r="F544" s="687" t="s">
        <v>1598</v>
      </c>
      <c r="G544" s="739">
        <v>68</v>
      </c>
      <c r="H544" s="739" t="s">
        <v>555</v>
      </c>
      <c r="I544" s="739"/>
      <c r="J544" s="747">
        <v>10375</v>
      </c>
      <c r="K544" s="739"/>
      <c r="L544" s="739"/>
      <c r="M544" s="745">
        <f t="shared" si="51"/>
        <v>705500</v>
      </c>
      <c r="N544" s="752"/>
      <c r="O544" s="740"/>
      <c r="P544" s="655"/>
    </row>
    <row r="545" spans="2:17">
      <c r="B545" s="127"/>
      <c r="C545" s="128"/>
      <c r="D545" s="128"/>
      <c r="E545" s="128"/>
      <c r="F545" s="687" t="s">
        <v>1514</v>
      </c>
      <c r="G545" s="739">
        <v>174</v>
      </c>
      <c r="H545" s="739" t="s">
        <v>555</v>
      </c>
      <c r="I545" s="739"/>
      <c r="J545" s="747">
        <v>18000</v>
      </c>
      <c r="K545" s="739"/>
      <c r="L545" s="739"/>
      <c r="M545" s="745">
        <f t="shared" si="51"/>
        <v>3132000</v>
      </c>
      <c r="N545" s="752"/>
      <c r="O545" s="740"/>
      <c r="P545" s="655"/>
    </row>
    <row r="546" spans="2:17">
      <c r="B546" s="127"/>
      <c r="C546" s="128"/>
      <c r="D546" s="128"/>
      <c r="E546" s="128"/>
      <c r="F546" s="687" t="s">
        <v>1515</v>
      </c>
      <c r="G546" s="739">
        <v>77</v>
      </c>
      <c r="H546" s="739" t="s">
        <v>555</v>
      </c>
      <c r="I546" s="739"/>
      <c r="J546" s="747">
        <v>18000</v>
      </c>
      <c r="K546" s="739"/>
      <c r="L546" s="739"/>
      <c r="M546" s="745">
        <f t="shared" si="51"/>
        <v>1386000</v>
      </c>
      <c r="N546" s="752"/>
      <c r="O546" s="740"/>
      <c r="P546" s="655"/>
    </row>
    <row r="547" spans="2:17">
      <c r="B547" s="127"/>
      <c r="C547" s="128"/>
      <c r="D547" s="128"/>
      <c r="E547" s="128"/>
      <c r="F547" s="687" t="s">
        <v>1516</v>
      </c>
      <c r="G547" s="739">
        <v>168</v>
      </c>
      <c r="H547" s="739" t="s">
        <v>1502</v>
      </c>
      <c r="I547" s="739"/>
      <c r="J547" s="747">
        <v>3500</v>
      </c>
      <c r="K547" s="739"/>
      <c r="L547" s="739"/>
      <c r="M547" s="745">
        <f t="shared" si="51"/>
        <v>588000</v>
      </c>
      <c r="N547" s="752"/>
      <c r="O547" s="740"/>
      <c r="P547" s="655"/>
    </row>
    <row r="548" spans="2:17">
      <c r="B548" s="127"/>
      <c r="C548" s="128"/>
      <c r="D548" s="128"/>
      <c r="E548" s="128"/>
      <c r="F548" s="687" t="s">
        <v>1517</v>
      </c>
      <c r="G548" s="739">
        <v>25</v>
      </c>
      <c r="H548" s="739" t="s">
        <v>518</v>
      </c>
      <c r="I548" s="739"/>
      <c r="J548" s="747">
        <v>10000</v>
      </c>
      <c r="K548" s="739"/>
      <c r="L548" s="739"/>
      <c r="M548" s="745">
        <f t="shared" si="51"/>
        <v>250000</v>
      </c>
      <c r="N548" s="752"/>
      <c r="O548" s="740"/>
      <c r="P548" s="655"/>
    </row>
    <row r="549" spans="2:17">
      <c r="B549" s="127"/>
      <c r="C549" s="128"/>
      <c r="D549" s="128"/>
      <c r="E549" s="128"/>
      <c r="F549" s="687" t="s">
        <v>1518</v>
      </c>
      <c r="G549" s="739">
        <v>4</v>
      </c>
      <c r="H549" s="739" t="s">
        <v>515</v>
      </c>
      <c r="I549" s="739"/>
      <c r="J549" s="747">
        <v>16000</v>
      </c>
      <c r="K549" s="739"/>
      <c r="L549" s="739"/>
      <c r="M549" s="745">
        <f t="shared" si="51"/>
        <v>64000</v>
      </c>
      <c r="N549" s="752"/>
      <c r="O549" s="740"/>
      <c r="P549" s="655"/>
    </row>
    <row r="550" spans="2:17">
      <c r="B550" s="127"/>
      <c r="C550" s="128"/>
      <c r="D550" s="128"/>
      <c r="E550" s="128"/>
      <c r="F550" s="687" t="s">
        <v>1599</v>
      </c>
      <c r="G550" s="739">
        <v>10</v>
      </c>
      <c r="H550" s="739" t="s">
        <v>515</v>
      </c>
      <c r="I550" s="739"/>
      <c r="J550" s="747">
        <v>1000</v>
      </c>
      <c r="K550" s="739"/>
      <c r="L550" s="739"/>
      <c r="M550" s="745">
        <f t="shared" si="51"/>
        <v>10000</v>
      </c>
      <c r="N550" s="752"/>
      <c r="O550" s="740"/>
      <c r="P550" s="655"/>
    </row>
    <row r="551" spans="2:17">
      <c r="B551" s="127"/>
      <c r="C551" s="128"/>
      <c r="D551" s="128"/>
      <c r="E551" s="128"/>
      <c r="F551" s="687" t="s">
        <v>1600</v>
      </c>
      <c r="G551" s="739">
        <v>12</v>
      </c>
      <c r="H551" s="739" t="s">
        <v>515</v>
      </c>
      <c r="I551" s="739"/>
      <c r="J551" s="747">
        <v>1000</v>
      </c>
      <c r="K551" s="739"/>
      <c r="L551" s="739"/>
      <c r="M551" s="745">
        <f t="shared" si="51"/>
        <v>12000</v>
      </c>
      <c r="N551" s="752"/>
      <c r="O551" s="740"/>
      <c r="P551" s="655"/>
    </row>
    <row r="552" spans="2:17">
      <c r="B552" s="127"/>
      <c r="C552" s="128"/>
      <c r="D552" s="128"/>
      <c r="E552" s="128"/>
      <c r="F552" s="687" t="s">
        <v>1519</v>
      </c>
      <c r="G552" s="739">
        <v>2</v>
      </c>
      <c r="H552" s="739" t="s">
        <v>515</v>
      </c>
      <c r="I552" s="739"/>
      <c r="J552" s="747">
        <v>15500</v>
      </c>
      <c r="K552" s="739"/>
      <c r="L552" s="739"/>
      <c r="M552" s="745">
        <f t="shared" si="51"/>
        <v>31000</v>
      </c>
      <c r="N552" s="752"/>
      <c r="O552" s="740"/>
      <c r="P552" s="655"/>
    </row>
    <row r="553" spans="2:17">
      <c r="B553" s="127"/>
      <c r="C553" s="128"/>
      <c r="D553" s="128"/>
      <c r="E553" s="128"/>
      <c r="F553" s="687" t="s">
        <v>1523</v>
      </c>
      <c r="G553" s="739">
        <v>4</v>
      </c>
      <c r="H553" s="739" t="s">
        <v>515</v>
      </c>
      <c r="I553" s="739"/>
      <c r="J553" s="747">
        <v>16500</v>
      </c>
      <c r="K553" s="739"/>
      <c r="L553" s="739"/>
      <c r="M553" s="745">
        <f t="shared" si="51"/>
        <v>66000</v>
      </c>
      <c r="N553" s="752"/>
      <c r="O553" s="740"/>
      <c r="P553" s="655"/>
    </row>
    <row r="554" spans="2:17">
      <c r="B554" s="127"/>
      <c r="C554" s="128"/>
      <c r="D554" s="128"/>
      <c r="E554" s="128"/>
      <c r="F554" s="687" t="s">
        <v>1522</v>
      </c>
      <c r="G554" s="739">
        <v>16</v>
      </c>
      <c r="H554" s="739" t="s">
        <v>515</v>
      </c>
      <c r="I554" s="739"/>
      <c r="J554" s="747">
        <v>40000</v>
      </c>
      <c r="K554" s="739"/>
      <c r="L554" s="739"/>
      <c r="M554" s="745">
        <f t="shared" si="51"/>
        <v>640000</v>
      </c>
      <c r="N554" s="752"/>
      <c r="O554" s="740"/>
      <c r="P554" s="655"/>
    </row>
    <row r="555" spans="2:17">
      <c r="B555" s="127"/>
      <c r="C555" s="128"/>
      <c r="D555" s="128"/>
      <c r="E555" s="128"/>
      <c r="F555" s="687" t="s">
        <v>1520</v>
      </c>
      <c r="G555" s="739">
        <v>16</v>
      </c>
      <c r="H555" s="739" t="s">
        <v>515</v>
      </c>
      <c r="I555" s="739"/>
      <c r="J555" s="747">
        <v>15000</v>
      </c>
      <c r="K555" s="739"/>
      <c r="L555" s="739"/>
      <c r="M555" s="745">
        <f t="shared" si="51"/>
        <v>240000</v>
      </c>
      <c r="N555" s="752"/>
      <c r="O555" s="740"/>
      <c r="P555" s="655"/>
    </row>
    <row r="556" spans="2:17">
      <c r="B556" s="127"/>
      <c r="C556" s="128"/>
      <c r="D556" s="128"/>
      <c r="E556" s="128"/>
      <c r="F556" s="687" t="s">
        <v>1521</v>
      </c>
      <c r="G556" s="739">
        <v>16</v>
      </c>
      <c r="H556" s="739" t="s">
        <v>515</v>
      </c>
      <c r="I556" s="739"/>
      <c r="J556" s="747">
        <v>1500</v>
      </c>
      <c r="K556" s="739"/>
      <c r="L556" s="739"/>
      <c r="M556" s="745">
        <f t="shared" si="51"/>
        <v>24000</v>
      </c>
      <c r="N556" s="752"/>
      <c r="O556" s="740"/>
      <c r="P556" s="655"/>
      <c r="Q556" s="94">
        <f>N570-N572-N576</f>
        <v>-45275000</v>
      </c>
    </row>
    <row r="557" spans="2:17">
      <c r="B557" s="127"/>
      <c r="C557" s="128"/>
      <c r="D557" s="128"/>
      <c r="E557" s="128"/>
      <c r="F557" s="687" t="s">
        <v>1524</v>
      </c>
      <c r="G557" s="739">
        <v>1</v>
      </c>
      <c r="H557" s="739" t="s">
        <v>1525</v>
      </c>
      <c r="I557" s="739"/>
      <c r="J557" s="747">
        <v>185000</v>
      </c>
      <c r="K557" s="739"/>
      <c r="L557" s="739"/>
      <c r="M557" s="745">
        <f t="shared" si="51"/>
        <v>185000</v>
      </c>
      <c r="N557" s="752"/>
      <c r="O557" s="740"/>
      <c r="P557" s="655"/>
    </row>
    <row r="558" spans="2:17">
      <c r="B558" s="127"/>
      <c r="C558" s="128"/>
      <c r="D558" s="128"/>
      <c r="E558" s="128"/>
      <c r="F558" s="687" t="s">
        <v>1527</v>
      </c>
      <c r="G558" s="739">
        <v>129</v>
      </c>
      <c r="H558" s="739" t="s">
        <v>518</v>
      </c>
      <c r="I558" s="739"/>
      <c r="J558" s="747">
        <v>92500</v>
      </c>
      <c r="K558" s="739"/>
      <c r="L558" s="739"/>
      <c r="M558" s="745">
        <f t="shared" si="51"/>
        <v>11932500</v>
      </c>
      <c r="N558" s="752"/>
      <c r="O558" s="740"/>
      <c r="P558" s="655"/>
    </row>
    <row r="559" spans="2:17">
      <c r="B559" s="127"/>
      <c r="C559" s="128"/>
      <c r="D559" s="128"/>
      <c r="E559" s="128"/>
      <c r="F559" s="687" t="s">
        <v>1607</v>
      </c>
      <c r="G559" s="739">
        <v>1008</v>
      </c>
      <c r="H559" s="739" t="s">
        <v>685</v>
      </c>
      <c r="I559" s="739"/>
      <c r="J559" s="747">
        <v>7500</v>
      </c>
      <c r="K559" s="739"/>
      <c r="L559" s="739"/>
      <c r="M559" s="745">
        <f t="shared" si="51"/>
        <v>7560000</v>
      </c>
      <c r="N559" s="752"/>
      <c r="O559" s="740"/>
      <c r="P559" s="655"/>
    </row>
    <row r="560" spans="2:17">
      <c r="B560" s="127"/>
      <c r="C560" s="128"/>
      <c r="D560" s="128"/>
      <c r="E560" s="128"/>
      <c r="F560" s="687" t="s">
        <v>1528</v>
      </c>
      <c r="G560" s="739">
        <v>5933</v>
      </c>
      <c r="H560" s="739" t="s">
        <v>515</v>
      </c>
      <c r="I560" s="739"/>
      <c r="J560" s="747">
        <v>500</v>
      </c>
      <c r="K560" s="739"/>
      <c r="L560" s="739"/>
      <c r="M560" s="745">
        <f t="shared" si="51"/>
        <v>2966500</v>
      </c>
      <c r="N560" s="752"/>
      <c r="O560" s="740"/>
      <c r="P560" s="655"/>
    </row>
    <row r="561" spans="2:16">
      <c r="B561" s="127"/>
      <c r="C561" s="128"/>
      <c r="D561" s="128"/>
      <c r="E561" s="128"/>
      <c r="F561" s="687" t="s">
        <v>1529</v>
      </c>
      <c r="G561" s="739">
        <v>2189</v>
      </c>
      <c r="H561" s="739" t="s">
        <v>515</v>
      </c>
      <c r="I561" s="739"/>
      <c r="J561" s="747">
        <v>250</v>
      </c>
      <c r="K561" s="739"/>
      <c r="L561" s="739"/>
      <c r="M561" s="745">
        <f t="shared" si="51"/>
        <v>547250</v>
      </c>
      <c r="N561" s="752"/>
      <c r="O561" s="740"/>
      <c r="P561" s="655"/>
    </row>
    <row r="562" spans="2:16">
      <c r="B562" s="127"/>
      <c r="C562" s="128"/>
      <c r="D562" s="128"/>
      <c r="E562" s="128"/>
      <c r="F562" s="687" t="s">
        <v>1530</v>
      </c>
      <c r="G562" s="739">
        <v>379</v>
      </c>
      <c r="H562" s="739" t="s">
        <v>515</v>
      </c>
      <c r="I562" s="739"/>
      <c r="J562" s="747">
        <v>1250</v>
      </c>
      <c r="K562" s="739"/>
      <c r="L562" s="739"/>
      <c r="M562" s="745">
        <f t="shared" si="51"/>
        <v>473750</v>
      </c>
      <c r="N562" s="752"/>
      <c r="O562" s="740"/>
      <c r="P562" s="655"/>
    </row>
    <row r="563" spans="2:16">
      <c r="B563" s="127"/>
      <c r="C563" s="128"/>
      <c r="D563" s="128"/>
      <c r="E563" s="128"/>
      <c r="F563" s="687" t="s">
        <v>1531</v>
      </c>
      <c r="G563" s="739">
        <v>63</v>
      </c>
      <c r="H563" s="739" t="s">
        <v>515</v>
      </c>
      <c r="I563" s="739"/>
      <c r="J563" s="747">
        <v>7500</v>
      </c>
      <c r="K563" s="739"/>
      <c r="L563" s="739"/>
      <c r="M563" s="745">
        <f t="shared" si="51"/>
        <v>472500</v>
      </c>
      <c r="N563" s="752"/>
      <c r="O563" s="740"/>
      <c r="P563" s="655"/>
    </row>
    <row r="564" spans="2:16">
      <c r="B564" s="127"/>
      <c r="C564" s="128"/>
      <c r="D564" s="128"/>
      <c r="E564" s="128"/>
      <c r="F564" s="687" t="s">
        <v>1532</v>
      </c>
      <c r="G564" s="739">
        <v>63</v>
      </c>
      <c r="H564" s="739" t="s">
        <v>515</v>
      </c>
      <c r="I564" s="739"/>
      <c r="J564" s="747">
        <v>7000</v>
      </c>
      <c r="K564" s="739"/>
      <c r="L564" s="739"/>
      <c r="M564" s="745">
        <f t="shared" si="51"/>
        <v>441000</v>
      </c>
      <c r="N564" s="752"/>
      <c r="O564" s="740"/>
      <c r="P564" s="655"/>
    </row>
    <row r="565" spans="2:16">
      <c r="B565" s="127"/>
      <c r="C565" s="128"/>
      <c r="D565" s="128"/>
      <c r="E565" s="128"/>
      <c r="F565" s="687" t="s">
        <v>1601</v>
      </c>
      <c r="G565" s="739">
        <v>23</v>
      </c>
      <c r="H565" s="739" t="s">
        <v>515</v>
      </c>
      <c r="I565" s="739"/>
      <c r="J565" s="747">
        <v>5000</v>
      </c>
      <c r="K565" s="739"/>
      <c r="L565" s="739"/>
      <c r="M565" s="745">
        <f t="shared" si="51"/>
        <v>115000</v>
      </c>
      <c r="N565" s="752"/>
      <c r="O565" s="740"/>
      <c r="P565" s="655"/>
    </row>
    <row r="566" spans="2:16">
      <c r="B566" s="127"/>
      <c r="C566" s="128"/>
      <c r="D566" s="128"/>
      <c r="E566" s="128"/>
      <c r="F566" s="687" t="s">
        <v>1533</v>
      </c>
      <c r="G566" s="739">
        <v>248</v>
      </c>
      <c r="H566" s="739" t="s">
        <v>1534</v>
      </c>
      <c r="I566" s="739"/>
      <c r="J566" s="747">
        <v>5000</v>
      </c>
      <c r="K566" s="739"/>
      <c r="L566" s="739"/>
      <c r="M566" s="745">
        <f t="shared" si="51"/>
        <v>1240000</v>
      </c>
      <c r="N566" s="752"/>
      <c r="O566" s="740"/>
      <c r="P566" s="655"/>
    </row>
    <row r="567" spans="2:16">
      <c r="B567" s="127"/>
      <c r="C567" s="128"/>
      <c r="D567" s="128"/>
      <c r="E567" s="128"/>
      <c r="F567" s="687" t="s">
        <v>1535</v>
      </c>
      <c r="G567" s="739">
        <v>253</v>
      </c>
      <c r="H567" s="739" t="s">
        <v>721</v>
      </c>
      <c r="I567" s="739"/>
      <c r="J567" s="747">
        <v>89200</v>
      </c>
      <c r="K567" s="739"/>
      <c r="L567" s="739"/>
      <c r="M567" s="745">
        <f t="shared" si="51"/>
        <v>22567600</v>
      </c>
      <c r="N567" s="752"/>
      <c r="O567" s="740"/>
      <c r="P567" s="655"/>
    </row>
    <row r="568" spans="2:16">
      <c r="B568" s="127"/>
      <c r="C568" s="128"/>
      <c r="D568" s="128"/>
      <c r="E568" s="128"/>
      <c r="F568" s="687" t="s">
        <v>1537</v>
      </c>
      <c r="G568" s="739">
        <v>22</v>
      </c>
      <c r="H568" s="739" t="s">
        <v>518</v>
      </c>
      <c r="I568" s="739"/>
      <c r="J568" s="747">
        <v>62500</v>
      </c>
      <c r="K568" s="739"/>
      <c r="L568" s="739"/>
      <c r="M568" s="745">
        <f t="shared" si="51"/>
        <v>1375000</v>
      </c>
      <c r="N568" s="752"/>
      <c r="O568" s="740"/>
      <c r="P568" s="655"/>
    </row>
    <row r="569" spans="2:16">
      <c r="B569" s="127"/>
      <c r="C569" s="128"/>
      <c r="D569" s="128"/>
      <c r="E569" s="128"/>
      <c r="F569" s="687"/>
      <c r="G569" s="739"/>
      <c r="H569" s="739"/>
      <c r="I569" s="739"/>
      <c r="J569" s="747"/>
      <c r="K569" s="739"/>
      <c r="L569" s="739"/>
      <c r="M569" s="745"/>
      <c r="N569" s="752"/>
      <c r="O569" s="740"/>
      <c r="P569" s="655"/>
    </row>
    <row r="570" spans="2:16">
      <c r="B570" s="677"/>
      <c r="C570" s="678"/>
      <c r="D570" s="678"/>
      <c r="E570" s="678"/>
      <c r="F570" s="687"/>
      <c r="G570" s="739"/>
      <c r="H570" s="739"/>
      <c r="I570" s="739"/>
      <c r="J570" s="747"/>
      <c r="K570" s="739"/>
      <c r="L570" s="739"/>
      <c r="M570" s="745"/>
      <c r="N570" s="793"/>
      <c r="O570" s="740"/>
      <c r="P570" s="655"/>
    </row>
    <row r="571" spans="2:16">
      <c r="B571" s="127">
        <v>2</v>
      </c>
      <c r="C571" s="128">
        <v>2</v>
      </c>
      <c r="D571" s="678">
        <v>2</v>
      </c>
      <c r="E571" s="128"/>
      <c r="F571" s="792" t="s">
        <v>1033</v>
      </c>
      <c r="G571" s="794"/>
      <c r="H571" s="794"/>
      <c r="I571" s="794"/>
      <c r="J571" s="794"/>
      <c r="K571" s="794"/>
      <c r="L571" s="794"/>
      <c r="M571" s="795"/>
      <c r="N571" s="752">
        <f>N572</f>
        <v>45275000</v>
      </c>
      <c r="O571" s="740"/>
      <c r="P571" s="655"/>
    </row>
    <row r="572" spans="2:16">
      <c r="B572" s="127">
        <v>2</v>
      </c>
      <c r="C572" s="128">
        <v>2</v>
      </c>
      <c r="D572" s="678">
        <v>2</v>
      </c>
      <c r="E572" s="128">
        <v>2</v>
      </c>
      <c r="F572" s="687" t="s">
        <v>82</v>
      </c>
      <c r="G572" s="739"/>
      <c r="H572" s="739"/>
      <c r="I572" s="739"/>
      <c r="J572" s="739"/>
      <c r="K572" s="739"/>
      <c r="L572" s="739"/>
      <c r="M572" s="745"/>
      <c r="N572" s="752">
        <f>SUM(N573:N585)</f>
        <v>45275000</v>
      </c>
      <c r="O572" s="740"/>
      <c r="P572" s="655">
        <f>3%*43000000</f>
        <v>1290000</v>
      </c>
    </row>
    <row r="573" spans="2:16">
      <c r="B573" s="127"/>
      <c r="C573" s="128"/>
      <c r="D573" s="128"/>
      <c r="E573" s="128"/>
      <c r="F573" s="649" t="s">
        <v>1124</v>
      </c>
      <c r="G573" s="739"/>
      <c r="H573" s="739"/>
      <c r="I573" s="739"/>
      <c r="J573" s="739"/>
      <c r="K573" s="739"/>
      <c r="L573" s="739"/>
      <c r="M573" s="745"/>
      <c r="N573" s="752">
        <f>SUM(M574:M576)</f>
        <v>1115000</v>
      </c>
      <c r="O573" s="740"/>
      <c r="P573" s="655"/>
    </row>
    <row r="574" spans="2:16">
      <c r="B574" s="127"/>
      <c r="C574" s="128"/>
      <c r="D574" s="128"/>
      <c r="E574" s="128"/>
      <c r="F574" s="688" t="s">
        <v>124</v>
      </c>
      <c r="G574" s="739">
        <v>1</v>
      </c>
      <c r="H574" s="739" t="s">
        <v>50</v>
      </c>
      <c r="I574" s="739"/>
      <c r="J574" s="747">
        <v>190000</v>
      </c>
      <c r="K574" s="739"/>
      <c r="L574" s="739"/>
      <c r="M574" s="745">
        <f>J574*G574</f>
        <v>190000</v>
      </c>
      <c r="N574" s="752"/>
      <c r="O574" s="740"/>
      <c r="P574" s="655"/>
    </row>
    <row r="575" spans="2:16">
      <c r="B575" s="127"/>
      <c r="C575" s="128"/>
      <c r="D575" s="128"/>
      <c r="E575" s="128"/>
      <c r="F575" s="688" t="s">
        <v>125</v>
      </c>
      <c r="G575" s="739">
        <v>1</v>
      </c>
      <c r="H575" s="739" t="s">
        <v>50</v>
      </c>
      <c r="I575" s="739"/>
      <c r="J575" s="747">
        <v>175000</v>
      </c>
      <c r="K575" s="739"/>
      <c r="L575" s="739"/>
      <c r="M575" s="745">
        <f t="shared" ref="M575:M576" si="53">J575*G575</f>
        <v>175000</v>
      </c>
      <c r="N575" s="752"/>
      <c r="O575" s="740"/>
      <c r="P575" s="655"/>
    </row>
    <row r="576" spans="2:16">
      <c r="B576" s="127"/>
      <c r="C576" s="128"/>
      <c r="D576" s="128"/>
      <c r="E576" s="128"/>
      <c r="F576" s="688" t="s">
        <v>126</v>
      </c>
      <c r="G576" s="739">
        <v>5</v>
      </c>
      <c r="H576" s="739" t="s">
        <v>50</v>
      </c>
      <c r="I576" s="739"/>
      <c r="J576" s="747">
        <v>150000</v>
      </c>
      <c r="K576" s="739"/>
      <c r="L576" s="739"/>
      <c r="M576" s="745">
        <f t="shared" si="53"/>
        <v>750000</v>
      </c>
      <c r="N576" s="752"/>
      <c r="O576" s="740"/>
      <c r="P576" s="655"/>
    </row>
    <row r="577" spans="2:20">
      <c r="B577" s="127"/>
      <c r="C577" s="128"/>
      <c r="D577" s="128"/>
      <c r="E577" s="128"/>
      <c r="F577" s="688" t="s">
        <v>156</v>
      </c>
      <c r="G577" s="739">
        <v>1</v>
      </c>
      <c r="H577" s="739" t="s">
        <v>50</v>
      </c>
      <c r="I577" s="739"/>
      <c r="J577" s="747">
        <v>200000</v>
      </c>
      <c r="K577" s="739"/>
      <c r="L577" s="739"/>
      <c r="M577" s="745"/>
      <c r="N577" s="752">
        <f>J577*G577</f>
        <v>200000</v>
      </c>
      <c r="O577" s="740"/>
      <c r="P577" s="655"/>
    </row>
    <row r="578" spans="2:20">
      <c r="B578" s="127"/>
      <c r="C578" s="128"/>
      <c r="D578" s="128"/>
      <c r="E578" s="128"/>
      <c r="F578" s="785" t="s">
        <v>1748</v>
      </c>
      <c r="G578" s="739">
        <v>1</v>
      </c>
      <c r="H578" s="739" t="s">
        <v>50</v>
      </c>
      <c r="I578" s="739"/>
      <c r="J578" s="747">
        <v>100000</v>
      </c>
      <c r="K578" s="739"/>
      <c r="L578" s="739"/>
      <c r="M578" s="745"/>
      <c r="N578" s="752">
        <f>J578*G578</f>
        <v>100000</v>
      </c>
      <c r="O578" s="740"/>
      <c r="P578" s="655"/>
    </row>
    <row r="579" spans="2:20">
      <c r="B579" s="127"/>
      <c r="C579" s="128"/>
      <c r="D579" s="128"/>
      <c r="E579" s="128"/>
      <c r="F579" s="785" t="s">
        <v>1749</v>
      </c>
      <c r="G579" s="739">
        <v>1</v>
      </c>
      <c r="H579" s="739" t="s">
        <v>50</v>
      </c>
      <c r="I579" s="739"/>
      <c r="J579" s="747">
        <v>150000</v>
      </c>
      <c r="K579" s="739"/>
      <c r="L579" s="739"/>
      <c r="M579" s="745"/>
      <c r="N579" s="752">
        <f>J579*G579</f>
        <v>150000</v>
      </c>
      <c r="O579" s="740"/>
      <c r="P579" s="655"/>
    </row>
    <row r="580" spans="2:20">
      <c r="B580" s="127"/>
      <c r="C580" s="128"/>
      <c r="D580" s="128"/>
      <c r="E580" s="128"/>
      <c r="F580" s="688" t="s">
        <v>158</v>
      </c>
      <c r="G580" s="739"/>
      <c r="H580" s="739"/>
      <c r="I580" s="739"/>
      <c r="J580" s="739"/>
      <c r="K580" s="739"/>
      <c r="L580" s="739"/>
      <c r="M580" s="745"/>
      <c r="N580" s="752">
        <f>SUM(M581)</f>
        <v>1300000</v>
      </c>
      <c r="O580" s="740"/>
      <c r="P580" s="655"/>
    </row>
    <row r="581" spans="2:20">
      <c r="B581" s="127"/>
      <c r="C581" s="128"/>
      <c r="D581" s="128"/>
      <c r="E581" s="128"/>
      <c r="F581" s="688" t="s">
        <v>161</v>
      </c>
      <c r="G581" s="739"/>
      <c r="H581" s="739">
        <v>2</v>
      </c>
      <c r="I581" s="739" t="s">
        <v>50</v>
      </c>
      <c r="J581" s="739">
        <v>50000</v>
      </c>
      <c r="K581" s="739">
        <v>13</v>
      </c>
      <c r="L581" s="739" t="s">
        <v>50</v>
      </c>
      <c r="M581" s="745">
        <f>K581*J581*H581</f>
        <v>1300000</v>
      </c>
      <c r="N581" s="752"/>
      <c r="O581" s="740"/>
      <c r="P581" s="655"/>
    </row>
    <row r="582" spans="2:20">
      <c r="B582" s="127"/>
      <c r="C582" s="128"/>
      <c r="D582" s="128"/>
      <c r="E582" s="128"/>
      <c r="F582" s="687" t="s">
        <v>1582</v>
      </c>
      <c r="G582" s="739"/>
      <c r="H582" s="739"/>
      <c r="I582" s="739"/>
      <c r="J582" s="739"/>
      <c r="K582" s="739"/>
      <c r="L582" s="739"/>
      <c r="M582" s="745"/>
      <c r="N582" s="752">
        <v>50000</v>
      </c>
      <c r="O582" s="740"/>
      <c r="P582" s="655"/>
    </row>
    <row r="583" spans="2:20">
      <c r="B583" s="127"/>
      <c r="C583" s="128"/>
      <c r="D583" s="128"/>
      <c r="E583" s="128"/>
      <c r="F583" s="687" t="s">
        <v>129</v>
      </c>
      <c r="G583" s="739">
        <v>18</v>
      </c>
      <c r="H583" s="739" t="s">
        <v>50</v>
      </c>
      <c r="I583" s="739"/>
      <c r="J583" s="739">
        <v>20000</v>
      </c>
      <c r="K583" s="739"/>
      <c r="L583" s="739"/>
      <c r="M583" s="745"/>
      <c r="N583" s="752">
        <f>J583*G583</f>
        <v>360000</v>
      </c>
      <c r="O583" s="740"/>
      <c r="P583" s="655"/>
    </row>
    <row r="584" spans="2:20">
      <c r="B584" s="127"/>
      <c r="C584" s="128"/>
      <c r="D584" s="128"/>
      <c r="E584" s="128"/>
      <c r="F584" s="687" t="s">
        <v>157</v>
      </c>
      <c r="G584" s="739">
        <v>150</v>
      </c>
      <c r="H584" s="739" t="s">
        <v>633</v>
      </c>
      <c r="I584" s="739"/>
      <c r="J584" s="745">
        <v>250000</v>
      </c>
      <c r="K584" s="739" t="s">
        <v>50</v>
      </c>
      <c r="L584" s="739"/>
      <c r="M584" s="745"/>
      <c r="N584" s="752">
        <f>J584*G584</f>
        <v>37500000</v>
      </c>
      <c r="O584" s="740"/>
      <c r="P584" s="655"/>
    </row>
    <row r="585" spans="2:20">
      <c r="B585" s="127"/>
      <c r="C585" s="128"/>
      <c r="D585" s="128"/>
      <c r="E585" s="128"/>
      <c r="F585" s="687" t="s">
        <v>634</v>
      </c>
      <c r="G585" s="739">
        <v>3</v>
      </c>
      <c r="H585" s="739" t="s">
        <v>635</v>
      </c>
      <c r="I585" s="739"/>
      <c r="J585" s="745">
        <v>1500000</v>
      </c>
      <c r="K585" s="739" t="s">
        <v>50</v>
      </c>
      <c r="L585" s="739"/>
      <c r="M585" s="745"/>
      <c r="N585" s="752">
        <f>J585*G585</f>
        <v>4500000</v>
      </c>
      <c r="O585" s="740"/>
      <c r="P585" s="655"/>
    </row>
    <row r="586" spans="2:20">
      <c r="B586" s="127"/>
      <c r="C586" s="128"/>
      <c r="D586" s="128"/>
      <c r="E586" s="128"/>
      <c r="F586" s="687"/>
      <c r="G586" s="739"/>
      <c r="H586" s="739"/>
      <c r="I586" s="739"/>
      <c r="J586" s="739"/>
      <c r="K586" s="739"/>
      <c r="L586" s="739"/>
      <c r="M586" s="745"/>
      <c r="N586" s="752"/>
      <c r="O586" s="740"/>
      <c r="P586" s="655"/>
    </row>
    <row r="587" spans="2:20">
      <c r="B587" s="127"/>
      <c r="C587" s="128"/>
      <c r="D587" s="128"/>
      <c r="E587" s="128"/>
      <c r="F587" s="687"/>
      <c r="G587" s="739"/>
      <c r="H587" s="739"/>
      <c r="I587" s="739"/>
      <c r="J587" s="739"/>
      <c r="K587" s="739"/>
      <c r="L587" s="739"/>
      <c r="M587" s="745"/>
      <c r="N587" s="752"/>
      <c r="O587" s="740"/>
      <c r="P587" s="655"/>
    </row>
    <row r="588" spans="2:20">
      <c r="B588" s="127">
        <v>2</v>
      </c>
      <c r="C588" s="128">
        <v>2</v>
      </c>
      <c r="D588" s="128">
        <v>3</v>
      </c>
      <c r="E588" s="128"/>
      <c r="F588" s="892" t="s">
        <v>1644</v>
      </c>
      <c r="G588" s="893"/>
      <c r="H588" s="893"/>
      <c r="N588" s="752">
        <f>N589+N600+N745</f>
        <v>406999000</v>
      </c>
      <c r="O588" s="740"/>
      <c r="Q588" s="739" t="s">
        <v>1577</v>
      </c>
      <c r="R588" s="739" t="s">
        <v>1578</v>
      </c>
      <c r="S588" s="796" t="s">
        <v>1572</v>
      </c>
      <c r="T588" s="745" t="s">
        <v>1573</v>
      </c>
    </row>
    <row r="589" spans="2:20">
      <c r="B589" s="127">
        <v>2</v>
      </c>
      <c r="C589" s="128">
        <v>2</v>
      </c>
      <c r="D589" s="128">
        <v>3</v>
      </c>
      <c r="E589" s="128">
        <v>2</v>
      </c>
      <c r="F589" s="687" t="s">
        <v>82</v>
      </c>
      <c r="G589" s="739"/>
      <c r="H589" s="739"/>
      <c r="I589" s="739"/>
      <c r="J589" s="797"/>
      <c r="K589" s="739"/>
      <c r="L589" s="739"/>
      <c r="M589" s="745"/>
      <c r="N589" s="752">
        <f>SUM(N590:N598)</f>
        <v>21451500</v>
      </c>
      <c r="O589" s="740"/>
      <c r="P589" s="655"/>
    </row>
    <row r="590" spans="2:20">
      <c r="B590" s="127"/>
      <c r="C590" s="128"/>
      <c r="D590" s="128"/>
      <c r="E590" s="128"/>
      <c r="F590" s="687" t="s">
        <v>129</v>
      </c>
      <c r="G590" s="739">
        <v>18</v>
      </c>
      <c r="H590" s="739" t="s">
        <v>50</v>
      </c>
      <c r="I590" s="739"/>
      <c r="J590" s="798">
        <v>20000</v>
      </c>
      <c r="K590" s="739">
        <v>15</v>
      </c>
      <c r="L590" s="739" t="s">
        <v>50</v>
      </c>
      <c r="M590" s="745"/>
      <c r="N590" s="752">
        <f>K590*J590*G590</f>
        <v>5400000</v>
      </c>
      <c r="O590" s="740"/>
      <c r="P590" s="655"/>
    </row>
    <row r="591" spans="2:20">
      <c r="B591" s="127"/>
      <c r="C591" s="128"/>
      <c r="D591" s="128"/>
      <c r="E591" s="128"/>
      <c r="F591" s="649" t="s">
        <v>1124</v>
      </c>
      <c r="G591" s="739"/>
      <c r="H591" s="739"/>
      <c r="I591" s="739"/>
      <c r="J591" s="797"/>
      <c r="K591" s="739"/>
      <c r="L591" s="739"/>
      <c r="M591" s="745"/>
      <c r="N591" s="752">
        <f>SUM(M592:M594)</f>
        <v>10050000</v>
      </c>
      <c r="O591" s="740"/>
      <c r="P591" s="655"/>
      <c r="Q591" s="94">
        <f>N588-N591:N595</f>
        <v>396949000</v>
      </c>
    </row>
    <row r="592" spans="2:20">
      <c r="B592" s="127"/>
      <c r="C592" s="128"/>
      <c r="D592" s="128"/>
      <c r="E592" s="128"/>
      <c r="F592" s="688" t="s">
        <v>124</v>
      </c>
      <c r="G592" s="739">
        <v>1</v>
      </c>
      <c r="H592" s="739" t="s">
        <v>50</v>
      </c>
      <c r="I592" s="747"/>
      <c r="J592" s="751">
        <v>120000</v>
      </c>
      <c r="K592" s="747">
        <v>15</v>
      </c>
      <c r="L592" s="747" t="s">
        <v>50</v>
      </c>
      <c r="M592" s="747">
        <f>K592*J592*G592</f>
        <v>1800000</v>
      </c>
      <c r="N592" s="752"/>
      <c r="O592" s="740"/>
      <c r="P592" s="655"/>
      <c r="Q592" s="94">
        <f>3%*Q591</f>
        <v>11908470</v>
      </c>
    </row>
    <row r="593" spans="2:16">
      <c r="B593" s="127"/>
      <c r="C593" s="128"/>
      <c r="D593" s="128"/>
      <c r="E593" s="128"/>
      <c r="F593" s="688" t="s">
        <v>125</v>
      </c>
      <c r="G593" s="739">
        <v>1</v>
      </c>
      <c r="H593" s="739" t="s">
        <v>50</v>
      </c>
      <c r="I593" s="747"/>
      <c r="J593" s="751">
        <v>100000</v>
      </c>
      <c r="K593" s="747">
        <v>15</v>
      </c>
      <c r="L593" s="747" t="s">
        <v>50</v>
      </c>
      <c r="M593" s="747">
        <f t="shared" ref="M593:M594" si="54">K593*J593*G593</f>
        <v>1500000</v>
      </c>
      <c r="N593" s="752"/>
      <c r="O593" s="740"/>
      <c r="P593" s="655"/>
    </row>
    <row r="594" spans="2:16">
      <c r="B594" s="127"/>
      <c r="C594" s="128"/>
      <c r="D594" s="128"/>
      <c r="E594" s="128"/>
      <c r="F594" s="688" t="s">
        <v>126</v>
      </c>
      <c r="G594" s="739">
        <v>5</v>
      </c>
      <c r="H594" s="739" t="s">
        <v>50</v>
      </c>
      <c r="I594" s="747"/>
      <c r="J594" s="751">
        <v>90000</v>
      </c>
      <c r="K594" s="747">
        <v>15</v>
      </c>
      <c r="L594" s="747" t="s">
        <v>50</v>
      </c>
      <c r="M594" s="747">
        <f t="shared" si="54"/>
        <v>6750000</v>
      </c>
      <c r="N594" s="752"/>
      <c r="O594" s="740"/>
      <c r="P594" s="655"/>
    </row>
    <row r="595" spans="2:16">
      <c r="B595" s="127"/>
      <c r="C595" s="128"/>
      <c r="D595" s="128"/>
      <c r="E595" s="128"/>
      <c r="F595" s="688" t="s">
        <v>156</v>
      </c>
      <c r="G595" s="739">
        <v>1</v>
      </c>
      <c r="H595" s="739" t="s">
        <v>50</v>
      </c>
      <c r="I595" s="739"/>
      <c r="J595" s="871">
        <v>100000</v>
      </c>
      <c r="K595" s="747">
        <v>15</v>
      </c>
      <c r="L595" s="747" t="s">
        <v>50</v>
      </c>
      <c r="M595" s="747"/>
      <c r="N595" s="752">
        <f>K595*J595*G595</f>
        <v>1500000</v>
      </c>
      <c r="O595" s="740"/>
      <c r="P595" s="655"/>
    </row>
    <row r="596" spans="2:16">
      <c r="B596" s="127"/>
      <c r="C596" s="128"/>
      <c r="D596" s="128"/>
      <c r="E596" s="128"/>
      <c r="F596" s="687" t="s">
        <v>1582</v>
      </c>
      <c r="G596" s="739"/>
      <c r="H596" s="739"/>
      <c r="I596" s="739"/>
      <c r="J596" s="797">
        <v>50100</v>
      </c>
      <c r="K596" s="739">
        <v>15</v>
      </c>
      <c r="L596" s="739" t="s">
        <v>50</v>
      </c>
      <c r="M596" s="745"/>
      <c r="N596" s="752">
        <f>K596*J596</f>
        <v>751500</v>
      </c>
      <c r="O596" s="740"/>
      <c r="P596" s="655"/>
    </row>
    <row r="597" spans="2:16">
      <c r="B597" s="127"/>
      <c r="C597" s="128"/>
      <c r="D597" s="128"/>
      <c r="E597" s="128"/>
      <c r="F597" s="687" t="s">
        <v>503</v>
      </c>
      <c r="G597" s="739">
        <v>1</v>
      </c>
      <c r="H597" s="739" t="s">
        <v>50</v>
      </c>
      <c r="I597" s="747"/>
      <c r="J597" s="797">
        <v>150000</v>
      </c>
      <c r="K597" s="739">
        <v>15</v>
      </c>
      <c r="L597" s="739" t="s">
        <v>50</v>
      </c>
      <c r="M597" s="745"/>
      <c r="N597" s="752">
        <f>K597*J597*G597</f>
        <v>2250000</v>
      </c>
      <c r="O597" s="740"/>
      <c r="P597" s="668"/>
    </row>
    <row r="598" spans="2:16">
      <c r="B598" s="127"/>
      <c r="C598" s="128"/>
      <c r="D598" s="128"/>
      <c r="E598" s="128"/>
      <c r="F598" s="687" t="s">
        <v>617</v>
      </c>
      <c r="G598" s="739">
        <v>1</v>
      </c>
      <c r="H598" s="739" t="s">
        <v>50</v>
      </c>
      <c r="I598" s="747"/>
      <c r="J598" s="797">
        <v>100000</v>
      </c>
      <c r="K598" s="739">
        <v>15</v>
      </c>
      <c r="L598" s="739" t="s">
        <v>50</v>
      </c>
      <c r="M598" s="745"/>
      <c r="N598" s="752">
        <f>K598*J598*G598</f>
        <v>1500000</v>
      </c>
      <c r="O598" s="740"/>
      <c r="P598" s="655"/>
    </row>
    <row r="599" spans="2:16">
      <c r="B599" s="127"/>
      <c r="C599" s="128"/>
      <c r="D599" s="128"/>
      <c r="E599" s="128"/>
      <c r="F599" s="687"/>
      <c r="G599" s="739"/>
      <c r="H599" s="739"/>
      <c r="I599" s="747"/>
      <c r="J599" s="797"/>
      <c r="K599" s="739"/>
      <c r="L599" s="739"/>
      <c r="M599" s="745"/>
      <c r="N599" s="752"/>
      <c r="O599" s="740"/>
      <c r="P599" s="655"/>
    </row>
    <row r="600" spans="2:16">
      <c r="B600" s="127"/>
      <c r="C600" s="128"/>
      <c r="D600" s="128"/>
      <c r="E600" s="128"/>
      <c r="F600" s="881" t="s">
        <v>1734</v>
      </c>
      <c r="G600" s="882"/>
      <c r="H600" s="882"/>
      <c r="I600" s="882"/>
      <c r="J600" s="882"/>
      <c r="K600" s="739"/>
      <c r="L600" s="739"/>
      <c r="M600" s="745"/>
      <c r="N600" s="752">
        <f>SUM(N601:N742)</f>
        <v>72377500</v>
      </c>
      <c r="O600" s="740"/>
      <c r="P600" s="655"/>
    </row>
    <row r="601" spans="2:16">
      <c r="B601" s="127"/>
      <c r="C601" s="128"/>
      <c r="D601" s="128"/>
      <c r="E601" s="128"/>
      <c r="F601" s="688" t="s">
        <v>1707</v>
      </c>
      <c r="G601" s="739"/>
      <c r="H601" s="739"/>
      <c r="I601" s="739"/>
      <c r="J601" s="797"/>
      <c r="K601" s="739"/>
      <c r="L601" s="739"/>
      <c r="M601" s="745"/>
      <c r="N601" s="752">
        <f>SUM(M602:M605)</f>
        <v>4092500</v>
      </c>
      <c r="O601" s="740"/>
      <c r="P601" s="655"/>
    </row>
    <row r="602" spans="2:16">
      <c r="B602" s="127"/>
      <c r="C602" s="128"/>
      <c r="D602" s="128"/>
      <c r="E602" s="128"/>
      <c r="F602" s="688" t="s">
        <v>1574</v>
      </c>
      <c r="G602" s="739">
        <v>3</v>
      </c>
      <c r="H602" s="739"/>
      <c r="I602" s="739"/>
      <c r="J602" s="799">
        <v>67500</v>
      </c>
      <c r="K602" s="739"/>
      <c r="L602" s="739"/>
      <c r="M602" s="745">
        <f>J602*G602</f>
        <v>202500</v>
      </c>
      <c r="N602" s="752"/>
      <c r="O602" s="740"/>
      <c r="P602" s="655"/>
    </row>
    <row r="603" spans="2:16">
      <c r="B603" s="127"/>
      <c r="C603" s="128"/>
      <c r="D603" s="128"/>
      <c r="E603" s="128"/>
      <c r="F603" s="688" t="s">
        <v>1575</v>
      </c>
      <c r="G603" s="739">
        <v>1</v>
      </c>
      <c r="H603" s="739" t="s">
        <v>504</v>
      </c>
      <c r="I603" s="739" t="s">
        <v>50</v>
      </c>
      <c r="J603" s="751">
        <v>65000</v>
      </c>
      <c r="K603" s="751"/>
      <c r="L603" s="751"/>
      <c r="M603" s="745">
        <f t="shared" ref="M603:M604" si="55">J603*G603</f>
        <v>65000</v>
      </c>
      <c r="N603" s="752"/>
      <c r="O603" s="740"/>
      <c r="P603" s="655"/>
    </row>
    <row r="604" spans="2:16">
      <c r="B604" s="127"/>
      <c r="C604" s="128"/>
      <c r="D604" s="128"/>
      <c r="E604" s="128"/>
      <c r="F604" s="688" t="s">
        <v>564</v>
      </c>
      <c r="G604" s="739">
        <v>10</v>
      </c>
      <c r="H604" s="739"/>
      <c r="I604" s="739"/>
      <c r="J604" s="751">
        <v>62500</v>
      </c>
      <c r="K604" s="751"/>
      <c r="L604" s="751"/>
      <c r="M604" s="745">
        <f t="shared" si="55"/>
        <v>625000</v>
      </c>
      <c r="N604" s="752"/>
      <c r="O604" s="740"/>
      <c r="P604" s="655"/>
    </row>
    <row r="605" spans="2:16">
      <c r="B605" s="127"/>
      <c r="C605" s="128"/>
      <c r="D605" s="128"/>
      <c r="E605" s="128"/>
      <c r="F605" s="688" t="s">
        <v>161</v>
      </c>
      <c r="G605" s="739">
        <v>64</v>
      </c>
      <c r="H605" s="739" t="s">
        <v>504</v>
      </c>
      <c r="I605" s="739" t="s">
        <v>50</v>
      </c>
      <c r="J605" s="751">
        <v>50000</v>
      </c>
      <c r="K605" s="751"/>
      <c r="L605" s="751"/>
      <c r="M605" s="745">
        <f>J605*G605</f>
        <v>3200000</v>
      </c>
      <c r="N605" s="752"/>
      <c r="O605" s="740"/>
      <c r="P605" s="655"/>
    </row>
    <row r="606" spans="2:16">
      <c r="B606" s="127"/>
      <c r="C606" s="128"/>
      <c r="D606" s="128"/>
      <c r="E606" s="128"/>
      <c r="F606" s="687" t="s">
        <v>505</v>
      </c>
      <c r="G606" s="739">
        <v>2</v>
      </c>
      <c r="H606" s="739" t="s">
        <v>506</v>
      </c>
      <c r="I606" s="739" t="s">
        <v>50</v>
      </c>
      <c r="J606" s="751">
        <v>200000</v>
      </c>
      <c r="K606" s="751"/>
      <c r="L606" s="751"/>
      <c r="M606" s="745"/>
      <c r="N606" s="752">
        <f t="shared" ref="N606:N610" si="56">J606*G606</f>
        <v>400000</v>
      </c>
      <c r="O606" s="740"/>
      <c r="P606" s="655"/>
    </row>
    <row r="607" spans="2:16">
      <c r="B607" s="127"/>
      <c r="C607" s="128"/>
      <c r="D607" s="128"/>
      <c r="E607" s="128"/>
      <c r="F607" s="687" t="s">
        <v>512</v>
      </c>
      <c r="G607" s="739">
        <v>60</v>
      </c>
      <c r="H607" s="739" t="s">
        <v>513</v>
      </c>
      <c r="I607" s="739" t="s">
        <v>50</v>
      </c>
      <c r="J607" s="751">
        <v>9000</v>
      </c>
      <c r="K607" s="739"/>
      <c r="L607" s="739"/>
      <c r="M607" s="745"/>
      <c r="N607" s="752">
        <f t="shared" si="56"/>
        <v>540000</v>
      </c>
      <c r="O607" s="740"/>
      <c r="P607" s="655"/>
    </row>
    <row r="608" spans="2:16">
      <c r="B608" s="127"/>
      <c r="C608" s="128"/>
      <c r="D608" s="128"/>
      <c r="E608" s="128"/>
      <c r="F608" s="687" t="s">
        <v>516</v>
      </c>
      <c r="G608" s="739">
        <v>10</v>
      </c>
      <c r="H608" s="739" t="s">
        <v>515</v>
      </c>
      <c r="I608" s="739" t="s">
        <v>50</v>
      </c>
      <c r="J608" s="751">
        <v>35000</v>
      </c>
      <c r="K608" s="739"/>
      <c r="L608" s="739"/>
      <c r="M608" s="745"/>
      <c r="N608" s="752">
        <f t="shared" si="56"/>
        <v>350000</v>
      </c>
      <c r="O608" s="740"/>
      <c r="P608" s="655"/>
    </row>
    <row r="609" spans="2:16">
      <c r="B609" s="127"/>
      <c r="C609" s="128"/>
      <c r="D609" s="128"/>
      <c r="E609" s="128"/>
      <c r="F609" s="687" t="s">
        <v>517</v>
      </c>
      <c r="G609" s="739">
        <v>5</v>
      </c>
      <c r="H609" s="739" t="s">
        <v>518</v>
      </c>
      <c r="I609" s="739" t="s">
        <v>50</v>
      </c>
      <c r="J609" s="751">
        <v>12000</v>
      </c>
      <c r="K609" s="739"/>
      <c r="L609" s="739"/>
      <c r="M609" s="745"/>
      <c r="N609" s="752">
        <f t="shared" si="56"/>
        <v>60000</v>
      </c>
      <c r="O609" s="740"/>
      <c r="P609" s="655"/>
    </row>
    <row r="610" spans="2:16">
      <c r="B610" s="127"/>
      <c r="C610" s="128"/>
      <c r="D610" s="128"/>
      <c r="E610" s="128"/>
      <c r="F610" s="687" t="s">
        <v>520</v>
      </c>
      <c r="G610" s="739">
        <v>5</v>
      </c>
      <c r="H610" s="739" t="s">
        <v>515</v>
      </c>
      <c r="I610" s="739" t="s">
        <v>50</v>
      </c>
      <c r="J610" s="751">
        <v>25000</v>
      </c>
      <c r="K610" s="739"/>
      <c r="L610" s="739"/>
      <c r="M610" s="745"/>
      <c r="N610" s="752">
        <f t="shared" si="56"/>
        <v>125000</v>
      </c>
      <c r="O610" s="740"/>
      <c r="P610" s="655"/>
    </row>
    <row r="611" spans="2:16">
      <c r="B611" s="127"/>
      <c r="C611" s="128"/>
      <c r="D611" s="128"/>
      <c r="E611" s="128"/>
      <c r="F611" s="687"/>
      <c r="G611" s="739"/>
      <c r="H611" s="739"/>
      <c r="I611" s="739"/>
      <c r="J611" s="751"/>
      <c r="K611" s="739"/>
      <c r="L611" s="739"/>
      <c r="M611" s="745"/>
      <c r="N611" s="752"/>
      <c r="O611" s="740"/>
      <c r="P611" s="655"/>
    </row>
    <row r="612" spans="2:16">
      <c r="B612" s="127"/>
      <c r="C612" s="128"/>
      <c r="D612" s="128"/>
      <c r="E612" s="128"/>
      <c r="F612" s="688" t="s">
        <v>1708</v>
      </c>
      <c r="G612" s="739"/>
      <c r="H612" s="739"/>
      <c r="I612" s="739"/>
      <c r="J612" s="797"/>
      <c r="K612" s="739"/>
      <c r="L612" s="739"/>
      <c r="M612" s="745"/>
      <c r="N612" s="752">
        <f>SUM(M613:M616)</f>
        <v>4092500</v>
      </c>
      <c r="O612" s="740"/>
      <c r="P612" s="655"/>
    </row>
    <row r="613" spans="2:16">
      <c r="B613" s="127"/>
      <c r="C613" s="128"/>
      <c r="D613" s="128"/>
      <c r="E613" s="128"/>
      <c r="F613" s="688" t="s">
        <v>1574</v>
      </c>
      <c r="G613" s="739">
        <v>3</v>
      </c>
      <c r="H613" s="739"/>
      <c r="I613" s="739"/>
      <c r="J613" s="799">
        <v>67500</v>
      </c>
      <c r="K613" s="739"/>
      <c r="L613" s="739"/>
      <c r="M613" s="745">
        <f>J613*G613</f>
        <v>202500</v>
      </c>
      <c r="N613" s="752"/>
      <c r="O613" s="740"/>
      <c r="P613" s="655"/>
    </row>
    <row r="614" spans="2:16">
      <c r="B614" s="127"/>
      <c r="C614" s="128"/>
      <c r="D614" s="128"/>
      <c r="E614" s="128"/>
      <c r="F614" s="688" t="s">
        <v>1575</v>
      </c>
      <c r="G614" s="739">
        <v>1</v>
      </c>
      <c r="H614" s="739" t="s">
        <v>504</v>
      </c>
      <c r="I614" s="739" t="s">
        <v>50</v>
      </c>
      <c r="J614" s="751">
        <v>65000</v>
      </c>
      <c r="K614" s="751"/>
      <c r="L614" s="751"/>
      <c r="M614" s="745">
        <f t="shared" ref="M614:M615" si="57">J614*G614</f>
        <v>65000</v>
      </c>
      <c r="N614" s="752"/>
      <c r="O614" s="740"/>
      <c r="P614" s="655"/>
    </row>
    <row r="615" spans="2:16">
      <c r="B615" s="127"/>
      <c r="C615" s="128"/>
      <c r="D615" s="128"/>
      <c r="E615" s="128"/>
      <c r="F615" s="688" t="s">
        <v>564</v>
      </c>
      <c r="G615" s="739">
        <v>10</v>
      </c>
      <c r="H615" s="739"/>
      <c r="I615" s="739"/>
      <c r="J615" s="751">
        <v>62500</v>
      </c>
      <c r="K615" s="751"/>
      <c r="L615" s="751"/>
      <c r="M615" s="745">
        <f t="shared" si="57"/>
        <v>625000</v>
      </c>
      <c r="N615" s="752"/>
      <c r="O615" s="740"/>
      <c r="P615" s="655"/>
    </row>
    <row r="616" spans="2:16">
      <c r="B616" s="127"/>
      <c r="C616" s="128"/>
      <c r="D616" s="128"/>
      <c r="E616" s="128"/>
      <c r="F616" s="688" t="s">
        <v>161</v>
      </c>
      <c r="G616" s="739">
        <v>64</v>
      </c>
      <c r="H616" s="739" t="s">
        <v>504</v>
      </c>
      <c r="I616" s="739" t="s">
        <v>50</v>
      </c>
      <c r="J616" s="751">
        <v>50000</v>
      </c>
      <c r="K616" s="751"/>
      <c r="L616" s="751"/>
      <c r="M616" s="745">
        <f>J616*G616</f>
        <v>3200000</v>
      </c>
      <c r="N616" s="752"/>
      <c r="O616" s="740"/>
      <c r="P616" s="655"/>
    </row>
    <row r="617" spans="2:16">
      <c r="B617" s="127"/>
      <c r="C617" s="128"/>
      <c r="D617" s="128"/>
      <c r="E617" s="128"/>
      <c r="F617" s="687" t="s">
        <v>505</v>
      </c>
      <c r="G617" s="739">
        <v>2</v>
      </c>
      <c r="H617" s="739" t="s">
        <v>506</v>
      </c>
      <c r="I617" s="739" t="s">
        <v>50</v>
      </c>
      <c r="J617" s="751">
        <v>200000</v>
      </c>
      <c r="K617" s="751"/>
      <c r="L617" s="751"/>
      <c r="M617" s="745"/>
      <c r="N617" s="752">
        <f t="shared" ref="N617:N621" si="58">J617*G617</f>
        <v>400000</v>
      </c>
      <c r="O617" s="740"/>
      <c r="P617" s="655"/>
    </row>
    <row r="618" spans="2:16">
      <c r="B618" s="127"/>
      <c r="C618" s="128"/>
      <c r="D618" s="128"/>
      <c r="E618" s="128"/>
      <c r="F618" s="687" t="s">
        <v>512</v>
      </c>
      <c r="G618" s="739">
        <v>60</v>
      </c>
      <c r="H618" s="739" t="s">
        <v>513</v>
      </c>
      <c r="I618" s="739" t="s">
        <v>50</v>
      </c>
      <c r="J618" s="751">
        <v>9000</v>
      </c>
      <c r="K618" s="739"/>
      <c r="L618" s="739"/>
      <c r="M618" s="745"/>
      <c r="N618" s="752">
        <f t="shared" si="58"/>
        <v>540000</v>
      </c>
      <c r="O618" s="740"/>
      <c r="P618" s="655"/>
    </row>
    <row r="619" spans="2:16">
      <c r="B619" s="127"/>
      <c r="C619" s="128"/>
      <c r="D619" s="128"/>
      <c r="E619" s="128"/>
      <c r="F619" s="687" t="s">
        <v>516</v>
      </c>
      <c r="G619" s="739">
        <v>10</v>
      </c>
      <c r="H619" s="739" t="s">
        <v>515</v>
      </c>
      <c r="I619" s="739" t="s">
        <v>50</v>
      </c>
      <c r="J619" s="751">
        <v>35000</v>
      </c>
      <c r="K619" s="739"/>
      <c r="L619" s="739"/>
      <c r="M619" s="745"/>
      <c r="N619" s="752">
        <f t="shared" si="58"/>
        <v>350000</v>
      </c>
      <c r="O619" s="740"/>
      <c r="P619" s="655"/>
    </row>
    <row r="620" spans="2:16">
      <c r="B620" s="127"/>
      <c r="C620" s="128"/>
      <c r="D620" s="128"/>
      <c r="E620" s="128"/>
      <c r="F620" s="687" t="s">
        <v>517</v>
      </c>
      <c r="G620" s="739">
        <v>5</v>
      </c>
      <c r="H620" s="739" t="s">
        <v>518</v>
      </c>
      <c r="I620" s="739" t="s">
        <v>50</v>
      </c>
      <c r="J620" s="751">
        <v>12000</v>
      </c>
      <c r="K620" s="739"/>
      <c r="L620" s="739"/>
      <c r="M620" s="745"/>
      <c r="N620" s="752">
        <f t="shared" si="58"/>
        <v>60000</v>
      </c>
      <c r="O620" s="740"/>
      <c r="P620" s="655"/>
    </row>
    <row r="621" spans="2:16">
      <c r="B621" s="127"/>
      <c r="C621" s="128"/>
      <c r="D621" s="128"/>
      <c r="E621" s="128"/>
      <c r="F621" s="687" t="s">
        <v>520</v>
      </c>
      <c r="G621" s="739">
        <v>5</v>
      </c>
      <c r="H621" s="739" t="s">
        <v>515</v>
      </c>
      <c r="I621" s="739" t="s">
        <v>50</v>
      </c>
      <c r="J621" s="751">
        <v>25000</v>
      </c>
      <c r="K621" s="739"/>
      <c r="L621" s="739"/>
      <c r="M621" s="745"/>
      <c r="N621" s="752">
        <f t="shared" si="58"/>
        <v>125000</v>
      </c>
      <c r="O621" s="740"/>
      <c r="P621" s="655"/>
    </row>
    <row r="622" spans="2:16">
      <c r="B622" s="127"/>
      <c r="C622" s="128"/>
      <c r="D622" s="128"/>
      <c r="E622" s="128"/>
      <c r="F622" s="687"/>
      <c r="G622" s="739"/>
      <c r="H622" s="739"/>
      <c r="I622" s="739"/>
      <c r="J622" s="751"/>
      <c r="K622" s="739"/>
      <c r="L622" s="739"/>
      <c r="M622" s="745"/>
      <c r="N622" s="752"/>
      <c r="O622" s="740"/>
      <c r="P622" s="655"/>
    </row>
    <row r="623" spans="2:16">
      <c r="B623" s="127"/>
      <c r="C623" s="128"/>
      <c r="D623" s="128"/>
      <c r="E623" s="128"/>
      <c r="F623" s="688" t="s">
        <v>1709</v>
      </c>
      <c r="G623" s="739"/>
      <c r="H623" s="739"/>
      <c r="I623" s="739"/>
      <c r="J623" s="797"/>
      <c r="K623" s="739"/>
      <c r="L623" s="739"/>
      <c r="M623" s="745"/>
      <c r="N623" s="752">
        <f>SUM(M624:M627)</f>
        <v>4092500</v>
      </c>
      <c r="O623" s="740"/>
      <c r="P623" s="655"/>
    </row>
    <row r="624" spans="2:16">
      <c r="B624" s="127"/>
      <c r="C624" s="128"/>
      <c r="D624" s="128"/>
      <c r="E624" s="128"/>
      <c r="F624" s="688" t="s">
        <v>1574</v>
      </c>
      <c r="G624" s="739">
        <v>3</v>
      </c>
      <c r="H624" s="739"/>
      <c r="I624" s="739"/>
      <c r="J624" s="799">
        <v>67500</v>
      </c>
      <c r="K624" s="739"/>
      <c r="L624" s="739"/>
      <c r="M624" s="745">
        <f>J624*G624</f>
        <v>202500</v>
      </c>
      <c r="N624" s="752"/>
      <c r="O624" s="740"/>
      <c r="P624" s="655"/>
    </row>
    <row r="625" spans="2:16">
      <c r="B625" s="127"/>
      <c r="C625" s="128"/>
      <c r="D625" s="128"/>
      <c r="E625" s="128"/>
      <c r="F625" s="688" t="s">
        <v>1575</v>
      </c>
      <c r="G625" s="739">
        <v>1</v>
      </c>
      <c r="H625" s="739" t="s">
        <v>504</v>
      </c>
      <c r="I625" s="739" t="s">
        <v>50</v>
      </c>
      <c r="J625" s="751">
        <v>65000</v>
      </c>
      <c r="K625" s="751"/>
      <c r="L625" s="751"/>
      <c r="M625" s="745">
        <f t="shared" ref="M625:M626" si="59">J625*G625</f>
        <v>65000</v>
      </c>
      <c r="N625" s="752"/>
      <c r="O625" s="740"/>
      <c r="P625" s="655"/>
    </row>
    <row r="626" spans="2:16">
      <c r="B626" s="127"/>
      <c r="C626" s="128"/>
      <c r="D626" s="128"/>
      <c r="E626" s="128"/>
      <c r="F626" s="688" t="s">
        <v>564</v>
      </c>
      <c r="G626" s="739">
        <v>10</v>
      </c>
      <c r="H626" s="739"/>
      <c r="I626" s="739"/>
      <c r="J626" s="751">
        <v>62500</v>
      </c>
      <c r="K626" s="751"/>
      <c r="L626" s="751"/>
      <c r="M626" s="745">
        <f t="shared" si="59"/>
        <v>625000</v>
      </c>
      <c r="N626" s="752"/>
      <c r="O626" s="740"/>
      <c r="P626" s="655"/>
    </row>
    <row r="627" spans="2:16">
      <c r="B627" s="127"/>
      <c r="C627" s="128"/>
      <c r="D627" s="128"/>
      <c r="E627" s="128"/>
      <c r="F627" s="688" t="s">
        <v>161</v>
      </c>
      <c r="G627" s="739">
        <v>64</v>
      </c>
      <c r="H627" s="739" t="s">
        <v>504</v>
      </c>
      <c r="I627" s="739" t="s">
        <v>50</v>
      </c>
      <c r="J627" s="751">
        <v>50000</v>
      </c>
      <c r="K627" s="751"/>
      <c r="L627" s="751"/>
      <c r="M627" s="745">
        <f>J627*G627</f>
        <v>3200000</v>
      </c>
      <c r="N627" s="752"/>
      <c r="O627" s="740"/>
      <c r="P627" s="655"/>
    </row>
    <row r="628" spans="2:16">
      <c r="B628" s="127"/>
      <c r="C628" s="128"/>
      <c r="D628" s="128"/>
      <c r="E628" s="128"/>
      <c r="F628" s="687" t="s">
        <v>505</v>
      </c>
      <c r="G628" s="739">
        <v>2</v>
      </c>
      <c r="H628" s="739" t="s">
        <v>506</v>
      </c>
      <c r="I628" s="739" t="s">
        <v>50</v>
      </c>
      <c r="J628" s="751">
        <v>200000</v>
      </c>
      <c r="K628" s="751"/>
      <c r="L628" s="751"/>
      <c r="M628" s="745"/>
      <c r="N628" s="752">
        <f t="shared" ref="N628:N632" si="60">J628*G628</f>
        <v>400000</v>
      </c>
      <c r="O628" s="740"/>
      <c r="P628" s="655"/>
    </row>
    <row r="629" spans="2:16">
      <c r="B629" s="127"/>
      <c r="C629" s="128"/>
      <c r="D629" s="128"/>
      <c r="E629" s="128"/>
      <c r="F629" s="687" t="s">
        <v>512</v>
      </c>
      <c r="G629" s="739">
        <v>60</v>
      </c>
      <c r="H629" s="739" t="s">
        <v>513</v>
      </c>
      <c r="I629" s="739" t="s">
        <v>50</v>
      </c>
      <c r="J629" s="751">
        <v>9000</v>
      </c>
      <c r="K629" s="739"/>
      <c r="L629" s="739"/>
      <c r="M629" s="745"/>
      <c r="N629" s="752">
        <f t="shared" si="60"/>
        <v>540000</v>
      </c>
      <c r="O629" s="740"/>
      <c r="P629" s="655"/>
    </row>
    <row r="630" spans="2:16">
      <c r="B630" s="127"/>
      <c r="C630" s="128"/>
      <c r="D630" s="128"/>
      <c r="E630" s="128"/>
      <c r="F630" s="687" t="s">
        <v>516</v>
      </c>
      <c r="G630" s="739">
        <v>10</v>
      </c>
      <c r="H630" s="739" t="s">
        <v>515</v>
      </c>
      <c r="I630" s="739" t="s">
        <v>50</v>
      </c>
      <c r="J630" s="751">
        <v>35000</v>
      </c>
      <c r="K630" s="739"/>
      <c r="L630" s="739"/>
      <c r="M630" s="745"/>
      <c r="N630" s="752">
        <f t="shared" si="60"/>
        <v>350000</v>
      </c>
      <c r="O630" s="740"/>
      <c r="P630" s="655"/>
    </row>
    <row r="631" spans="2:16">
      <c r="B631" s="127"/>
      <c r="C631" s="128"/>
      <c r="D631" s="128"/>
      <c r="E631" s="128"/>
      <c r="F631" s="687" t="s">
        <v>517</v>
      </c>
      <c r="G631" s="739">
        <v>5</v>
      </c>
      <c r="H631" s="739" t="s">
        <v>518</v>
      </c>
      <c r="I631" s="739" t="s">
        <v>50</v>
      </c>
      <c r="J631" s="751">
        <v>12000</v>
      </c>
      <c r="K631" s="739"/>
      <c r="L631" s="739"/>
      <c r="M631" s="745"/>
      <c r="N631" s="752">
        <f t="shared" si="60"/>
        <v>60000</v>
      </c>
      <c r="O631" s="740"/>
      <c r="P631" s="655"/>
    </row>
    <row r="632" spans="2:16">
      <c r="B632" s="127"/>
      <c r="C632" s="128"/>
      <c r="D632" s="128"/>
      <c r="E632" s="128"/>
      <c r="F632" s="687" t="s">
        <v>520</v>
      </c>
      <c r="G632" s="739">
        <v>5</v>
      </c>
      <c r="H632" s="739" t="s">
        <v>515</v>
      </c>
      <c r="I632" s="739" t="s">
        <v>50</v>
      </c>
      <c r="J632" s="751">
        <v>25000</v>
      </c>
      <c r="K632" s="739"/>
      <c r="L632" s="739"/>
      <c r="M632" s="745"/>
      <c r="N632" s="752">
        <f t="shared" si="60"/>
        <v>125000</v>
      </c>
      <c r="O632" s="740"/>
      <c r="P632" s="655"/>
    </row>
    <row r="633" spans="2:16">
      <c r="B633" s="127"/>
      <c r="C633" s="128"/>
      <c r="D633" s="128"/>
      <c r="E633" s="128"/>
      <c r="F633" s="687"/>
      <c r="G633" s="739"/>
      <c r="H633" s="739"/>
      <c r="I633" s="739"/>
      <c r="J633" s="751"/>
      <c r="K633" s="739"/>
      <c r="L633" s="739"/>
      <c r="M633" s="745"/>
      <c r="N633" s="752"/>
      <c r="O633" s="740"/>
      <c r="P633" s="655"/>
    </row>
    <row r="634" spans="2:16">
      <c r="B634" s="127"/>
      <c r="C634" s="128"/>
      <c r="D634" s="128"/>
      <c r="E634" s="128"/>
      <c r="F634" s="688" t="s">
        <v>1710</v>
      </c>
      <c r="G634" s="739"/>
      <c r="H634" s="739"/>
      <c r="I634" s="739"/>
      <c r="J634" s="797"/>
      <c r="K634" s="739"/>
      <c r="L634" s="739"/>
      <c r="M634" s="745"/>
      <c r="N634" s="752">
        <f>SUM(M635:M638)</f>
        <v>4092500</v>
      </c>
      <c r="O634" s="740"/>
      <c r="P634" s="655"/>
    </row>
    <row r="635" spans="2:16">
      <c r="B635" s="127"/>
      <c r="C635" s="128"/>
      <c r="D635" s="128"/>
      <c r="E635" s="128"/>
      <c r="F635" s="688" t="s">
        <v>1574</v>
      </c>
      <c r="G635" s="739">
        <v>3</v>
      </c>
      <c r="H635" s="739"/>
      <c r="I635" s="739"/>
      <c r="J635" s="799">
        <v>67500</v>
      </c>
      <c r="K635" s="739"/>
      <c r="L635" s="739"/>
      <c r="M635" s="745">
        <f>J635*G635</f>
        <v>202500</v>
      </c>
      <c r="N635" s="752"/>
      <c r="O635" s="740"/>
      <c r="P635" s="655"/>
    </row>
    <row r="636" spans="2:16">
      <c r="B636" s="127"/>
      <c r="C636" s="128"/>
      <c r="D636" s="128"/>
      <c r="E636" s="128"/>
      <c r="F636" s="688" t="s">
        <v>1575</v>
      </c>
      <c r="G636" s="739">
        <v>1</v>
      </c>
      <c r="H636" s="739" t="s">
        <v>504</v>
      </c>
      <c r="I636" s="739" t="s">
        <v>50</v>
      </c>
      <c r="J636" s="751">
        <v>65000</v>
      </c>
      <c r="K636" s="751"/>
      <c r="L636" s="751"/>
      <c r="M636" s="745">
        <f t="shared" ref="M636:M637" si="61">J636*G636</f>
        <v>65000</v>
      </c>
      <c r="N636" s="752"/>
      <c r="O636" s="740"/>
      <c r="P636" s="655"/>
    </row>
    <row r="637" spans="2:16">
      <c r="B637" s="127"/>
      <c r="C637" s="128"/>
      <c r="D637" s="128"/>
      <c r="E637" s="128"/>
      <c r="F637" s="688" t="s">
        <v>564</v>
      </c>
      <c r="G637" s="739">
        <v>10</v>
      </c>
      <c r="H637" s="739"/>
      <c r="I637" s="739"/>
      <c r="J637" s="751">
        <v>62500</v>
      </c>
      <c r="K637" s="751"/>
      <c r="L637" s="751"/>
      <c r="M637" s="745">
        <f t="shared" si="61"/>
        <v>625000</v>
      </c>
      <c r="N637" s="752"/>
      <c r="O637" s="740"/>
      <c r="P637" s="655"/>
    </row>
    <row r="638" spans="2:16">
      <c r="B638" s="127"/>
      <c r="C638" s="128"/>
      <c r="D638" s="128"/>
      <c r="E638" s="128"/>
      <c r="F638" s="688" t="s">
        <v>161</v>
      </c>
      <c r="G638" s="739">
        <v>64</v>
      </c>
      <c r="H638" s="739" t="s">
        <v>504</v>
      </c>
      <c r="I638" s="739" t="s">
        <v>50</v>
      </c>
      <c r="J638" s="751">
        <v>50000</v>
      </c>
      <c r="K638" s="751"/>
      <c r="L638" s="751"/>
      <c r="M638" s="745">
        <f>J638*G638</f>
        <v>3200000</v>
      </c>
      <c r="N638" s="752"/>
      <c r="O638" s="740"/>
      <c r="P638" s="655"/>
    </row>
    <row r="639" spans="2:16">
      <c r="B639" s="127"/>
      <c r="C639" s="128"/>
      <c r="D639" s="128"/>
      <c r="E639" s="128"/>
      <c r="F639" s="687" t="s">
        <v>505</v>
      </c>
      <c r="G639" s="739">
        <v>2</v>
      </c>
      <c r="H639" s="739" t="s">
        <v>506</v>
      </c>
      <c r="I639" s="739" t="s">
        <v>50</v>
      </c>
      <c r="J639" s="751">
        <v>200000</v>
      </c>
      <c r="K639" s="751"/>
      <c r="L639" s="751"/>
      <c r="M639" s="745"/>
      <c r="N639" s="752">
        <f t="shared" ref="N639:N643" si="62">J639*G639</f>
        <v>400000</v>
      </c>
      <c r="O639" s="740"/>
      <c r="P639" s="655"/>
    </row>
    <row r="640" spans="2:16">
      <c r="B640" s="127"/>
      <c r="C640" s="128"/>
      <c r="D640" s="128"/>
      <c r="E640" s="128"/>
      <c r="F640" s="687" t="s">
        <v>512</v>
      </c>
      <c r="G640" s="739">
        <v>60</v>
      </c>
      <c r="H640" s="739" t="s">
        <v>513</v>
      </c>
      <c r="I640" s="739" t="s">
        <v>50</v>
      </c>
      <c r="J640" s="751">
        <v>9000</v>
      </c>
      <c r="K640" s="739"/>
      <c r="L640" s="739"/>
      <c r="M640" s="745"/>
      <c r="N640" s="752">
        <f t="shared" si="62"/>
        <v>540000</v>
      </c>
      <c r="O640" s="740"/>
      <c r="P640" s="655"/>
    </row>
    <row r="641" spans="2:16">
      <c r="B641" s="127"/>
      <c r="C641" s="128"/>
      <c r="D641" s="128"/>
      <c r="E641" s="128"/>
      <c r="F641" s="687" t="s">
        <v>516</v>
      </c>
      <c r="G641" s="739">
        <v>10</v>
      </c>
      <c r="H641" s="739" t="s">
        <v>515</v>
      </c>
      <c r="I641" s="739" t="s">
        <v>50</v>
      </c>
      <c r="J641" s="751">
        <v>35000</v>
      </c>
      <c r="K641" s="739"/>
      <c r="L641" s="739"/>
      <c r="M641" s="745"/>
      <c r="N641" s="752">
        <f t="shared" si="62"/>
        <v>350000</v>
      </c>
      <c r="O641" s="740"/>
      <c r="P641" s="655"/>
    </row>
    <row r="642" spans="2:16">
      <c r="B642" s="127"/>
      <c r="C642" s="128"/>
      <c r="D642" s="128"/>
      <c r="E642" s="128"/>
      <c r="F642" s="687" t="s">
        <v>517</v>
      </c>
      <c r="G642" s="739">
        <v>5</v>
      </c>
      <c r="H642" s="739" t="s">
        <v>518</v>
      </c>
      <c r="I642" s="739" t="s">
        <v>50</v>
      </c>
      <c r="J642" s="751">
        <v>12000</v>
      </c>
      <c r="K642" s="739"/>
      <c r="L642" s="739"/>
      <c r="M642" s="745"/>
      <c r="N642" s="752">
        <f t="shared" si="62"/>
        <v>60000</v>
      </c>
      <c r="O642" s="740"/>
      <c r="P642" s="655"/>
    </row>
    <row r="643" spans="2:16">
      <c r="B643" s="127"/>
      <c r="C643" s="128"/>
      <c r="D643" s="128"/>
      <c r="E643" s="128"/>
      <c r="F643" s="687" t="s">
        <v>520</v>
      </c>
      <c r="G643" s="739">
        <v>5</v>
      </c>
      <c r="H643" s="739" t="s">
        <v>515</v>
      </c>
      <c r="I643" s="739" t="s">
        <v>50</v>
      </c>
      <c r="J643" s="751">
        <v>25000</v>
      </c>
      <c r="K643" s="739"/>
      <c r="L643" s="739"/>
      <c r="M643" s="745"/>
      <c r="N643" s="752">
        <f t="shared" si="62"/>
        <v>125000</v>
      </c>
      <c r="O643" s="740"/>
      <c r="P643" s="655"/>
    </row>
    <row r="644" spans="2:16">
      <c r="B644" s="127"/>
      <c r="C644" s="128"/>
      <c r="D644" s="128"/>
      <c r="E644" s="128"/>
      <c r="F644" s="687"/>
      <c r="G644" s="739"/>
      <c r="H644" s="739"/>
      <c r="I644" s="739"/>
      <c r="J644" s="751"/>
      <c r="K644" s="739"/>
      <c r="L644" s="739"/>
      <c r="M644" s="745"/>
      <c r="N644" s="752"/>
      <c r="O644" s="740"/>
      <c r="P644" s="655"/>
    </row>
    <row r="645" spans="2:16">
      <c r="B645" s="127"/>
      <c r="C645" s="128"/>
      <c r="D645" s="128"/>
      <c r="E645" s="128"/>
      <c r="F645" s="688" t="s">
        <v>1711</v>
      </c>
      <c r="G645" s="739"/>
      <c r="H645" s="739"/>
      <c r="I645" s="739"/>
      <c r="J645" s="797"/>
      <c r="K645" s="739"/>
      <c r="L645" s="739"/>
      <c r="M645" s="745"/>
      <c r="N645" s="752">
        <f>SUM(M646:M649)</f>
        <v>4092500</v>
      </c>
      <c r="O645" s="740"/>
      <c r="P645" s="655"/>
    </row>
    <row r="646" spans="2:16">
      <c r="B646" s="127"/>
      <c r="C646" s="128"/>
      <c r="D646" s="128"/>
      <c r="E646" s="128"/>
      <c r="F646" s="688" t="s">
        <v>1574</v>
      </c>
      <c r="G646" s="739">
        <v>3</v>
      </c>
      <c r="H646" s="739"/>
      <c r="I646" s="739"/>
      <c r="J646" s="799">
        <v>67500</v>
      </c>
      <c r="K646" s="739"/>
      <c r="L646" s="739"/>
      <c r="M646" s="745">
        <f>J646*G646</f>
        <v>202500</v>
      </c>
      <c r="N646" s="752"/>
      <c r="O646" s="740"/>
      <c r="P646" s="655"/>
    </row>
    <row r="647" spans="2:16">
      <c r="B647" s="127"/>
      <c r="C647" s="128"/>
      <c r="D647" s="128"/>
      <c r="E647" s="128"/>
      <c r="F647" s="688" t="s">
        <v>1575</v>
      </c>
      <c r="G647" s="739">
        <v>1</v>
      </c>
      <c r="H647" s="739" t="s">
        <v>504</v>
      </c>
      <c r="I647" s="739" t="s">
        <v>50</v>
      </c>
      <c r="J647" s="751">
        <v>65000</v>
      </c>
      <c r="K647" s="751"/>
      <c r="L647" s="751"/>
      <c r="M647" s="745">
        <f t="shared" ref="M647:M648" si="63">J647*G647</f>
        <v>65000</v>
      </c>
      <c r="N647" s="752"/>
      <c r="O647" s="740"/>
      <c r="P647" s="655"/>
    </row>
    <row r="648" spans="2:16">
      <c r="B648" s="127"/>
      <c r="C648" s="128"/>
      <c r="D648" s="128"/>
      <c r="E648" s="128"/>
      <c r="F648" s="688" t="s">
        <v>564</v>
      </c>
      <c r="G648" s="739">
        <v>10</v>
      </c>
      <c r="H648" s="739"/>
      <c r="I648" s="739"/>
      <c r="J648" s="751">
        <v>62500</v>
      </c>
      <c r="K648" s="751"/>
      <c r="L648" s="751"/>
      <c r="M648" s="745">
        <f t="shared" si="63"/>
        <v>625000</v>
      </c>
      <c r="N648" s="752"/>
      <c r="O648" s="740"/>
      <c r="P648" s="655"/>
    </row>
    <row r="649" spans="2:16">
      <c r="B649" s="127"/>
      <c r="C649" s="128"/>
      <c r="D649" s="128"/>
      <c r="E649" s="128"/>
      <c r="F649" s="688" t="s">
        <v>161</v>
      </c>
      <c r="G649" s="739">
        <v>64</v>
      </c>
      <c r="H649" s="739" t="s">
        <v>504</v>
      </c>
      <c r="I649" s="739" t="s">
        <v>50</v>
      </c>
      <c r="J649" s="751">
        <v>50000</v>
      </c>
      <c r="K649" s="751"/>
      <c r="L649" s="751"/>
      <c r="M649" s="745">
        <f>J649*G649</f>
        <v>3200000</v>
      </c>
      <c r="N649" s="752"/>
      <c r="O649" s="740"/>
      <c r="P649" s="655"/>
    </row>
    <row r="650" spans="2:16">
      <c r="B650" s="127"/>
      <c r="C650" s="128"/>
      <c r="D650" s="128"/>
      <c r="E650" s="128"/>
      <c r="F650" s="687" t="s">
        <v>505</v>
      </c>
      <c r="G650" s="739">
        <v>2</v>
      </c>
      <c r="H650" s="739" t="s">
        <v>506</v>
      </c>
      <c r="I650" s="739" t="s">
        <v>50</v>
      </c>
      <c r="J650" s="751">
        <v>200000</v>
      </c>
      <c r="K650" s="751"/>
      <c r="L650" s="751"/>
      <c r="M650" s="745"/>
      <c r="N650" s="752">
        <f t="shared" ref="N650:N654" si="64">J650*G650</f>
        <v>400000</v>
      </c>
      <c r="O650" s="740"/>
      <c r="P650" s="655"/>
    </row>
    <row r="651" spans="2:16">
      <c r="B651" s="127"/>
      <c r="C651" s="128"/>
      <c r="D651" s="128"/>
      <c r="E651" s="128"/>
      <c r="F651" s="687" t="s">
        <v>512</v>
      </c>
      <c r="G651" s="739">
        <v>60</v>
      </c>
      <c r="H651" s="739" t="s">
        <v>513</v>
      </c>
      <c r="I651" s="739" t="s">
        <v>50</v>
      </c>
      <c r="J651" s="751">
        <v>9000</v>
      </c>
      <c r="K651" s="739"/>
      <c r="L651" s="739"/>
      <c r="M651" s="745"/>
      <c r="N651" s="752">
        <f t="shared" si="64"/>
        <v>540000</v>
      </c>
      <c r="O651" s="740"/>
      <c r="P651" s="655"/>
    </row>
    <row r="652" spans="2:16">
      <c r="B652" s="127"/>
      <c r="C652" s="128"/>
      <c r="D652" s="128"/>
      <c r="E652" s="128"/>
      <c r="F652" s="687" t="s">
        <v>516</v>
      </c>
      <c r="G652" s="739">
        <v>10</v>
      </c>
      <c r="H652" s="739" t="s">
        <v>515</v>
      </c>
      <c r="I652" s="739" t="s">
        <v>50</v>
      </c>
      <c r="J652" s="751">
        <v>35000</v>
      </c>
      <c r="K652" s="739"/>
      <c r="L652" s="739"/>
      <c r="M652" s="745"/>
      <c r="N652" s="752">
        <f t="shared" si="64"/>
        <v>350000</v>
      </c>
      <c r="O652" s="740"/>
      <c r="P652" s="655"/>
    </row>
    <row r="653" spans="2:16">
      <c r="B653" s="127"/>
      <c r="C653" s="128"/>
      <c r="D653" s="128"/>
      <c r="E653" s="128"/>
      <c r="F653" s="687" t="s">
        <v>517</v>
      </c>
      <c r="G653" s="739">
        <v>5</v>
      </c>
      <c r="H653" s="739" t="s">
        <v>518</v>
      </c>
      <c r="I653" s="739" t="s">
        <v>50</v>
      </c>
      <c r="J653" s="751">
        <v>12000</v>
      </c>
      <c r="K653" s="739"/>
      <c r="L653" s="739"/>
      <c r="M653" s="745"/>
      <c r="N653" s="752">
        <f t="shared" si="64"/>
        <v>60000</v>
      </c>
      <c r="O653" s="740"/>
      <c r="P653" s="655"/>
    </row>
    <row r="654" spans="2:16">
      <c r="B654" s="127"/>
      <c r="C654" s="128"/>
      <c r="D654" s="128"/>
      <c r="E654" s="128"/>
      <c r="F654" s="687" t="s">
        <v>520</v>
      </c>
      <c r="G654" s="739">
        <v>5</v>
      </c>
      <c r="H654" s="739" t="s">
        <v>515</v>
      </c>
      <c r="I654" s="739" t="s">
        <v>50</v>
      </c>
      <c r="J654" s="751">
        <v>25000</v>
      </c>
      <c r="K654" s="739"/>
      <c r="L654" s="739"/>
      <c r="M654" s="745"/>
      <c r="N654" s="752">
        <f t="shared" si="64"/>
        <v>125000</v>
      </c>
      <c r="O654" s="740"/>
      <c r="P654" s="655"/>
    </row>
    <row r="655" spans="2:16">
      <c r="B655" s="127"/>
      <c r="C655" s="128"/>
      <c r="D655" s="128"/>
      <c r="E655" s="128"/>
      <c r="F655" s="687"/>
      <c r="G655" s="739"/>
      <c r="H655" s="739"/>
      <c r="I655" s="739"/>
      <c r="J655" s="751"/>
      <c r="K655" s="739"/>
      <c r="L655" s="739"/>
      <c r="M655" s="745"/>
      <c r="N655" s="752"/>
      <c r="O655" s="740"/>
      <c r="P655" s="655"/>
    </row>
    <row r="656" spans="2:16">
      <c r="B656" s="127"/>
      <c r="C656" s="128"/>
      <c r="D656" s="128"/>
      <c r="E656" s="128"/>
      <c r="F656" s="688" t="s">
        <v>1712</v>
      </c>
      <c r="G656" s="739"/>
      <c r="H656" s="739"/>
      <c r="I656" s="739"/>
      <c r="J656" s="797"/>
      <c r="K656" s="739"/>
      <c r="L656" s="739"/>
      <c r="M656" s="745"/>
      <c r="N656" s="752">
        <f>SUM(M657:M660)</f>
        <v>4092500</v>
      </c>
      <c r="O656" s="740"/>
      <c r="P656" s="655"/>
    </row>
    <row r="657" spans="2:16">
      <c r="B657" s="127"/>
      <c r="C657" s="128"/>
      <c r="D657" s="128"/>
      <c r="E657" s="128"/>
      <c r="F657" s="688" t="s">
        <v>1574</v>
      </c>
      <c r="G657" s="739">
        <v>3</v>
      </c>
      <c r="H657" s="739"/>
      <c r="I657" s="739"/>
      <c r="J657" s="799">
        <v>67500</v>
      </c>
      <c r="K657" s="739"/>
      <c r="L657" s="739"/>
      <c r="M657" s="745">
        <f>J657*G657</f>
        <v>202500</v>
      </c>
      <c r="N657" s="752"/>
      <c r="O657" s="740"/>
      <c r="P657" s="655"/>
    </row>
    <row r="658" spans="2:16">
      <c r="B658" s="127"/>
      <c r="C658" s="128"/>
      <c r="D658" s="128"/>
      <c r="E658" s="128"/>
      <c r="F658" s="688" t="s">
        <v>1575</v>
      </c>
      <c r="G658" s="739">
        <v>1</v>
      </c>
      <c r="H658" s="739" t="s">
        <v>504</v>
      </c>
      <c r="I658" s="739" t="s">
        <v>50</v>
      </c>
      <c r="J658" s="751">
        <v>65000</v>
      </c>
      <c r="K658" s="751"/>
      <c r="L658" s="751"/>
      <c r="M658" s="745">
        <f t="shared" ref="M658:M659" si="65">J658*G658</f>
        <v>65000</v>
      </c>
      <c r="N658" s="752"/>
      <c r="O658" s="740"/>
      <c r="P658" s="655"/>
    </row>
    <row r="659" spans="2:16">
      <c r="B659" s="127"/>
      <c r="C659" s="128"/>
      <c r="D659" s="128"/>
      <c r="E659" s="128"/>
      <c r="F659" s="688" t="s">
        <v>564</v>
      </c>
      <c r="G659" s="739">
        <v>10</v>
      </c>
      <c r="H659" s="739"/>
      <c r="I659" s="739"/>
      <c r="J659" s="751">
        <v>62500</v>
      </c>
      <c r="K659" s="751"/>
      <c r="L659" s="751"/>
      <c r="M659" s="745">
        <f t="shared" si="65"/>
        <v>625000</v>
      </c>
      <c r="N659" s="752"/>
      <c r="O659" s="740"/>
      <c r="P659" s="655"/>
    </row>
    <row r="660" spans="2:16">
      <c r="B660" s="127"/>
      <c r="C660" s="128"/>
      <c r="D660" s="128"/>
      <c r="E660" s="128"/>
      <c r="F660" s="688" t="s">
        <v>161</v>
      </c>
      <c r="G660" s="739">
        <v>64</v>
      </c>
      <c r="H660" s="739" t="s">
        <v>504</v>
      </c>
      <c r="I660" s="739" t="s">
        <v>50</v>
      </c>
      <c r="J660" s="751">
        <v>50000</v>
      </c>
      <c r="K660" s="751"/>
      <c r="L660" s="751"/>
      <c r="M660" s="745">
        <f>J660*G660</f>
        <v>3200000</v>
      </c>
      <c r="N660" s="752"/>
      <c r="O660" s="740"/>
      <c r="P660" s="655"/>
    </row>
    <row r="661" spans="2:16">
      <c r="B661" s="127"/>
      <c r="C661" s="128"/>
      <c r="D661" s="128"/>
      <c r="E661" s="128"/>
      <c r="F661" s="687" t="s">
        <v>505</v>
      </c>
      <c r="G661" s="739">
        <v>2</v>
      </c>
      <c r="H661" s="739" t="s">
        <v>506</v>
      </c>
      <c r="I661" s="739" t="s">
        <v>50</v>
      </c>
      <c r="J661" s="751">
        <v>200000</v>
      </c>
      <c r="K661" s="751"/>
      <c r="L661" s="751"/>
      <c r="M661" s="745"/>
      <c r="N661" s="752">
        <f t="shared" ref="N661:N665" si="66">J661*G661</f>
        <v>400000</v>
      </c>
      <c r="O661" s="740"/>
      <c r="P661" s="655"/>
    </row>
    <row r="662" spans="2:16">
      <c r="B662" s="127"/>
      <c r="C662" s="128"/>
      <c r="D662" s="128"/>
      <c r="E662" s="128"/>
      <c r="F662" s="687" t="s">
        <v>512</v>
      </c>
      <c r="G662" s="739">
        <v>60</v>
      </c>
      <c r="H662" s="739" t="s">
        <v>513</v>
      </c>
      <c r="I662" s="739" t="s">
        <v>50</v>
      </c>
      <c r="J662" s="751">
        <v>9000</v>
      </c>
      <c r="K662" s="739"/>
      <c r="L662" s="739"/>
      <c r="M662" s="745"/>
      <c r="N662" s="752">
        <f t="shared" si="66"/>
        <v>540000</v>
      </c>
      <c r="O662" s="740"/>
      <c r="P662" s="655"/>
    </row>
    <row r="663" spans="2:16">
      <c r="B663" s="127"/>
      <c r="C663" s="128"/>
      <c r="D663" s="128"/>
      <c r="E663" s="128"/>
      <c r="F663" s="687" t="s">
        <v>516</v>
      </c>
      <c r="G663" s="739">
        <v>10</v>
      </c>
      <c r="H663" s="739" t="s">
        <v>515</v>
      </c>
      <c r="I663" s="739" t="s">
        <v>50</v>
      </c>
      <c r="J663" s="751">
        <v>35000</v>
      </c>
      <c r="K663" s="739"/>
      <c r="L663" s="739"/>
      <c r="M663" s="745"/>
      <c r="N663" s="752">
        <f t="shared" si="66"/>
        <v>350000</v>
      </c>
      <c r="O663" s="740"/>
      <c r="P663" s="655"/>
    </row>
    <row r="664" spans="2:16">
      <c r="B664" s="127"/>
      <c r="C664" s="128"/>
      <c r="D664" s="128"/>
      <c r="E664" s="128"/>
      <c r="F664" s="687" t="s">
        <v>517</v>
      </c>
      <c r="G664" s="739">
        <v>5</v>
      </c>
      <c r="H664" s="739" t="s">
        <v>518</v>
      </c>
      <c r="I664" s="739" t="s">
        <v>50</v>
      </c>
      <c r="J664" s="751">
        <v>12000</v>
      </c>
      <c r="K664" s="739"/>
      <c r="L664" s="739"/>
      <c r="M664" s="745"/>
      <c r="N664" s="752">
        <f t="shared" si="66"/>
        <v>60000</v>
      </c>
      <c r="O664" s="740"/>
      <c r="P664" s="655"/>
    </row>
    <row r="665" spans="2:16">
      <c r="B665" s="127"/>
      <c r="C665" s="128"/>
      <c r="D665" s="128"/>
      <c r="E665" s="128"/>
      <c r="F665" s="687" t="s">
        <v>520</v>
      </c>
      <c r="G665" s="739">
        <v>5</v>
      </c>
      <c r="H665" s="739" t="s">
        <v>515</v>
      </c>
      <c r="I665" s="739" t="s">
        <v>50</v>
      </c>
      <c r="J665" s="751">
        <v>25000</v>
      </c>
      <c r="K665" s="739"/>
      <c r="L665" s="739"/>
      <c r="M665" s="745"/>
      <c r="N665" s="752">
        <f t="shared" si="66"/>
        <v>125000</v>
      </c>
      <c r="O665" s="740"/>
      <c r="P665" s="655"/>
    </row>
    <row r="666" spans="2:16">
      <c r="B666" s="127"/>
      <c r="C666" s="128"/>
      <c r="D666" s="128"/>
      <c r="E666" s="128"/>
      <c r="F666" s="687"/>
      <c r="G666" s="739"/>
      <c r="H666" s="739"/>
      <c r="I666" s="739"/>
      <c r="J666" s="751"/>
      <c r="K666" s="739"/>
      <c r="L666" s="739"/>
      <c r="M666" s="745"/>
      <c r="N666" s="752"/>
      <c r="O666" s="740"/>
      <c r="P666" s="655"/>
    </row>
    <row r="667" spans="2:16">
      <c r="B667" s="127"/>
      <c r="C667" s="128"/>
      <c r="D667" s="128"/>
      <c r="E667" s="128"/>
      <c r="F667" s="688" t="s">
        <v>1713</v>
      </c>
      <c r="G667" s="739"/>
      <c r="H667" s="739"/>
      <c r="I667" s="739"/>
      <c r="J667" s="797"/>
      <c r="K667" s="739"/>
      <c r="L667" s="739"/>
      <c r="M667" s="745"/>
      <c r="N667" s="752">
        <f>SUM(M668:M671)</f>
        <v>4092500</v>
      </c>
      <c r="O667" s="740"/>
      <c r="P667" s="655"/>
    </row>
    <row r="668" spans="2:16">
      <c r="B668" s="127"/>
      <c r="C668" s="128"/>
      <c r="D668" s="128"/>
      <c r="E668" s="128"/>
      <c r="F668" s="688" t="s">
        <v>1574</v>
      </c>
      <c r="G668" s="739">
        <v>3</v>
      </c>
      <c r="H668" s="739"/>
      <c r="I668" s="739"/>
      <c r="J668" s="799">
        <v>67500</v>
      </c>
      <c r="K668" s="739"/>
      <c r="L668" s="739"/>
      <c r="M668" s="745">
        <f>J668*G668</f>
        <v>202500</v>
      </c>
      <c r="N668" s="752"/>
      <c r="O668" s="740"/>
      <c r="P668" s="655"/>
    </row>
    <row r="669" spans="2:16">
      <c r="B669" s="127"/>
      <c r="C669" s="128"/>
      <c r="D669" s="128"/>
      <c r="E669" s="128"/>
      <c r="F669" s="688" t="s">
        <v>1575</v>
      </c>
      <c r="G669" s="739">
        <v>1</v>
      </c>
      <c r="H669" s="739" t="s">
        <v>504</v>
      </c>
      <c r="I669" s="739" t="s">
        <v>50</v>
      </c>
      <c r="J669" s="751">
        <v>65000</v>
      </c>
      <c r="K669" s="751"/>
      <c r="L669" s="751"/>
      <c r="M669" s="745">
        <f t="shared" ref="M669:M670" si="67">J669*G669</f>
        <v>65000</v>
      </c>
      <c r="N669" s="752"/>
      <c r="O669" s="740"/>
      <c r="P669" s="655"/>
    </row>
    <row r="670" spans="2:16">
      <c r="B670" s="127"/>
      <c r="C670" s="128"/>
      <c r="D670" s="128"/>
      <c r="E670" s="128"/>
      <c r="F670" s="688" t="s">
        <v>564</v>
      </c>
      <c r="G670" s="739">
        <v>10</v>
      </c>
      <c r="H670" s="739"/>
      <c r="I670" s="739"/>
      <c r="J670" s="751">
        <v>62500</v>
      </c>
      <c r="K670" s="751"/>
      <c r="L670" s="751"/>
      <c r="M670" s="745">
        <f t="shared" si="67"/>
        <v>625000</v>
      </c>
      <c r="N670" s="752"/>
      <c r="O670" s="740"/>
      <c r="P670" s="655"/>
    </row>
    <row r="671" spans="2:16">
      <c r="B671" s="127"/>
      <c r="C671" s="128"/>
      <c r="D671" s="128"/>
      <c r="E671" s="128"/>
      <c r="F671" s="688" t="s">
        <v>161</v>
      </c>
      <c r="G671" s="739">
        <v>64</v>
      </c>
      <c r="H671" s="739" t="s">
        <v>504</v>
      </c>
      <c r="I671" s="739" t="s">
        <v>50</v>
      </c>
      <c r="J671" s="751">
        <v>50000</v>
      </c>
      <c r="K671" s="751"/>
      <c r="L671" s="751"/>
      <c r="M671" s="745">
        <f>J671*G671</f>
        <v>3200000</v>
      </c>
      <c r="N671" s="752"/>
      <c r="O671" s="740"/>
      <c r="P671" s="655"/>
    </row>
    <row r="672" spans="2:16">
      <c r="B672" s="127"/>
      <c r="C672" s="128"/>
      <c r="D672" s="128"/>
      <c r="E672" s="128"/>
      <c r="F672" s="687" t="s">
        <v>505</v>
      </c>
      <c r="G672" s="739">
        <v>2</v>
      </c>
      <c r="H672" s="739" t="s">
        <v>506</v>
      </c>
      <c r="I672" s="739" t="s">
        <v>50</v>
      </c>
      <c r="J672" s="751">
        <v>200000</v>
      </c>
      <c r="K672" s="751"/>
      <c r="L672" s="751"/>
      <c r="M672" s="745"/>
      <c r="N672" s="752">
        <f t="shared" ref="N672:N676" si="68">J672*G672</f>
        <v>400000</v>
      </c>
      <c r="O672" s="740"/>
      <c r="P672" s="655"/>
    </row>
    <row r="673" spans="2:16">
      <c r="B673" s="127"/>
      <c r="C673" s="128"/>
      <c r="D673" s="128"/>
      <c r="E673" s="128"/>
      <c r="F673" s="687" t="s">
        <v>512</v>
      </c>
      <c r="G673" s="739">
        <v>60</v>
      </c>
      <c r="H673" s="739" t="s">
        <v>513</v>
      </c>
      <c r="I673" s="739" t="s">
        <v>50</v>
      </c>
      <c r="J673" s="751">
        <v>9000</v>
      </c>
      <c r="K673" s="739"/>
      <c r="L673" s="739"/>
      <c r="M673" s="745"/>
      <c r="N673" s="752">
        <f t="shared" si="68"/>
        <v>540000</v>
      </c>
      <c r="O673" s="740"/>
      <c r="P673" s="655"/>
    </row>
    <row r="674" spans="2:16">
      <c r="B674" s="127"/>
      <c r="C674" s="128"/>
      <c r="D674" s="128"/>
      <c r="E674" s="128"/>
      <c r="F674" s="687" t="s">
        <v>516</v>
      </c>
      <c r="G674" s="739">
        <v>10</v>
      </c>
      <c r="H674" s="739" t="s">
        <v>515</v>
      </c>
      <c r="I674" s="739" t="s">
        <v>50</v>
      </c>
      <c r="J674" s="751">
        <v>35000</v>
      </c>
      <c r="K674" s="739"/>
      <c r="L674" s="739"/>
      <c r="M674" s="745"/>
      <c r="N674" s="752">
        <f t="shared" si="68"/>
        <v>350000</v>
      </c>
      <c r="O674" s="740"/>
      <c r="P674" s="655"/>
    </row>
    <row r="675" spans="2:16">
      <c r="B675" s="127"/>
      <c r="C675" s="128"/>
      <c r="D675" s="128"/>
      <c r="E675" s="128"/>
      <c r="F675" s="687" t="s">
        <v>517</v>
      </c>
      <c r="G675" s="739">
        <v>5</v>
      </c>
      <c r="H675" s="739" t="s">
        <v>518</v>
      </c>
      <c r="I675" s="739" t="s">
        <v>50</v>
      </c>
      <c r="J675" s="751">
        <v>12000</v>
      </c>
      <c r="K675" s="739"/>
      <c r="L675" s="739"/>
      <c r="M675" s="745"/>
      <c r="N675" s="752">
        <f t="shared" si="68"/>
        <v>60000</v>
      </c>
      <c r="O675" s="740"/>
      <c r="P675" s="655"/>
    </row>
    <row r="676" spans="2:16">
      <c r="B676" s="127"/>
      <c r="C676" s="128"/>
      <c r="D676" s="128"/>
      <c r="E676" s="128"/>
      <c r="F676" s="687" t="s">
        <v>520</v>
      </c>
      <c r="G676" s="739">
        <v>5</v>
      </c>
      <c r="H676" s="739" t="s">
        <v>515</v>
      </c>
      <c r="I676" s="739" t="s">
        <v>50</v>
      </c>
      <c r="J676" s="751">
        <v>25000</v>
      </c>
      <c r="K676" s="739"/>
      <c r="L676" s="739"/>
      <c r="M676" s="745"/>
      <c r="N676" s="752">
        <f t="shared" si="68"/>
        <v>125000</v>
      </c>
      <c r="O676" s="740"/>
      <c r="P676" s="655"/>
    </row>
    <row r="677" spans="2:16">
      <c r="B677" s="127"/>
      <c r="C677" s="128"/>
      <c r="D677" s="128"/>
      <c r="E677" s="128"/>
      <c r="F677" s="687"/>
      <c r="G677" s="739"/>
      <c r="H677" s="739"/>
      <c r="I677" s="739"/>
      <c r="J677" s="751"/>
      <c r="K677" s="739"/>
      <c r="L677" s="739"/>
      <c r="M677" s="745"/>
      <c r="N677" s="752"/>
      <c r="O677" s="740"/>
      <c r="P677" s="655"/>
    </row>
    <row r="678" spans="2:16">
      <c r="B678" s="127"/>
      <c r="C678" s="128"/>
      <c r="D678" s="128"/>
      <c r="E678" s="128"/>
      <c r="F678" s="688" t="s">
        <v>1714</v>
      </c>
      <c r="G678" s="739"/>
      <c r="H678" s="739"/>
      <c r="I678" s="739"/>
      <c r="J678" s="797"/>
      <c r="K678" s="739"/>
      <c r="L678" s="739"/>
      <c r="M678" s="745"/>
      <c r="N678" s="752">
        <f>SUM(M679:M682)</f>
        <v>4092500</v>
      </c>
      <c r="O678" s="740"/>
      <c r="P678" s="655"/>
    </row>
    <row r="679" spans="2:16">
      <c r="B679" s="127"/>
      <c r="C679" s="128"/>
      <c r="D679" s="128"/>
      <c r="E679" s="128"/>
      <c r="F679" s="688" t="s">
        <v>1574</v>
      </c>
      <c r="G679" s="739">
        <v>3</v>
      </c>
      <c r="H679" s="739"/>
      <c r="I679" s="739"/>
      <c r="J679" s="799">
        <v>67500</v>
      </c>
      <c r="K679" s="739"/>
      <c r="L679" s="739"/>
      <c r="M679" s="745">
        <f>J679*G679</f>
        <v>202500</v>
      </c>
      <c r="N679" s="752"/>
      <c r="O679" s="740"/>
      <c r="P679" s="655"/>
    </row>
    <row r="680" spans="2:16">
      <c r="B680" s="127"/>
      <c r="C680" s="128"/>
      <c r="D680" s="128"/>
      <c r="E680" s="128"/>
      <c r="F680" s="688" t="s">
        <v>1575</v>
      </c>
      <c r="G680" s="739">
        <v>1</v>
      </c>
      <c r="H680" s="739" t="s">
        <v>504</v>
      </c>
      <c r="I680" s="739" t="s">
        <v>50</v>
      </c>
      <c r="J680" s="751">
        <v>65000</v>
      </c>
      <c r="K680" s="751"/>
      <c r="L680" s="751"/>
      <c r="M680" s="745">
        <f t="shared" ref="M680:M681" si="69">J680*G680</f>
        <v>65000</v>
      </c>
      <c r="N680" s="752"/>
      <c r="O680" s="740"/>
      <c r="P680" s="655"/>
    </row>
    <row r="681" spans="2:16">
      <c r="B681" s="127"/>
      <c r="C681" s="128"/>
      <c r="D681" s="128"/>
      <c r="E681" s="128"/>
      <c r="F681" s="688" t="s">
        <v>564</v>
      </c>
      <c r="G681" s="739">
        <v>10</v>
      </c>
      <c r="H681" s="739"/>
      <c r="I681" s="739"/>
      <c r="J681" s="751">
        <v>62500</v>
      </c>
      <c r="K681" s="751"/>
      <c r="L681" s="751"/>
      <c r="M681" s="745">
        <f t="shared" si="69"/>
        <v>625000</v>
      </c>
      <c r="N681" s="752"/>
      <c r="O681" s="740"/>
      <c r="P681" s="655"/>
    </row>
    <row r="682" spans="2:16">
      <c r="B682" s="127"/>
      <c r="C682" s="128"/>
      <c r="D682" s="128"/>
      <c r="E682" s="128"/>
      <c r="F682" s="688" t="s">
        <v>161</v>
      </c>
      <c r="G682" s="739">
        <v>64</v>
      </c>
      <c r="H682" s="739" t="s">
        <v>504</v>
      </c>
      <c r="I682" s="739" t="s">
        <v>50</v>
      </c>
      <c r="J682" s="751">
        <v>50000</v>
      </c>
      <c r="K682" s="751"/>
      <c r="L682" s="751"/>
      <c r="M682" s="745">
        <f>J682*G682</f>
        <v>3200000</v>
      </c>
      <c r="N682" s="752"/>
      <c r="O682" s="740"/>
      <c r="P682" s="655"/>
    </row>
    <row r="683" spans="2:16">
      <c r="B683" s="127"/>
      <c r="C683" s="128"/>
      <c r="D683" s="128"/>
      <c r="E683" s="128"/>
      <c r="F683" s="687" t="s">
        <v>505</v>
      </c>
      <c r="G683" s="739">
        <v>2</v>
      </c>
      <c r="H683" s="739" t="s">
        <v>506</v>
      </c>
      <c r="I683" s="739" t="s">
        <v>50</v>
      </c>
      <c r="J683" s="751">
        <v>200000</v>
      </c>
      <c r="K683" s="751"/>
      <c r="L683" s="751"/>
      <c r="M683" s="745"/>
      <c r="N683" s="752">
        <f t="shared" ref="N683:N687" si="70">J683*G683</f>
        <v>400000</v>
      </c>
      <c r="O683" s="740"/>
      <c r="P683" s="655"/>
    </row>
    <row r="684" spans="2:16">
      <c r="B684" s="127"/>
      <c r="C684" s="128"/>
      <c r="D684" s="128"/>
      <c r="E684" s="128"/>
      <c r="F684" s="687" t="s">
        <v>512</v>
      </c>
      <c r="G684" s="739">
        <v>60</v>
      </c>
      <c r="H684" s="739" t="s">
        <v>513</v>
      </c>
      <c r="I684" s="739" t="s">
        <v>50</v>
      </c>
      <c r="J684" s="751">
        <v>9000</v>
      </c>
      <c r="K684" s="739"/>
      <c r="L684" s="739"/>
      <c r="M684" s="745"/>
      <c r="N684" s="752">
        <f t="shared" si="70"/>
        <v>540000</v>
      </c>
      <c r="O684" s="740"/>
      <c r="P684" s="655"/>
    </row>
    <row r="685" spans="2:16">
      <c r="B685" s="127"/>
      <c r="C685" s="128"/>
      <c r="D685" s="128"/>
      <c r="E685" s="128"/>
      <c r="F685" s="687" t="s">
        <v>516</v>
      </c>
      <c r="G685" s="739">
        <v>10</v>
      </c>
      <c r="H685" s="739" t="s">
        <v>515</v>
      </c>
      <c r="I685" s="739" t="s">
        <v>50</v>
      </c>
      <c r="J685" s="751">
        <v>35000</v>
      </c>
      <c r="K685" s="739"/>
      <c r="L685" s="739"/>
      <c r="M685" s="745"/>
      <c r="N685" s="752">
        <f t="shared" si="70"/>
        <v>350000</v>
      </c>
      <c r="O685" s="740"/>
      <c r="P685" s="655"/>
    </row>
    <row r="686" spans="2:16">
      <c r="B686" s="127"/>
      <c r="C686" s="128"/>
      <c r="D686" s="128"/>
      <c r="E686" s="128"/>
      <c r="F686" s="687" t="s">
        <v>517</v>
      </c>
      <c r="G686" s="739">
        <v>5</v>
      </c>
      <c r="H686" s="739" t="s">
        <v>518</v>
      </c>
      <c r="I686" s="739" t="s">
        <v>50</v>
      </c>
      <c r="J686" s="751">
        <v>12000</v>
      </c>
      <c r="K686" s="739"/>
      <c r="L686" s="739"/>
      <c r="M686" s="745"/>
      <c r="N686" s="752">
        <f t="shared" si="70"/>
        <v>60000</v>
      </c>
      <c r="O686" s="740"/>
      <c r="P686" s="655"/>
    </row>
    <row r="687" spans="2:16">
      <c r="B687" s="127"/>
      <c r="C687" s="128"/>
      <c r="D687" s="128"/>
      <c r="E687" s="128"/>
      <c r="F687" s="687" t="s">
        <v>520</v>
      </c>
      <c r="G687" s="739">
        <v>5</v>
      </c>
      <c r="H687" s="739" t="s">
        <v>515</v>
      </c>
      <c r="I687" s="739" t="s">
        <v>50</v>
      </c>
      <c r="J687" s="751">
        <v>25000</v>
      </c>
      <c r="K687" s="739"/>
      <c r="L687" s="739"/>
      <c r="M687" s="745"/>
      <c r="N687" s="752">
        <f t="shared" si="70"/>
        <v>125000</v>
      </c>
      <c r="O687" s="740"/>
      <c r="P687" s="655"/>
    </row>
    <row r="688" spans="2:16">
      <c r="B688" s="127"/>
      <c r="C688" s="128"/>
      <c r="D688" s="128"/>
      <c r="E688" s="128"/>
      <c r="F688" s="687"/>
      <c r="G688" s="739"/>
      <c r="H688" s="739"/>
      <c r="I688" s="739"/>
      <c r="J688" s="751"/>
      <c r="K688" s="739"/>
      <c r="L688" s="739"/>
      <c r="M688" s="745"/>
      <c r="N688" s="752"/>
      <c r="O688" s="740"/>
      <c r="P688" s="655"/>
    </row>
    <row r="689" spans="2:16">
      <c r="B689" s="127"/>
      <c r="C689" s="128"/>
      <c r="D689" s="128"/>
      <c r="E689" s="128"/>
      <c r="F689" s="688" t="s">
        <v>1715</v>
      </c>
      <c r="G689" s="739"/>
      <c r="H689" s="739"/>
      <c r="I689" s="739"/>
      <c r="J689" s="797"/>
      <c r="K689" s="739"/>
      <c r="L689" s="739"/>
      <c r="M689" s="745"/>
      <c r="N689" s="752">
        <f>SUM(M690:M693)</f>
        <v>4092500</v>
      </c>
      <c r="O689" s="740"/>
      <c r="P689" s="655"/>
    </row>
    <row r="690" spans="2:16">
      <c r="B690" s="127"/>
      <c r="C690" s="128"/>
      <c r="D690" s="128"/>
      <c r="E690" s="128"/>
      <c r="F690" s="688" t="s">
        <v>1574</v>
      </c>
      <c r="G690" s="739">
        <v>3</v>
      </c>
      <c r="H690" s="739"/>
      <c r="I690" s="739"/>
      <c r="J690" s="799">
        <v>67500</v>
      </c>
      <c r="K690" s="739"/>
      <c r="L690" s="739"/>
      <c r="M690" s="745">
        <f>J690*G690</f>
        <v>202500</v>
      </c>
      <c r="N690" s="752"/>
      <c r="O690" s="740"/>
      <c r="P690" s="655"/>
    </row>
    <row r="691" spans="2:16">
      <c r="B691" s="127"/>
      <c r="C691" s="128"/>
      <c r="D691" s="128"/>
      <c r="E691" s="128"/>
      <c r="F691" s="688" t="s">
        <v>1575</v>
      </c>
      <c r="G691" s="739">
        <v>1</v>
      </c>
      <c r="H691" s="739" t="s">
        <v>504</v>
      </c>
      <c r="I691" s="739" t="s">
        <v>50</v>
      </c>
      <c r="J691" s="751">
        <v>65000</v>
      </c>
      <c r="K691" s="751"/>
      <c r="L691" s="751"/>
      <c r="M691" s="745">
        <f t="shared" ref="M691:M692" si="71">J691*G691</f>
        <v>65000</v>
      </c>
      <c r="N691" s="752"/>
      <c r="O691" s="740"/>
      <c r="P691" s="655"/>
    </row>
    <row r="692" spans="2:16">
      <c r="B692" s="127"/>
      <c r="C692" s="128"/>
      <c r="D692" s="128"/>
      <c r="E692" s="128"/>
      <c r="F692" s="688" t="s">
        <v>564</v>
      </c>
      <c r="G692" s="739">
        <v>10</v>
      </c>
      <c r="H692" s="739"/>
      <c r="I692" s="739"/>
      <c r="J692" s="751">
        <v>62500</v>
      </c>
      <c r="K692" s="751"/>
      <c r="L692" s="751"/>
      <c r="M692" s="745">
        <f t="shared" si="71"/>
        <v>625000</v>
      </c>
      <c r="N692" s="752"/>
      <c r="O692" s="740"/>
      <c r="P692" s="655"/>
    </row>
    <row r="693" spans="2:16">
      <c r="B693" s="127"/>
      <c r="C693" s="128"/>
      <c r="D693" s="128"/>
      <c r="E693" s="128"/>
      <c r="F693" s="688" t="s">
        <v>161</v>
      </c>
      <c r="G693" s="739">
        <v>64</v>
      </c>
      <c r="H693" s="739" t="s">
        <v>504</v>
      </c>
      <c r="I693" s="739" t="s">
        <v>50</v>
      </c>
      <c r="J693" s="751">
        <v>50000</v>
      </c>
      <c r="K693" s="751"/>
      <c r="L693" s="751"/>
      <c r="M693" s="745">
        <f>J693*G693</f>
        <v>3200000</v>
      </c>
      <c r="N693" s="752"/>
      <c r="O693" s="740"/>
      <c r="P693" s="655"/>
    </row>
    <row r="694" spans="2:16">
      <c r="B694" s="127"/>
      <c r="C694" s="128"/>
      <c r="D694" s="128"/>
      <c r="E694" s="128"/>
      <c r="F694" s="687" t="s">
        <v>505</v>
      </c>
      <c r="G694" s="739">
        <v>2</v>
      </c>
      <c r="H694" s="739" t="s">
        <v>506</v>
      </c>
      <c r="I694" s="739" t="s">
        <v>50</v>
      </c>
      <c r="J694" s="751">
        <v>200000</v>
      </c>
      <c r="K694" s="751"/>
      <c r="L694" s="751"/>
      <c r="M694" s="745"/>
      <c r="N694" s="752">
        <f t="shared" ref="N694:N698" si="72">J694*G694</f>
        <v>400000</v>
      </c>
      <c r="O694" s="740"/>
      <c r="P694" s="655"/>
    </row>
    <row r="695" spans="2:16">
      <c r="B695" s="127"/>
      <c r="C695" s="128"/>
      <c r="D695" s="128"/>
      <c r="E695" s="128"/>
      <c r="F695" s="687" t="s">
        <v>512</v>
      </c>
      <c r="G695" s="739">
        <v>60</v>
      </c>
      <c r="H695" s="739" t="s">
        <v>513</v>
      </c>
      <c r="I695" s="739" t="s">
        <v>50</v>
      </c>
      <c r="J695" s="751">
        <v>9000</v>
      </c>
      <c r="K695" s="739"/>
      <c r="L695" s="739"/>
      <c r="M695" s="745"/>
      <c r="N695" s="752">
        <f t="shared" si="72"/>
        <v>540000</v>
      </c>
      <c r="O695" s="740"/>
      <c r="P695" s="655"/>
    </row>
    <row r="696" spans="2:16">
      <c r="B696" s="127"/>
      <c r="C696" s="128"/>
      <c r="D696" s="128"/>
      <c r="E696" s="128"/>
      <c r="F696" s="687" t="s">
        <v>516</v>
      </c>
      <c r="G696" s="739">
        <v>10</v>
      </c>
      <c r="H696" s="739" t="s">
        <v>515</v>
      </c>
      <c r="I696" s="739" t="s">
        <v>50</v>
      </c>
      <c r="J696" s="751">
        <v>35000</v>
      </c>
      <c r="K696" s="739"/>
      <c r="L696" s="739"/>
      <c r="M696" s="745"/>
      <c r="N696" s="752">
        <f t="shared" si="72"/>
        <v>350000</v>
      </c>
      <c r="O696" s="740"/>
      <c r="P696" s="655"/>
    </row>
    <row r="697" spans="2:16">
      <c r="B697" s="127"/>
      <c r="C697" s="128"/>
      <c r="D697" s="128"/>
      <c r="E697" s="128"/>
      <c r="F697" s="687" t="s">
        <v>517</v>
      </c>
      <c r="G697" s="739">
        <v>5</v>
      </c>
      <c r="H697" s="739" t="s">
        <v>518</v>
      </c>
      <c r="I697" s="739" t="s">
        <v>50</v>
      </c>
      <c r="J697" s="751">
        <v>12000</v>
      </c>
      <c r="K697" s="739"/>
      <c r="L697" s="739"/>
      <c r="M697" s="745"/>
      <c r="N697" s="752">
        <f t="shared" si="72"/>
        <v>60000</v>
      </c>
      <c r="O697" s="740"/>
      <c r="P697" s="655"/>
    </row>
    <row r="698" spans="2:16">
      <c r="B698" s="127"/>
      <c r="C698" s="128"/>
      <c r="D698" s="128"/>
      <c r="E698" s="128"/>
      <c r="F698" s="687" t="s">
        <v>520</v>
      </c>
      <c r="G698" s="739">
        <v>5</v>
      </c>
      <c r="H698" s="739" t="s">
        <v>515</v>
      </c>
      <c r="I698" s="739" t="s">
        <v>50</v>
      </c>
      <c r="J698" s="751">
        <v>25000</v>
      </c>
      <c r="K698" s="739"/>
      <c r="L698" s="739"/>
      <c r="M698" s="745"/>
      <c r="N698" s="752">
        <f t="shared" si="72"/>
        <v>125000</v>
      </c>
      <c r="O698" s="740"/>
      <c r="P698" s="655"/>
    </row>
    <row r="699" spans="2:16">
      <c r="B699" s="127"/>
      <c r="C699" s="128"/>
      <c r="D699" s="128"/>
      <c r="E699" s="128"/>
      <c r="F699" s="687"/>
      <c r="G699" s="739"/>
      <c r="H699" s="739"/>
      <c r="I699" s="739"/>
      <c r="J699" s="751"/>
      <c r="K699" s="739"/>
      <c r="L699" s="739"/>
      <c r="M699" s="745"/>
      <c r="N699" s="752"/>
      <c r="O699" s="740"/>
      <c r="P699" s="655"/>
    </row>
    <row r="700" spans="2:16">
      <c r="B700" s="127"/>
      <c r="C700" s="128"/>
      <c r="D700" s="128"/>
      <c r="E700" s="128"/>
      <c r="F700" s="688" t="s">
        <v>1716</v>
      </c>
      <c r="G700" s="739"/>
      <c r="H700" s="739"/>
      <c r="I700" s="739"/>
      <c r="J700" s="797"/>
      <c r="K700" s="739"/>
      <c r="L700" s="739"/>
      <c r="M700" s="745"/>
      <c r="N700" s="752">
        <f>SUM(M701:M704)</f>
        <v>4092500</v>
      </c>
      <c r="O700" s="740"/>
      <c r="P700" s="655"/>
    </row>
    <row r="701" spans="2:16">
      <c r="B701" s="127"/>
      <c r="C701" s="128"/>
      <c r="D701" s="128"/>
      <c r="E701" s="128"/>
      <c r="F701" s="688" t="s">
        <v>1574</v>
      </c>
      <c r="G701" s="739">
        <v>3</v>
      </c>
      <c r="H701" s="739"/>
      <c r="I701" s="739"/>
      <c r="J701" s="799">
        <v>67500</v>
      </c>
      <c r="K701" s="739"/>
      <c r="L701" s="739"/>
      <c r="M701" s="745">
        <f>J701*G701</f>
        <v>202500</v>
      </c>
      <c r="N701" s="752"/>
      <c r="O701" s="740"/>
      <c r="P701" s="655"/>
    </row>
    <row r="702" spans="2:16">
      <c r="B702" s="127"/>
      <c r="C702" s="128"/>
      <c r="D702" s="128"/>
      <c r="E702" s="128"/>
      <c r="F702" s="688" t="s">
        <v>1575</v>
      </c>
      <c r="G702" s="739">
        <v>1</v>
      </c>
      <c r="H702" s="739" t="s">
        <v>504</v>
      </c>
      <c r="I702" s="739" t="s">
        <v>50</v>
      </c>
      <c r="J702" s="751">
        <v>65000</v>
      </c>
      <c r="K702" s="751"/>
      <c r="L702" s="751"/>
      <c r="M702" s="745">
        <f t="shared" ref="M702:M703" si="73">J702*G702</f>
        <v>65000</v>
      </c>
      <c r="N702" s="752"/>
      <c r="O702" s="740"/>
      <c r="P702" s="655"/>
    </row>
    <row r="703" spans="2:16">
      <c r="B703" s="127"/>
      <c r="C703" s="128"/>
      <c r="D703" s="128"/>
      <c r="E703" s="128"/>
      <c r="F703" s="688" t="s">
        <v>564</v>
      </c>
      <c r="G703" s="739">
        <v>10</v>
      </c>
      <c r="H703" s="739"/>
      <c r="I703" s="739"/>
      <c r="J703" s="751">
        <v>62500</v>
      </c>
      <c r="K703" s="751"/>
      <c r="L703" s="751"/>
      <c r="M703" s="745">
        <f t="shared" si="73"/>
        <v>625000</v>
      </c>
      <c r="N703" s="752"/>
      <c r="O703" s="740"/>
      <c r="P703" s="655"/>
    </row>
    <row r="704" spans="2:16">
      <c r="B704" s="127"/>
      <c r="C704" s="128"/>
      <c r="D704" s="128"/>
      <c r="E704" s="128"/>
      <c r="F704" s="688" t="s">
        <v>161</v>
      </c>
      <c r="G704" s="739">
        <v>64</v>
      </c>
      <c r="H704" s="739" t="s">
        <v>504</v>
      </c>
      <c r="I704" s="739" t="s">
        <v>50</v>
      </c>
      <c r="J704" s="751">
        <v>50000</v>
      </c>
      <c r="K704" s="751"/>
      <c r="L704" s="751"/>
      <c r="M704" s="745">
        <f>J704*G704</f>
        <v>3200000</v>
      </c>
      <c r="N704" s="752"/>
      <c r="O704" s="740"/>
      <c r="P704" s="655"/>
    </row>
    <row r="705" spans="2:16">
      <c r="B705" s="127"/>
      <c r="C705" s="128"/>
      <c r="D705" s="128"/>
      <c r="E705" s="128"/>
      <c r="F705" s="687" t="s">
        <v>505</v>
      </c>
      <c r="G705" s="739">
        <v>2</v>
      </c>
      <c r="H705" s="739" t="s">
        <v>506</v>
      </c>
      <c r="I705" s="739" t="s">
        <v>50</v>
      </c>
      <c r="J705" s="751">
        <v>200000</v>
      </c>
      <c r="K705" s="751"/>
      <c r="L705" s="751"/>
      <c r="M705" s="745"/>
      <c r="N705" s="752">
        <f t="shared" ref="N705:N709" si="74">J705*G705</f>
        <v>400000</v>
      </c>
      <c r="O705" s="740"/>
      <c r="P705" s="655"/>
    </row>
    <row r="706" spans="2:16">
      <c r="B706" s="127"/>
      <c r="C706" s="128"/>
      <c r="D706" s="128"/>
      <c r="E706" s="128"/>
      <c r="F706" s="687" t="s">
        <v>512</v>
      </c>
      <c r="G706" s="739">
        <v>60</v>
      </c>
      <c r="H706" s="739" t="s">
        <v>513</v>
      </c>
      <c r="I706" s="739" t="s">
        <v>50</v>
      </c>
      <c r="J706" s="751">
        <v>9000</v>
      </c>
      <c r="K706" s="739"/>
      <c r="L706" s="739"/>
      <c r="M706" s="745"/>
      <c r="N706" s="752">
        <f t="shared" si="74"/>
        <v>540000</v>
      </c>
      <c r="O706" s="740"/>
      <c r="P706" s="655"/>
    </row>
    <row r="707" spans="2:16">
      <c r="B707" s="127"/>
      <c r="C707" s="128"/>
      <c r="D707" s="128"/>
      <c r="E707" s="128"/>
      <c r="F707" s="687" t="s">
        <v>516</v>
      </c>
      <c r="G707" s="739">
        <v>10</v>
      </c>
      <c r="H707" s="739" t="s">
        <v>515</v>
      </c>
      <c r="I707" s="739" t="s">
        <v>50</v>
      </c>
      <c r="J707" s="751">
        <v>35000</v>
      </c>
      <c r="K707" s="739"/>
      <c r="L707" s="739"/>
      <c r="M707" s="745"/>
      <c r="N707" s="752">
        <f t="shared" si="74"/>
        <v>350000</v>
      </c>
      <c r="O707" s="740"/>
      <c r="P707" s="655"/>
    </row>
    <row r="708" spans="2:16">
      <c r="B708" s="127"/>
      <c r="C708" s="128"/>
      <c r="D708" s="128"/>
      <c r="E708" s="128"/>
      <c r="F708" s="687" t="s">
        <v>517</v>
      </c>
      <c r="G708" s="739">
        <v>5</v>
      </c>
      <c r="H708" s="739" t="s">
        <v>518</v>
      </c>
      <c r="I708" s="739" t="s">
        <v>50</v>
      </c>
      <c r="J708" s="751">
        <v>12000</v>
      </c>
      <c r="K708" s="739"/>
      <c r="L708" s="739"/>
      <c r="M708" s="745"/>
      <c r="N708" s="752">
        <f t="shared" si="74"/>
        <v>60000</v>
      </c>
      <c r="O708" s="740"/>
      <c r="P708" s="655"/>
    </row>
    <row r="709" spans="2:16">
      <c r="B709" s="127"/>
      <c r="C709" s="128"/>
      <c r="D709" s="128"/>
      <c r="E709" s="128"/>
      <c r="F709" s="687" t="s">
        <v>520</v>
      </c>
      <c r="G709" s="739">
        <v>5</v>
      </c>
      <c r="H709" s="739" t="s">
        <v>515</v>
      </c>
      <c r="I709" s="739" t="s">
        <v>50</v>
      </c>
      <c r="J709" s="751">
        <v>25000</v>
      </c>
      <c r="K709" s="739"/>
      <c r="L709" s="739"/>
      <c r="M709" s="745"/>
      <c r="N709" s="752">
        <f t="shared" si="74"/>
        <v>125000</v>
      </c>
      <c r="O709" s="740"/>
      <c r="P709" s="655"/>
    </row>
    <row r="710" spans="2:16">
      <c r="B710" s="127"/>
      <c r="C710" s="128"/>
      <c r="D710" s="128"/>
      <c r="E710" s="128"/>
      <c r="F710" s="687"/>
      <c r="G710" s="739"/>
      <c r="H710" s="739"/>
      <c r="I710" s="739"/>
      <c r="J710" s="751"/>
      <c r="K710" s="739"/>
      <c r="L710" s="739"/>
      <c r="M710" s="745"/>
      <c r="N710" s="752"/>
      <c r="O710" s="740"/>
      <c r="P710" s="655"/>
    </row>
    <row r="711" spans="2:16">
      <c r="B711" s="127"/>
      <c r="C711" s="128"/>
      <c r="D711" s="128"/>
      <c r="E711" s="128"/>
      <c r="F711" s="688" t="s">
        <v>1717</v>
      </c>
      <c r="G711" s="739"/>
      <c r="H711" s="739"/>
      <c r="I711" s="739"/>
      <c r="J711" s="797"/>
      <c r="K711" s="739"/>
      <c r="L711" s="739"/>
      <c r="M711" s="745"/>
      <c r="N711" s="752">
        <f>SUM(M712:M715)</f>
        <v>4092500</v>
      </c>
      <c r="O711" s="740"/>
      <c r="P711" s="655"/>
    </row>
    <row r="712" spans="2:16">
      <c r="B712" s="127"/>
      <c r="C712" s="128"/>
      <c r="D712" s="128"/>
      <c r="E712" s="128"/>
      <c r="F712" s="688" t="s">
        <v>1574</v>
      </c>
      <c r="G712" s="739">
        <v>3</v>
      </c>
      <c r="H712" s="739"/>
      <c r="I712" s="739"/>
      <c r="J712" s="799">
        <v>67500</v>
      </c>
      <c r="K712" s="739"/>
      <c r="L712" s="739"/>
      <c r="M712" s="745">
        <f>J712*G712</f>
        <v>202500</v>
      </c>
      <c r="N712" s="752"/>
      <c r="O712" s="740"/>
      <c r="P712" s="655"/>
    </row>
    <row r="713" spans="2:16">
      <c r="B713" s="127"/>
      <c r="C713" s="128"/>
      <c r="D713" s="128"/>
      <c r="E713" s="128"/>
      <c r="F713" s="688" t="s">
        <v>1575</v>
      </c>
      <c r="G713" s="739">
        <v>1</v>
      </c>
      <c r="H713" s="739" t="s">
        <v>504</v>
      </c>
      <c r="I713" s="739" t="s">
        <v>50</v>
      </c>
      <c r="J713" s="751">
        <v>65000</v>
      </c>
      <c r="K713" s="751"/>
      <c r="L713" s="751"/>
      <c r="M713" s="745">
        <f t="shared" ref="M713:M714" si="75">J713*G713</f>
        <v>65000</v>
      </c>
      <c r="N713" s="752"/>
      <c r="O713" s="740"/>
      <c r="P713" s="655"/>
    </row>
    <row r="714" spans="2:16">
      <c r="B714" s="127"/>
      <c r="C714" s="128"/>
      <c r="D714" s="128"/>
      <c r="E714" s="128"/>
      <c r="F714" s="688" t="s">
        <v>564</v>
      </c>
      <c r="G714" s="739">
        <v>10</v>
      </c>
      <c r="H714" s="739"/>
      <c r="I714" s="739"/>
      <c r="J714" s="751">
        <v>62500</v>
      </c>
      <c r="K714" s="751"/>
      <c r="L714" s="751"/>
      <c r="M714" s="745">
        <f t="shared" si="75"/>
        <v>625000</v>
      </c>
      <c r="N714" s="752"/>
      <c r="O714" s="740"/>
      <c r="P714" s="655"/>
    </row>
    <row r="715" spans="2:16">
      <c r="B715" s="127"/>
      <c r="C715" s="128"/>
      <c r="D715" s="128"/>
      <c r="E715" s="128"/>
      <c r="F715" s="688" t="s">
        <v>161</v>
      </c>
      <c r="G715" s="739">
        <v>64</v>
      </c>
      <c r="H715" s="739" t="s">
        <v>504</v>
      </c>
      <c r="I715" s="739" t="s">
        <v>50</v>
      </c>
      <c r="J715" s="751">
        <v>50000</v>
      </c>
      <c r="K715" s="751"/>
      <c r="L715" s="751"/>
      <c r="M715" s="745">
        <f>J715*G715</f>
        <v>3200000</v>
      </c>
      <c r="N715" s="752"/>
      <c r="O715" s="740"/>
      <c r="P715" s="655"/>
    </row>
    <row r="716" spans="2:16">
      <c r="B716" s="127"/>
      <c r="C716" s="128"/>
      <c r="D716" s="128"/>
      <c r="E716" s="128"/>
      <c r="F716" s="687" t="s">
        <v>505</v>
      </c>
      <c r="G716" s="739">
        <v>2</v>
      </c>
      <c r="H716" s="739" t="s">
        <v>506</v>
      </c>
      <c r="I716" s="739" t="s">
        <v>50</v>
      </c>
      <c r="J716" s="751">
        <v>200000</v>
      </c>
      <c r="K716" s="751"/>
      <c r="L716" s="751"/>
      <c r="M716" s="745"/>
      <c r="N716" s="752">
        <f t="shared" ref="N716:N720" si="76">J716*G716</f>
        <v>400000</v>
      </c>
      <c r="O716" s="740"/>
      <c r="P716" s="655"/>
    </row>
    <row r="717" spans="2:16">
      <c r="B717" s="127"/>
      <c r="C717" s="128"/>
      <c r="D717" s="128"/>
      <c r="E717" s="128"/>
      <c r="F717" s="687" t="s">
        <v>512</v>
      </c>
      <c r="G717" s="739">
        <v>60</v>
      </c>
      <c r="H717" s="739" t="s">
        <v>513</v>
      </c>
      <c r="I717" s="739" t="s">
        <v>50</v>
      </c>
      <c r="J717" s="751">
        <v>9000</v>
      </c>
      <c r="K717" s="739"/>
      <c r="L717" s="739"/>
      <c r="M717" s="745"/>
      <c r="N717" s="752">
        <f t="shared" si="76"/>
        <v>540000</v>
      </c>
      <c r="O717" s="740"/>
      <c r="P717" s="655"/>
    </row>
    <row r="718" spans="2:16">
      <c r="B718" s="127"/>
      <c r="C718" s="128"/>
      <c r="D718" s="128"/>
      <c r="E718" s="128"/>
      <c r="F718" s="687" t="s">
        <v>516</v>
      </c>
      <c r="G718" s="739">
        <v>10</v>
      </c>
      <c r="H718" s="739" t="s">
        <v>515</v>
      </c>
      <c r="I718" s="739" t="s">
        <v>50</v>
      </c>
      <c r="J718" s="751">
        <v>35000</v>
      </c>
      <c r="K718" s="739"/>
      <c r="L718" s="739"/>
      <c r="M718" s="745"/>
      <c r="N718" s="752">
        <f t="shared" si="76"/>
        <v>350000</v>
      </c>
      <c r="O718" s="740"/>
      <c r="P718" s="655"/>
    </row>
    <row r="719" spans="2:16">
      <c r="B719" s="127"/>
      <c r="C719" s="128"/>
      <c r="D719" s="128"/>
      <c r="E719" s="128"/>
      <c r="F719" s="687" t="s">
        <v>517</v>
      </c>
      <c r="G719" s="739">
        <v>5</v>
      </c>
      <c r="H719" s="739" t="s">
        <v>518</v>
      </c>
      <c r="I719" s="739" t="s">
        <v>50</v>
      </c>
      <c r="J719" s="751">
        <v>12000</v>
      </c>
      <c r="K719" s="739"/>
      <c r="L719" s="739"/>
      <c r="M719" s="745"/>
      <c r="N719" s="752">
        <f t="shared" si="76"/>
        <v>60000</v>
      </c>
      <c r="O719" s="740"/>
      <c r="P719" s="655"/>
    </row>
    <row r="720" spans="2:16">
      <c r="B720" s="127"/>
      <c r="C720" s="128"/>
      <c r="D720" s="128"/>
      <c r="E720" s="128"/>
      <c r="F720" s="687" t="s">
        <v>520</v>
      </c>
      <c r="G720" s="739">
        <v>5</v>
      </c>
      <c r="H720" s="739" t="s">
        <v>515</v>
      </c>
      <c r="I720" s="739" t="s">
        <v>50</v>
      </c>
      <c r="J720" s="751">
        <v>25000</v>
      </c>
      <c r="K720" s="739"/>
      <c r="L720" s="739"/>
      <c r="M720" s="745"/>
      <c r="N720" s="752">
        <f t="shared" si="76"/>
        <v>125000</v>
      </c>
      <c r="O720" s="740"/>
      <c r="P720" s="655"/>
    </row>
    <row r="721" spans="2:16">
      <c r="B721" s="127"/>
      <c r="C721" s="128"/>
      <c r="D721" s="128"/>
      <c r="E721" s="128"/>
      <c r="F721" s="687"/>
      <c r="G721" s="739"/>
      <c r="H721" s="739"/>
      <c r="I721" s="739"/>
      <c r="J721" s="751"/>
      <c r="K721" s="739"/>
      <c r="L721" s="739"/>
      <c r="M721" s="745"/>
      <c r="N721" s="752"/>
      <c r="O721" s="740"/>
      <c r="P721" s="655"/>
    </row>
    <row r="722" spans="2:16">
      <c r="B722" s="127"/>
      <c r="C722" s="128"/>
      <c r="D722" s="128"/>
      <c r="E722" s="128"/>
      <c r="F722" s="688" t="s">
        <v>1718</v>
      </c>
      <c r="G722" s="739"/>
      <c r="H722" s="739"/>
      <c r="I722" s="739"/>
      <c r="J722" s="797"/>
      <c r="K722" s="739"/>
      <c r="L722" s="739"/>
      <c r="M722" s="745"/>
      <c r="N722" s="752">
        <f>SUM(M723:M726)</f>
        <v>4092500</v>
      </c>
      <c r="O722" s="740"/>
      <c r="P722" s="655"/>
    </row>
    <row r="723" spans="2:16">
      <c r="B723" s="127"/>
      <c r="C723" s="128"/>
      <c r="D723" s="128"/>
      <c r="E723" s="128"/>
      <c r="F723" s="688" t="s">
        <v>1574</v>
      </c>
      <c r="G723" s="739">
        <v>3</v>
      </c>
      <c r="H723" s="739"/>
      <c r="I723" s="739"/>
      <c r="J723" s="799">
        <v>67500</v>
      </c>
      <c r="K723" s="739"/>
      <c r="L723" s="739"/>
      <c r="M723" s="745">
        <f>J723*G723</f>
        <v>202500</v>
      </c>
      <c r="N723" s="752"/>
      <c r="O723" s="740"/>
      <c r="P723" s="655"/>
    </row>
    <row r="724" spans="2:16">
      <c r="B724" s="127"/>
      <c r="C724" s="128"/>
      <c r="D724" s="128"/>
      <c r="E724" s="128"/>
      <c r="F724" s="688" t="s">
        <v>1575</v>
      </c>
      <c r="G724" s="739">
        <v>1</v>
      </c>
      <c r="H724" s="739" t="s">
        <v>504</v>
      </c>
      <c r="I724" s="739" t="s">
        <v>50</v>
      </c>
      <c r="J724" s="751">
        <v>65000</v>
      </c>
      <c r="K724" s="751"/>
      <c r="L724" s="751"/>
      <c r="M724" s="745">
        <f t="shared" ref="M724:M725" si="77">J724*G724</f>
        <v>65000</v>
      </c>
      <c r="N724" s="752"/>
      <c r="O724" s="740"/>
      <c r="P724" s="655"/>
    </row>
    <row r="725" spans="2:16">
      <c r="B725" s="127"/>
      <c r="C725" s="128"/>
      <c r="D725" s="128"/>
      <c r="E725" s="128"/>
      <c r="F725" s="688" t="s">
        <v>564</v>
      </c>
      <c r="G725" s="739">
        <v>10</v>
      </c>
      <c r="H725" s="739"/>
      <c r="I725" s="739"/>
      <c r="J725" s="751">
        <v>62500</v>
      </c>
      <c r="K725" s="751"/>
      <c r="L725" s="751"/>
      <c r="M725" s="745">
        <f t="shared" si="77"/>
        <v>625000</v>
      </c>
      <c r="N725" s="752"/>
      <c r="O725" s="740"/>
      <c r="P725" s="655"/>
    </row>
    <row r="726" spans="2:16">
      <c r="B726" s="127"/>
      <c r="C726" s="128"/>
      <c r="D726" s="128"/>
      <c r="E726" s="128"/>
      <c r="F726" s="688" t="s">
        <v>161</v>
      </c>
      <c r="G726" s="739">
        <v>64</v>
      </c>
      <c r="H726" s="739" t="s">
        <v>504</v>
      </c>
      <c r="I726" s="739" t="s">
        <v>50</v>
      </c>
      <c r="J726" s="751">
        <v>50000</v>
      </c>
      <c r="K726" s="751"/>
      <c r="L726" s="751"/>
      <c r="M726" s="745">
        <f>J726*G726</f>
        <v>3200000</v>
      </c>
      <c r="N726" s="752"/>
      <c r="O726" s="740"/>
      <c r="P726" s="655"/>
    </row>
    <row r="727" spans="2:16">
      <c r="B727" s="127"/>
      <c r="C727" s="128"/>
      <c r="D727" s="128"/>
      <c r="E727" s="128"/>
      <c r="F727" s="687" t="s">
        <v>505</v>
      </c>
      <c r="G727" s="739">
        <v>2</v>
      </c>
      <c r="H727" s="739" t="s">
        <v>506</v>
      </c>
      <c r="I727" s="739" t="s">
        <v>50</v>
      </c>
      <c r="J727" s="751">
        <v>200000</v>
      </c>
      <c r="K727" s="751"/>
      <c r="L727" s="751"/>
      <c r="M727" s="745"/>
      <c r="N727" s="752">
        <f t="shared" ref="N727:N731" si="78">J727*G727</f>
        <v>400000</v>
      </c>
      <c r="O727" s="740"/>
      <c r="P727" s="655"/>
    </row>
    <row r="728" spans="2:16">
      <c r="B728" s="127"/>
      <c r="C728" s="128"/>
      <c r="D728" s="128"/>
      <c r="E728" s="128"/>
      <c r="F728" s="687" t="s">
        <v>512</v>
      </c>
      <c r="G728" s="739">
        <v>60</v>
      </c>
      <c r="H728" s="739" t="s">
        <v>513</v>
      </c>
      <c r="I728" s="739" t="s">
        <v>50</v>
      </c>
      <c r="J728" s="751">
        <v>9000</v>
      </c>
      <c r="K728" s="739"/>
      <c r="L728" s="739"/>
      <c r="M728" s="745"/>
      <c r="N728" s="752">
        <f t="shared" si="78"/>
        <v>540000</v>
      </c>
      <c r="O728" s="740"/>
      <c r="P728" s="655"/>
    </row>
    <row r="729" spans="2:16">
      <c r="B729" s="127"/>
      <c r="C729" s="128"/>
      <c r="D729" s="128"/>
      <c r="E729" s="128"/>
      <c r="F729" s="687" t="s">
        <v>516</v>
      </c>
      <c r="G729" s="739">
        <v>10</v>
      </c>
      <c r="H729" s="739" t="s">
        <v>515</v>
      </c>
      <c r="I729" s="739" t="s">
        <v>50</v>
      </c>
      <c r="J729" s="751">
        <v>35000</v>
      </c>
      <c r="K729" s="739"/>
      <c r="L729" s="739"/>
      <c r="M729" s="745"/>
      <c r="N729" s="752">
        <f t="shared" si="78"/>
        <v>350000</v>
      </c>
      <c r="O729" s="740"/>
      <c r="P729" s="655"/>
    </row>
    <row r="730" spans="2:16">
      <c r="B730" s="127"/>
      <c r="C730" s="128"/>
      <c r="D730" s="128"/>
      <c r="E730" s="128"/>
      <c r="F730" s="687" t="s">
        <v>517</v>
      </c>
      <c r="G730" s="739">
        <v>5</v>
      </c>
      <c r="H730" s="739" t="s">
        <v>518</v>
      </c>
      <c r="I730" s="739" t="s">
        <v>50</v>
      </c>
      <c r="J730" s="751">
        <v>12000</v>
      </c>
      <c r="K730" s="739"/>
      <c r="L730" s="739"/>
      <c r="M730" s="745"/>
      <c r="N730" s="752">
        <f t="shared" si="78"/>
        <v>60000</v>
      </c>
      <c r="O730" s="740"/>
      <c r="P730" s="655"/>
    </row>
    <row r="731" spans="2:16">
      <c r="B731" s="127"/>
      <c r="C731" s="128"/>
      <c r="D731" s="128"/>
      <c r="E731" s="128"/>
      <c r="F731" s="687" t="s">
        <v>520</v>
      </c>
      <c r="G731" s="739">
        <v>5</v>
      </c>
      <c r="H731" s="739" t="s">
        <v>515</v>
      </c>
      <c r="I731" s="739" t="s">
        <v>50</v>
      </c>
      <c r="J731" s="751">
        <v>25000</v>
      </c>
      <c r="K731" s="739"/>
      <c r="L731" s="739"/>
      <c r="M731" s="745"/>
      <c r="N731" s="752">
        <f t="shared" si="78"/>
        <v>125000</v>
      </c>
      <c r="O731" s="740"/>
      <c r="P731" s="655"/>
    </row>
    <row r="732" spans="2:16">
      <c r="B732" s="127"/>
      <c r="C732" s="128"/>
      <c r="D732" s="128"/>
      <c r="E732" s="128"/>
      <c r="F732" s="687"/>
      <c r="G732" s="739"/>
      <c r="H732" s="739"/>
      <c r="I732" s="739"/>
      <c r="J732" s="751"/>
      <c r="K732" s="739"/>
      <c r="L732" s="739"/>
      <c r="M732" s="745"/>
      <c r="N732" s="752"/>
      <c r="O732" s="740"/>
      <c r="P732" s="655"/>
    </row>
    <row r="733" spans="2:16">
      <c r="B733" s="127"/>
      <c r="C733" s="128"/>
      <c r="D733" s="128"/>
      <c r="E733" s="128"/>
      <c r="F733" s="688" t="s">
        <v>1719</v>
      </c>
      <c r="G733" s="739"/>
      <c r="H733" s="739"/>
      <c r="I733" s="739"/>
      <c r="J733" s="797"/>
      <c r="K733" s="739"/>
      <c r="L733" s="739"/>
      <c r="M733" s="745"/>
      <c r="N733" s="752">
        <f>SUM(M734:M737)</f>
        <v>4092500</v>
      </c>
      <c r="O733" s="740"/>
      <c r="P733" s="655"/>
    </row>
    <row r="734" spans="2:16">
      <c r="B734" s="127"/>
      <c r="C734" s="128"/>
      <c r="D734" s="128"/>
      <c r="E734" s="128"/>
      <c r="F734" s="688" t="s">
        <v>1574</v>
      </c>
      <c r="G734" s="739">
        <v>3</v>
      </c>
      <c r="H734" s="739"/>
      <c r="I734" s="739"/>
      <c r="J734" s="799">
        <v>67500</v>
      </c>
      <c r="K734" s="739"/>
      <c r="L734" s="739"/>
      <c r="M734" s="745">
        <f>J734*G734</f>
        <v>202500</v>
      </c>
      <c r="N734" s="752"/>
      <c r="O734" s="740"/>
      <c r="P734" s="655"/>
    </row>
    <row r="735" spans="2:16">
      <c r="B735" s="127"/>
      <c r="C735" s="128"/>
      <c r="D735" s="128"/>
      <c r="E735" s="128"/>
      <c r="F735" s="688" t="s">
        <v>1575</v>
      </c>
      <c r="G735" s="739">
        <v>1</v>
      </c>
      <c r="H735" s="739" t="s">
        <v>504</v>
      </c>
      <c r="I735" s="739" t="s">
        <v>50</v>
      </c>
      <c r="J735" s="751">
        <v>65000</v>
      </c>
      <c r="K735" s="751"/>
      <c r="L735" s="751"/>
      <c r="M735" s="745">
        <f t="shared" ref="M735:M736" si="79">J735*G735</f>
        <v>65000</v>
      </c>
      <c r="N735" s="752"/>
      <c r="O735" s="740"/>
      <c r="P735" s="655"/>
    </row>
    <row r="736" spans="2:16">
      <c r="B736" s="127"/>
      <c r="C736" s="128"/>
      <c r="D736" s="128"/>
      <c r="E736" s="128"/>
      <c r="F736" s="688" t="s">
        <v>564</v>
      </c>
      <c r="G736" s="739">
        <v>10</v>
      </c>
      <c r="H736" s="739"/>
      <c r="I736" s="739"/>
      <c r="J736" s="751">
        <v>62500</v>
      </c>
      <c r="K736" s="751"/>
      <c r="L736" s="751"/>
      <c r="M736" s="745">
        <f t="shared" si="79"/>
        <v>625000</v>
      </c>
      <c r="N736" s="752"/>
      <c r="O736" s="740"/>
      <c r="P736" s="655"/>
    </row>
    <row r="737" spans="2:16">
      <c r="B737" s="127"/>
      <c r="C737" s="128"/>
      <c r="D737" s="128"/>
      <c r="E737" s="128"/>
      <c r="F737" s="688" t="s">
        <v>161</v>
      </c>
      <c r="G737" s="739">
        <v>64</v>
      </c>
      <c r="H737" s="739" t="s">
        <v>504</v>
      </c>
      <c r="I737" s="739" t="s">
        <v>50</v>
      </c>
      <c r="J737" s="751">
        <v>50000</v>
      </c>
      <c r="K737" s="751"/>
      <c r="L737" s="751"/>
      <c r="M737" s="745">
        <f>J737*G737</f>
        <v>3200000</v>
      </c>
      <c r="N737" s="752"/>
      <c r="O737" s="740"/>
      <c r="P737" s="655"/>
    </row>
    <row r="738" spans="2:16">
      <c r="B738" s="127"/>
      <c r="C738" s="128"/>
      <c r="D738" s="128"/>
      <c r="E738" s="128"/>
      <c r="F738" s="687" t="s">
        <v>505</v>
      </c>
      <c r="G738" s="739">
        <v>2</v>
      </c>
      <c r="H738" s="739" t="s">
        <v>506</v>
      </c>
      <c r="I738" s="739" t="s">
        <v>50</v>
      </c>
      <c r="J738" s="751">
        <v>200000</v>
      </c>
      <c r="K738" s="751"/>
      <c r="L738" s="751"/>
      <c r="M738" s="745"/>
      <c r="N738" s="752">
        <f t="shared" ref="N738:N742" si="80">J738*G738</f>
        <v>400000</v>
      </c>
      <c r="O738" s="740"/>
      <c r="P738" s="655"/>
    </row>
    <row r="739" spans="2:16">
      <c r="B739" s="127"/>
      <c r="C739" s="128"/>
      <c r="D739" s="128"/>
      <c r="E739" s="128"/>
      <c r="F739" s="687" t="s">
        <v>512</v>
      </c>
      <c r="G739" s="739">
        <v>60</v>
      </c>
      <c r="H739" s="739" t="s">
        <v>513</v>
      </c>
      <c r="I739" s="739" t="s">
        <v>50</v>
      </c>
      <c r="J739" s="751">
        <v>9000</v>
      </c>
      <c r="K739" s="739"/>
      <c r="L739" s="739"/>
      <c r="M739" s="745"/>
      <c r="N739" s="752">
        <f t="shared" si="80"/>
        <v>540000</v>
      </c>
      <c r="O739" s="740"/>
      <c r="P739" s="655"/>
    </row>
    <row r="740" spans="2:16">
      <c r="B740" s="127"/>
      <c r="C740" s="128"/>
      <c r="D740" s="128"/>
      <c r="E740" s="128"/>
      <c r="F740" s="687" t="s">
        <v>516</v>
      </c>
      <c r="G740" s="739">
        <v>10</v>
      </c>
      <c r="H740" s="739" t="s">
        <v>515</v>
      </c>
      <c r="I740" s="739" t="s">
        <v>50</v>
      </c>
      <c r="J740" s="751">
        <v>35000</v>
      </c>
      <c r="K740" s="739"/>
      <c r="L740" s="739"/>
      <c r="M740" s="745"/>
      <c r="N740" s="752">
        <f t="shared" si="80"/>
        <v>350000</v>
      </c>
      <c r="O740" s="740"/>
      <c r="P740" s="655"/>
    </row>
    <row r="741" spans="2:16">
      <c r="B741" s="127"/>
      <c r="C741" s="128"/>
      <c r="D741" s="128"/>
      <c r="E741" s="128"/>
      <c r="F741" s="687" t="s">
        <v>517</v>
      </c>
      <c r="G741" s="739">
        <v>5</v>
      </c>
      <c r="H741" s="739" t="s">
        <v>518</v>
      </c>
      <c r="I741" s="739" t="s">
        <v>50</v>
      </c>
      <c r="J741" s="751">
        <v>12000</v>
      </c>
      <c r="K741" s="739"/>
      <c r="L741" s="739"/>
      <c r="M741" s="745"/>
      <c r="N741" s="752">
        <f t="shared" si="80"/>
        <v>60000</v>
      </c>
      <c r="O741" s="740"/>
      <c r="P741" s="655"/>
    </row>
    <row r="742" spans="2:16">
      <c r="B742" s="127"/>
      <c r="C742" s="128"/>
      <c r="D742" s="128"/>
      <c r="E742" s="128"/>
      <c r="F742" s="687" t="s">
        <v>520</v>
      </c>
      <c r="G742" s="739">
        <v>5</v>
      </c>
      <c r="H742" s="739" t="s">
        <v>515</v>
      </c>
      <c r="I742" s="739" t="s">
        <v>50</v>
      </c>
      <c r="J742" s="751">
        <v>25000</v>
      </c>
      <c r="K742" s="739"/>
      <c r="L742" s="739"/>
      <c r="M742" s="745"/>
      <c r="N742" s="752">
        <f t="shared" si="80"/>
        <v>125000</v>
      </c>
      <c r="O742" s="740"/>
      <c r="P742" s="655"/>
    </row>
    <row r="743" spans="2:16">
      <c r="B743" s="127"/>
      <c r="C743" s="128"/>
      <c r="D743" s="128"/>
      <c r="E743" s="128"/>
      <c r="F743" s="687"/>
      <c r="G743" s="739"/>
      <c r="H743" s="739"/>
      <c r="I743" s="739"/>
      <c r="J743" s="751"/>
      <c r="K743" s="739"/>
      <c r="L743" s="739"/>
      <c r="M743" s="745"/>
      <c r="N743" s="752"/>
      <c r="O743" s="740"/>
      <c r="P743" s="655"/>
    </row>
    <row r="744" spans="2:16">
      <c r="B744" s="127"/>
      <c r="C744" s="128"/>
      <c r="D744" s="128"/>
      <c r="E744" s="128"/>
      <c r="F744" s="687"/>
      <c r="G744" s="739"/>
      <c r="H744" s="739"/>
      <c r="I744" s="747"/>
      <c r="J744" s="797"/>
      <c r="K744" s="739"/>
      <c r="L744" s="739"/>
      <c r="M744" s="745"/>
      <c r="N744" s="752"/>
      <c r="O744" s="740"/>
      <c r="P744" s="655"/>
    </row>
    <row r="745" spans="2:16">
      <c r="B745" s="127">
        <v>2</v>
      </c>
      <c r="C745" s="128">
        <v>2</v>
      </c>
      <c r="D745" s="128">
        <v>3</v>
      </c>
      <c r="E745" s="128">
        <v>3</v>
      </c>
      <c r="F745" s="687" t="s">
        <v>521</v>
      </c>
      <c r="G745" s="739"/>
      <c r="H745" s="739"/>
      <c r="I745" s="739"/>
      <c r="J745" s="751"/>
      <c r="K745" s="800"/>
      <c r="L745" s="800"/>
      <c r="M745" s="745"/>
      <c r="N745" s="752">
        <f>SUM(N746:N806)</f>
        <v>313170000</v>
      </c>
      <c r="O745" s="740"/>
      <c r="P745" s="655"/>
    </row>
    <row r="746" spans="2:16">
      <c r="B746" s="127"/>
      <c r="C746" s="128"/>
      <c r="D746" s="128"/>
      <c r="E746" s="128"/>
      <c r="F746" s="687" t="s">
        <v>1720</v>
      </c>
      <c r="G746" s="739"/>
      <c r="H746" s="739"/>
      <c r="I746" s="739"/>
      <c r="J746" s="797"/>
      <c r="K746" s="739"/>
      <c r="L746" s="739"/>
      <c r="M746" s="745"/>
      <c r="N746" s="752">
        <f>SUM(M747:M749)</f>
        <v>24090000</v>
      </c>
      <c r="O746" s="740"/>
      <c r="P746" s="655"/>
    </row>
    <row r="747" spans="2:16">
      <c r="B747" s="127"/>
      <c r="C747" s="128"/>
      <c r="D747" s="128"/>
      <c r="E747" s="128"/>
      <c r="F747" s="688" t="s">
        <v>507</v>
      </c>
      <c r="G747" s="739">
        <v>210</v>
      </c>
      <c r="H747" s="739" t="s">
        <v>508</v>
      </c>
      <c r="I747" s="739" t="s">
        <v>50</v>
      </c>
      <c r="J747" s="751">
        <v>58000</v>
      </c>
      <c r="K747" s="739"/>
      <c r="L747" s="739"/>
      <c r="M747" s="745">
        <f>G747*J747</f>
        <v>12180000</v>
      </c>
      <c r="N747" s="752"/>
      <c r="O747" s="740"/>
      <c r="P747" s="655"/>
    </row>
    <row r="748" spans="2:16">
      <c r="B748" s="127"/>
      <c r="C748" s="128"/>
      <c r="D748" s="128"/>
      <c r="E748" s="128"/>
      <c r="F748" s="688" t="s">
        <v>509</v>
      </c>
      <c r="G748" s="739">
        <v>20</v>
      </c>
      <c r="H748" s="739" t="s">
        <v>510</v>
      </c>
      <c r="I748" s="739" t="s">
        <v>50</v>
      </c>
      <c r="J748" s="751">
        <v>150000</v>
      </c>
      <c r="K748" s="739"/>
      <c r="L748" s="739"/>
      <c r="M748" s="745">
        <f t="shared" ref="M748:M749" si="81">G748*J748</f>
        <v>3000000</v>
      </c>
      <c r="N748" s="752"/>
      <c r="O748" s="740"/>
      <c r="P748" s="655"/>
    </row>
    <row r="749" spans="2:16">
      <c r="B749" s="127"/>
      <c r="C749" s="128"/>
      <c r="D749" s="128"/>
      <c r="E749" s="128"/>
      <c r="F749" s="688" t="s">
        <v>1706</v>
      </c>
      <c r="G749" s="739">
        <v>33</v>
      </c>
      <c r="H749" s="739" t="s">
        <v>510</v>
      </c>
      <c r="I749" s="739" t="s">
        <v>50</v>
      </c>
      <c r="J749" s="751">
        <v>270000</v>
      </c>
      <c r="K749" s="739"/>
      <c r="L749" s="739"/>
      <c r="M749" s="745">
        <f t="shared" si="81"/>
        <v>8910000</v>
      </c>
      <c r="N749" s="752"/>
      <c r="O749" s="740"/>
      <c r="P749" s="655"/>
    </row>
    <row r="750" spans="2:16">
      <c r="B750" s="127"/>
      <c r="C750" s="128"/>
      <c r="D750" s="128"/>
      <c r="E750" s="128"/>
      <c r="F750" s="688"/>
      <c r="G750" s="739"/>
      <c r="H750" s="739"/>
      <c r="I750" s="739"/>
      <c r="J750" s="751"/>
      <c r="K750" s="739"/>
      <c r="L750" s="739"/>
      <c r="M750" s="745"/>
      <c r="N750" s="752"/>
      <c r="O750" s="740"/>
      <c r="P750" s="655"/>
    </row>
    <row r="751" spans="2:16">
      <c r="B751" s="127"/>
      <c r="C751" s="128"/>
      <c r="D751" s="128"/>
      <c r="E751" s="128"/>
      <c r="F751" s="687" t="s">
        <v>1721</v>
      </c>
      <c r="G751" s="739"/>
      <c r="H751" s="739"/>
      <c r="I751" s="739"/>
      <c r="J751" s="797"/>
      <c r="K751" s="739"/>
      <c r="L751" s="739"/>
      <c r="M751" s="745"/>
      <c r="N751" s="752">
        <f>SUM(M752:M754)</f>
        <v>24090000</v>
      </c>
      <c r="O751" s="740"/>
      <c r="P751" s="655"/>
    </row>
    <row r="752" spans="2:16">
      <c r="B752" s="127"/>
      <c r="C752" s="128"/>
      <c r="D752" s="128"/>
      <c r="E752" s="128"/>
      <c r="F752" s="688" t="s">
        <v>507</v>
      </c>
      <c r="G752" s="739">
        <v>210</v>
      </c>
      <c r="H752" s="739" t="s">
        <v>508</v>
      </c>
      <c r="I752" s="739" t="s">
        <v>50</v>
      </c>
      <c r="J752" s="751">
        <v>58000</v>
      </c>
      <c r="K752" s="739"/>
      <c r="L752" s="739"/>
      <c r="M752" s="745">
        <f>G752*J752</f>
        <v>12180000</v>
      </c>
      <c r="N752" s="752"/>
      <c r="O752" s="740"/>
      <c r="P752" s="655"/>
    </row>
    <row r="753" spans="2:16">
      <c r="B753" s="127"/>
      <c r="C753" s="128"/>
      <c r="D753" s="128"/>
      <c r="E753" s="128"/>
      <c r="F753" s="688" t="s">
        <v>509</v>
      </c>
      <c r="G753" s="739">
        <v>20</v>
      </c>
      <c r="H753" s="739" t="s">
        <v>510</v>
      </c>
      <c r="I753" s="739" t="s">
        <v>50</v>
      </c>
      <c r="J753" s="751">
        <v>150000</v>
      </c>
      <c r="K753" s="739"/>
      <c r="L753" s="739"/>
      <c r="M753" s="745">
        <f t="shared" ref="M753:M754" si="82">G753*J753</f>
        <v>3000000</v>
      </c>
      <c r="N753" s="752"/>
      <c r="O753" s="740"/>
      <c r="P753" s="655"/>
    </row>
    <row r="754" spans="2:16">
      <c r="B754" s="127"/>
      <c r="C754" s="128"/>
      <c r="D754" s="128"/>
      <c r="E754" s="128"/>
      <c r="F754" s="688" t="s">
        <v>1706</v>
      </c>
      <c r="G754" s="739">
        <v>33</v>
      </c>
      <c r="H754" s="739" t="s">
        <v>510</v>
      </c>
      <c r="I754" s="739" t="s">
        <v>50</v>
      </c>
      <c r="J754" s="751">
        <v>270000</v>
      </c>
      <c r="K754" s="739"/>
      <c r="L754" s="739"/>
      <c r="M754" s="745">
        <f t="shared" si="82"/>
        <v>8910000</v>
      </c>
      <c r="N754" s="752"/>
      <c r="O754" s="740"/>
      <c r="P754" s="655"/>
    </row>
    <row r="755" spans="2:16">
      <c r="B755" s="127"/>
      <c r="C755" s="128"/>
      <c r="D755" s="128"/>
      <c r="E755" s="128"/>
      <c r="F755" s="688"/>
      <c r="G755" s="739"/>
      <c r="H755" s="739"/>
      <c r="I755" s="739"/>
      <c r="J755" s="751"/>
      <c r="K755" s="739"/>
      <c r="L755" s="739"/>
      <c r="M755" s="745"/>
      <c r="N755" s="752"/>
      <c r="O755" s="740"/>
      <c r="P755" s="655"/>
    </row>
    <row r="756" spans="2:16">
      <c r="B756" s="127"/>
      <c r="C756" s="128"/>
      <c r="D756" s="128"/>
      <c r="E756" s="128"/>
      <c r="F756" s="687" t="s">
        <v>1722</v>
      </c>
      <c r="G756" s="739"/>
      <c r="H756" s="739"/>
      <c r="I756" s="739"/>
      <c r="J756" s="797"/>
      <c r="K756" s="739"/>
      <c r="L756" s="739"/>
      <c r="M756" s="745"/>
      <c r="N756" s="752">
        <f>SUM(M757:M759)</f>
        <v>24090000</v>
      </c>
      <c r="O756" s="740"/>
      <c r="P756" s="655"/>
    </row>
    <row r="757" spans="2:16">
      <c r="B757" s="127"/>
      <c r="C757" s="128"/>
      <c r="D757" s="128"/>
      <c r="E757" s="128"/>
      <c r="F757" s="688" t="s">
        <v>507</v>
      </c>
      <c r="G757" s="739">
        <v>210</v>
      </c>
      <c r="H757" s="739" t="s">
        <v>508</v>
      </c>
      <c r="I757" s="739" t="s">
        <v>50</v>
      </c>
      <c r="J757" s="751">
        <v>58000</v>
      </c>
      <c r="K757" s="739"/>
      <c r="L757" s="739"/>
      <c r="M757" s="745">
        <f>G757*J757</f>
        <v>12180000</v>
      </c>
      <c r="N757" s="752"/>
      <c r="O757" s="740"/>
      <c r="P757" s="655"/>
    </row>
    <row r="758" spans="2:16">
      <c r="B758" s="127"/>
      <c r="C758" s="128"/>
      <c r="D758" s="128"/>
      <c r="E758" s="128"/>
      <c r="F758" s="688" t="s">
        <v>509</v>
      </c>
      <c r="G758" s="739">
        <v>20</v>
      </c>
      <c r="H758" s="739" t="s">
        <v>510</v>
      </c>
      <c r="I758" s="739" t="s">
        <v>50</v>
      </c>
      <c r="J758" s="751">
        <v>150000</v>
      </c>
      <c r="K758" s="739"/>
      <c r="L758" s="739"/>
      <c r="M758" s="745">
        <f t="shared" ref="M758:M759" si="83">G758*J758</f>
        <v>3000000</v>
      </c>
      <c r="N758" s="752"/>
      <c r="O758" s="740"/>
      <c r="P758" s="655"/>
    </row>
    <row r="759" spans="2:16">
      <c r="B759" s="127"/>
      <c r="C759" s="128"/>
      <c r="D759" s="128"/>
      <c r="E759" s="128"/>
      <c r="F759" s="688" t="s">
        <v>1706</v>
      </c>
      <c r="G759" s="739">
        <v>33</v>
      </c>
      <c r="H759" s="739" t="s">
        <v>510</v>
      </c>
      <c r="I759" s="739" t="s">
        <v>50</v>
      </c>
      <c r="J759" s="751">
        <v>270000</v>
      </c>
      <c r="K759" s="739"/>
      <c r="L759" s="739"/>
      <c r="M759" s="745">
        <f t="shared" si="83"/>
        <v>8910000</v>
      </c>
      <c r="N759" s="752"/>
      <c r="O759" s="740"/>
      <c r="P759" s="655"/>
    </row>
    <row r="760" spans="2:16">
      <c r="B760" s="127"/>
      <c r="C760" s="128"/>
      <c r="D760" s="128"/>
      <c r="E760" s="128"/>
      <c r="F760" s="688"/>
      <c r="G760" s="739"/>
      <c r="H760" s="739"/>
      <c r="I760" s="739"/>
      <c r="J760" s="751"/>
      <c r="K760" s="739"/>
      <c r="L760" s="739"/>
      <c r="M760" s="745"/>
      <c r="N760" s="752"/>
      <c r="O760" s="740"/>
      <c r="P760" s="655"/>
    </row>
    <row r="761" spans="2:16">
      <c r="B761" s="127"/>
      <c r="C761" s="128"/>
      <c r="D761" s="128"/>
      <c r="E761" s="128"/>
      <c r="F761" s="687" t="s">
        <v>1723</v>
      </c>
      <c r="G761" s="739"/>
      <c r="H761" s="739"/>
      <c r="I761" s="739"/>
      <c r="J761" s="797"/>
      <c r="K761" s="739"/>
      <c r="L761" s="739"/>
      <c r="M761" s="745"/>
      <c r="N761" s="752">
        <f>SUM(M762:M764)</f>
        <v>24090000</v>
      </c>
      <c r="O761" s="740"/>
      <c r="P761" s="655"/>
    </row>
    <row r="762" spans="2:16">
      <c r="B762" s="127"/>
      <c r="C762" s="128"/>
      <c r="D762" s="128"/>
      <c r="E762" s="128"/>
      <c r="F762" s="688" t="s">
        <v>507</v>
      </c>
      <c r="G762" s="739">
        <v>210</v>
      </c>
      <c r="H762" s="739" t="s">
        <v>508</v>
      </c>
      <c r="I762" s="739" t="s">
        <v>50</v>
      </c>
      <c r="J762" s="751">
        <v>58000</v>
      </c>
      <c r="K762" s="739"/>
      <c r="L762" s="739"/>
      <c r="M762" s="745">
        <f>G762*J762</f>
        <v>12180000</v>
      </c>
      <c r="N762" s="752"/>
      <c r="O762" s="740"/>
      <c r="P762" s="655"/>
    </row>
    <row r="763" spans="2:16">
      <c r="B763" s="127"/>
      <c r="C763" s="128"/>
      <c r="D763" s="128"/>
      <c r="E763" s="128"/>
      <c r="F763" s="688" t="s">
        <v>509</v>
      </c>
      <c r="G763" s="739">
        <v>20</v>
      </c>
      <c r="H763" s="739" t="s">
        <v>510</v>
      </c>
      <c r="I763" s="739" t="s">
        <v>50</v>
      </c>
      <c r="J763" s="751">
        <v>150000</v>
      </c>
      <c r="K763" s="739"/>
      <c r="L763" s="739"/>
      <c r="M763" s="745">
        <f t="shared" ref="M763:M764" si="84">G763*J763</f>
        <v>3000000</v>
      </c>
      <c r="N763" s="752"/>
      <c r="O763" s="740"/>
      <c r="P763" s="655"/>
    </row>
    <row r="764" spans="2:16">
      <c r="B764" s="127"/>
      <c r="C764" s="128"/>
      <c r="D764" s="128"/>
      <c r="E764" s="128"/>
      <c r="F764" s="688" t="s">
        <v>1706</v>
      </c>
      <c r="G764" s="739">
        <v>33</v>
      </c>
      <c r="H764" s="739" t="s">
        <v>510</v>
      </c>
      <c r="I764" s="739" t="s">
        <v>50</v>
      </c>
      <c r="J764" s="751">
        <v>270000</v>
      </c>
      <c r="K764" s="739"/>
      <c r="L764" s="739"/>
      <c r="M764" s="745">
        <f t="shared" si="84"/>
        <v>8910000</v>
      </c>
      <c r="N764" s="752"/>
      <c r="O764" s="740"/>
      <c r="P764" s="655"/>
    </row>
    <row r="765" spans="2:16">
      <c r="B765" s="127"/>
      <c r="C765" s="128"/>
      <c r="D765" s="128"/>
      <c r="E765" s="128"/>
      <c r="F765" s="687"/>
      <c r="G765" s="739"/>
      <c r="H765" s="739"/>
      <c r="I765" s="739"/>
      <c r="J765" s="797"/>
      <c r="K765" s="739"/>
      <c r="L765" s="739"/>
      <c r="M765" s="745"/>
      <c r="N765" s="752"/>
      <c r="O765" s="740"/>
      <c r="P765" s="655"/>
    </row>
    <row r="766" spans="2:16">
      <c r="B766" s="127"/>
      <c r="C766" s="128"/>
      <c r="D766" s="128"/>
      <c r="E766" s="128"/>
      <c r="F766" s="687" t="s">
        <v>1724</v>
      </c>
      <c r="G766" s="739"/>
      <c r="H766" s="739"/>
      <c r="I766" s="739"/>
      <c r="J766" s="797"/>
      <c r="K766" s="739"/>
      <c r="L766" s="739"/>
      <c r="M766" s="745"/>
      <c r="N766" s="752">
        <f>SUM(M767:M769)</f>
        <v>24090000</v>
      </c>
      <c r="O766" s="740"/>
      <c r="P766" s="655"/>
    </row>
    <row r="767" spans="2:16">
      <c r="B767" s="127"/>
      <c r="C767" s="128"/>
      <c r="D767" s="128"/>
      <c r="E767" s="128"/>
      <c r="F767" s="688" t="s">
        <v>507</v>
      </c>
      <c r="G767" s="739">
        <v>210</v>
      </c>
      <c r="H767" s="739" t="s">
        <v>508</v>
      </c>
      <c r="I767" s="739" t="s">
        <v>50</v>
      </c>
      <c r="J767" s="751">
        <v>58000</v>
      </c>
      <c r="K767" s="739"/>
      <c r="L767" s="739"/>
      <c r="M767" s="745">
        <f>G767*J767</f>
        <v>12180000</v>
      </c>
      <c r="N767" s="752"/>
      <c r="O767" s="740"/>
      <c r="P767" s="655"/>
    </row>
    <row r="768" spans="2:16">
      <c r="B768" s="127"/>
      <c r="C768" s="128"/>
      <c r="D768" s="128"/>
      <c r="E768" s="128"/>
      <c r="F768" s="688" t="s">
        <v>509</v>
      </c>
      <c r="G768" s="739">
        <v>20</v>
      </c>
      <c r="H768" s="739" t="s">
        <v>510</v>
      </c>
      <c r="I768" s="739" t="s">
        <v>50</v>
      </c>
      <c r="J768" s="751">
        <v>150000</v>
      </c>
      <c r="K768" s="739"/>
      <c r="L768" s="739"/>
      <c r="M768" s="745">
        <f t="shared" ref="M768:M769" si="85">G768*J768</f>
        <v>3000000</v>
      </c>
      <c r="N768" s="752"/>
      <c r="O768" s="740"/>
      <c r="P768" s="655"/>
    </row>
    <row r="769" spans="2:16">
      <c r="B769" s="127"/>
      <c r="C769" s="128"/>
      <c r="D769" s="128"/>
      <c r="E769" s="128"/>
      <c r="F769" s="688" t="s">
        <v>1706</v>
      </c>
      <c r="G769" s="739">
        <v>33</v>
      </c>
      <c r="H769" s="739" t="s">
        <v>510</v>
      </c>
      <c r="I769" s="739" t="s">
        <v>50</v>
      </c>
      <c r="J769" s="751">
        <v>270000</v>
      </c>
      <c r="K769" s="739"/>
      <c r="L769" s="739"/>
      <c r="M769" s="745">
        <f t="shared" si="85"/>
        <v>8910000</v>
      </c>
      <c r="N769" s="752"/>
      <c r="O769" s="740"/>
      <c r="P769" s="655"/>
    </row>
    <row r="770" spans="2:16">
      <c r="B770" s="127"/>
      <c r="C770" s="128"/>
      <c r="D770" s="128"/>
      <c r="E770" s="128"/>
      <c r="F770" s="687"/>
      <c r="G770" s="739"/>
      <c r="H770" s="739"/>
      <c r="I770" s="739"/>
      <c r="J770" s="751"/>
      <c r="K770" s="800"/>
      <c r="L770" s="800"/>
      <c r="M770" s="745"/>
      <c r="N770" s="752"/>
      <c r="O770" s="740"/>
      <c r="P770" s="655"/>
    </row>
    <row r="771" spans="2:16">
      <c r="B771" s="127"/>
      <c r="C771" s="128"/>
      <c r="D771" s="128"/>
      <c r="E771" s="128"/>
      <c r="F771" s="687" t="s">
        <v>1725</v>
      </c>
      <c r="G771" s="739"/>
      <c r="H771" s="739"/>
      <c r="I771" s="739"/>
      <c r="J771" s="797"/>
      <c r="K771" s="739"/>
      <c r="L771" s="739"/>
      <c r="M771" s="745"/>
      <c r="N771" s="752">
        <f>SUM(M772:M774)</f>
        <v>24090000</v>
      </c>
      <c r="O771" s="740"/>
      <c r="P771" s="655"/>
    </row>
    <row r="772" spans="2:16">
      <c r="B772" s="127"/>
      <c r="C772" s="128"/>
      <c r="D772" s="128"/>
      <c r="E772" s="128"/>
      <c r="F772" s="688" t="s">
        <v>507</v>
      </c>
      <c r="G772" s="739">
        <v>210</v>
      </c>
      <c r="H772" s="739" t="s">
        <v>508</v>
      </c>
      <c r="I772" s="739" t="s">
        <v>50</v>
      </c>
      <c r="J772" s="751">
        <v>58000</v>
      </c>
      <c r="K772" s="739"/>
      <c r="L772" s="739"/>
      <c r="M772" s="745">
        <f>G772*J772</f>
        <v>12180000</v>
      </c>
      <c r="N772" s="752"/>
      <c r="O772" s="740"/>
      <c r="P772" s="655"/>
    </row>
    <row r="773" spans="2:16">
      <c r="B773" s="127"/>
      <c r="C773" s="128"/>
      <c r="D773" s="128"/>
      <c r="E773" s="128"/>
      <c r="F773" s="688" t="s">
        <v>509</v>
      </c>
      <c r="G773" s="739">
        <v>20</v>
      </c>
      <c r="H773" s="739" t="s">
        <v>510</v>
      </c>
      <c r="I773" s="739" t="s">
        <v>50</v>
      </c>
      <c r="J773" s="751">
        <v>150000</v>
      </c>
      <c r="K773" s="739"/>
      <c r="L773" s="739"/>
      <c r="M773" s="745">
        <f t="shared" ref="M773:M774" si="86">G773*J773</f>
        <v>3000000</v>
      </c>
      <c r="N773" s="752"/>
      <c r="O773" s="740"/>
      <c r="P773" s="655"/>
    </row>
    <row r="774" spans="2:16">
      <c r="B774" s="127"/>
      <c r="C774" s="128"/>
      <c r="D774" s="128"/>
      <c r="E774" s="128"/>
      <c r="F774" s="688" t="s">
        <v>1706</v>
      </c>
      <c r="G774" s="739">
        <v>33</v>
      </c>
      <c r="H774" s="739" t="s">
        <v>510</v>
      </c>
      <c r="I774" s="739" t="s">
        <v>50</v>
      </c>
      <c r="J774" s="751">
        <v>270000</v>
      </c>
      <c r="K774" s="739"/>
      <c r="L774" s="739"/>
      <c r="M774" s="745">
        <f t="shared" si="86"/>
        <v>8910000</v>
      </c>
      <c r="N774" s="752"/>
      <c r="O774" s="740"/>
      <c r="P774" s="655"/>
    </row>
    <row r="775" spans="2:16">
      <c r="B775" s="127"/>
      <c r="C775" s="128"/>
      <c r="D775" s="128"/>
      <c r="E775" s="128"/>
      <c r="F775" s="688"/>
      <c r="G775" s="739"/>
      <c r="H775" s="739"/>
      <c r="I775" s="739"/>
      <c r="J775" s="751"/>
      <c r="K775" s="739"/>
      <c r="L775" s="739"/>
      <c r="M775" s="745"/>
      <c r="N775" s="752"/>
      <c r="O775" s="740"/>
      <c r="P775" s="655"/>
    </row>
    <row r="776" spans="2:16">
      <c r="B776" s="127"/>
      <c r="C776" s="128"/>
      <c r="D776" s="128"/>
      <c r="E776" s="128"/>
      <c r="F776" s="687" t="s">
        <v>1726</v>
      </c>
      <c r="G776" s="739"/>
      <c r="H776" s="739"/>
      <c r="I776" s="739"/>
      <c r="J776" s="797"/>
      <c r="K776" s="739"/>
      <c r="L776" s="739"/>
      <c r="M776" s="745"/>
      <c r="N776" s="752">
        <f>SUM(M777:M779)</f>
        <v>24090000</v>
      </c>
      <c r="O776" s="740"/>
      <c r="P776" s="655"/>
    </row>
    <row r="777" spans="2:16">
      <c r="B777" s="127"/>
      <c r="C777" s="128"/>
      <c r="D777" s="128"/>
      <c r="E777" s="128"/>
      <c r="F777" s="688" t="s">
        <v>507</v>
      </c>
      <c r="G777" s="739">
        <v>210</v>
      </c>
      <c r="H777" s="739" t="s">
        <v>508</v>
      </c>
      <c r="I777" s="739" t="s">
        <v>50</v>
      </c>
      <c r="J777" s="751">
        <v>58000</v>
      </c>
      <c r="K777" s="739"/>
      <c r="L777" s="739"/>
      <c r="M777" s="745">
        <f>G777*J777</f>
        <v>12180000</v>
      </c>
      <c r="N777" s="752"/>
      <c r="O777" s="740"/>
      <c r="P777" s="655"/>
    </row>
    <row r="778" spans="2:16">
      <c r="B778" s="127"/>
      <c r="C778" s="128"/>
      <c r="D778" s="128"/>
      <c r="E778" s="128"/>
      <c r="F778" s="688" t="s">
        <v>509</v>
      </c>
      <c r="G778" s="739">
        <v>20</v>
      </c>
      <c r="H778" s="739" t="s">
        <v>510</v>
      </c>
      <c r="I778" s="739" t="s">
        <v>50</v>
      </c>
      <c r="J778" s="751">
        <v>150000</v>
      </c>
      <c r="K778" s="739"/>
      <c r="L778" s="739"/>
      <c r="M778" s="745">
        <f t="shared" ref="M778:M779" si="87">G778*J778</f>
        <v>3000000</v>
      </c>
      <c r="N778" s="752"/>
      <c r="O778" s="740"/>
      <c r="P778" s="655"/>
    </row>
    <row r="779" spans="2:16">
      <c r="B779" s="127"/>
      <c r="C779" s="128"/>
      <c r="D779" s="128"/>
      <c r="E779" s="128"/>
      <c r="F779" s="688" t="s">
        <v>1706</v>
      </c>
      <c r="G779" s="739">
        <v>33</v>
      </c>
      <c r="H779" s="739" t="s">
        <v>510</v>
      </c>
      <c r="I779" s="739" t="s">
        <v>50</v>
      </c>
      <c r="J779" s="751">
        <v>270000</v>
      </c>
      <c r="K779" s="739"/>
      <c r="L779" s="739"/>
      <c r="M779" s="745">
        <f t="shared" si="87"/>
        <v>8910000</v>
      </c>
      <c r="N779" s="752"/>
      <c r="O779" s="740"/>
      <c r="P779" s="655"/>
    </row>
    <row r="780" spans="2:16">
      <c r="B780" s="127"/>
      <c r="C780" s="128"/>
      <c r="D780" s="128"/>
      <c r="E780" s="128"/>
      <c r="F780" s="688"/>
      <c r="G780" s="739"/>
      <c r="H780" s="739"/>
      <c r="I780" s="739"/>
      <c r="J780" s="751"/>
      <c r="K780" s="739"/>
      <c r="L780" s="739"/>
      <c r="M780" s="745"/>
      <c r="N780" s="752"/>
      <c r="O780" s="740"/>
      <c r="P780" s="655"/>
    </row>
    <row r="781" spans="2:16">
      <c r="B781" s="127"/>
      <c r="C781" s="128"/>
      <c r="D781" s="128"/>
      <c r="E781" s="128"/>
      <c r="F781" s="687" t="s">
        <v>1727</v>
      </c>
      <c r="G781" s="739"/>
      <c r="H781" s="739"/>
      <c r="I781" s="739"/>
      <c r="J781" s="797"/>
      <c r="K781" s="739"/>
      <c r="L781" s="739"/>
      <c r="M781" s="745"/>
      <c r="N781" s="752">
        <f>SUM(M782:M784)</f>
        <v>24090000</v>
      </c>
      <c r="O781" s="740"/>
      <c r="P781" s="655"/>
    </row>
    <row r="782" spans="2:16">
      <c r="B782" s="127"/>
      <c r="C782" s="128"/>
      <c r="D782" s="128"/>
      <c r="E782" s="128"/>
      <c r="F782" s="688" t="s">
        <v>507</v>
      </c>
      <c r="G782" s="739">
        <v>210</v>
      </c>
      <c r="H782" s="739" t="s">
        <v>508</v>
      </c>
      <c r="I782" s="739" t="s">
        <v>50</v>
      </c>
      <c r="J782" s="751">
        <v>58000</v>
      </c>
      <c r="K782" s="739"/>
      <c r="L782" s="739"/>
      <c r="M782" s="745">
        <f>G782*J782</f>
        <v>12180000</v>
      </c>
      <c r="N782" s="752"/>
      <c r="O782" s="740"/>
      <c r="P782" s="655"/>
    </row>
    <row r="783" spans="2:16">
      <c r="B783" s="127"/>
      <c r="C783" s="128"/>
      <c r="D783" s="128"/>
      <c r="E783" s="128"/>
      <c r="F783" s="688" t="s">
        <v>509</v>
      </c>
      <c r="G783" s="739">
        <v>20</v>
      </c>
      <c r="H783" s="739" t="s">
        <v>510</v>
      </c>
      <c r="I783" s="739" t="s">
        <v>50</v>
      </c>
      <c r="J783" s="751">
        <v>150000</v>
      </c>
      <c r="K783" s="739"/>
      <c r="L783" s="739"/>
      <c r="M783" s="745">
        <f t="shared" ref="M783:M784" si="88">G783*J783</f>
        <v>3000000</v>
      </c>
      <c r="N783" s="752"/>
      <c r="O783" s="740"/>
      <c r="P783" s="655"/>
    </row>
    <row r="784" spans="2:16">
      <c r="B784" s="127"/>
      <c r="C784" s="128"/>
      <c r="D784" s="128"/>
      <c r="E784" s="128"/>
      <c r="F784" s="688" t="s">
        <v>1706</v>
      </c>
      <c r="G784" s="739">
        <v>33</v>
      </c>
      <c r="H784" s="739" t="s">
        <v>510</v>
      </c>
      <c r="I784" s="739" t="s">
        <v>50</v>
      </c>
      <c r="J784" s="751">
        <v>270000</v>
      </c>
      <c r="K784" s="739"/>
      <c r="L784" s="739"/>
      <c r="M784" s="745">
        <f t="shared" si="88"/>
        <v>8910000</v>
      </c>
      <c r="N784" s="752"/>
      <c r="O784" s="740"/>
      <c r="P784" s="655"/>
    </row>
    <row r="785" spans="2:16">
      <c r="B785" s="127"/>
      <c r="C785" s="128"/>
      <c r="D785" s="128"/>
      <c r="E785" s="128"/>
      <c r="F785" s="688"/>
      <c r="G785" s="739"/>
      <c r="H785" s="739"/>
      <c r="I785" s="739"/>
      <c r="J785" s="751"/>
      <c r="K785" s="739"/>
      <c r="L785" s="739"/>
      <c r="M785" s="745"/>
      <c r="N785" s="752"/>
      <c r="O785" s="740"/>
      <c r="P785" s="655"/>
    </row>
    <row r="786" spans="2:16">
      <c r="B786" s="127"/>
      <c r="C786" s="128"/>
      <c r="D786" s="128"/>
      <c r="E786" s="128"/>
      <c r="F786" s="687" t="s">
        <v>1728</v>
      </c>
      <c r="G786" s="739"/>
      <c r="H786" s="739"/>
      <c r="I786" s="739"/>
      <c r="J786" s="797"/>
      <c r="K786" s="739"/>
      <c r="L786" s="739"/>
      <c r="M786" s="745"/>
      <c r="N786" s="752">
        <f>SUM(M787:M789)</f>
        <v>24090000</v>
      </c>
      <c r="O786" s="740"/>
      <c r="P786" s="655"/>
    </row>
    <row r="787" spans="2:16">
      <c r="B787" s="127"/>
      <c r="C787" s="128"/>
      <c r="D787" s="128"/>
      <c r="E787" s="128"/>
      <c r="F787" s="688" t="s">
        <v>507</v>
      </c>
      <c r="G787" s="739">
        <v>210</v>
      </c>
      <c r="H787" s="739" t="s">
        <v>508</v>
      </c>
      <c r="I787" s="739" t="s">
        <v>50</v>
      </c>
      <c r="J787" s="751">
        <v>58000</v>
      </c>
      <c r="K787" s="739"/>
      <c r="L787" s="739"/>
      <c r="M787" s="745">
        <f>G787*J787</f>
        <v>12180000</v>
      </c>
      <c r="N787" s="752"/>
      <c r="O787" s="740"/>
      <c r="P787" s="655"/>
    </row>
    <row r="788" spans="2:16">
      <c r="B788" s="127"/>
      <c r="C788" s="128"/>
      <c r="D788" s="128"/>
      <c r="E788" s="128"/>
      <c r="F788" s="688" t="s">
        <v>509</v>
      </c>
      <c r="G788" s="739">
        <v>20</v>
      </c>
      <c r="H788" s="739" t="s">
        <v>510</v>
      </c>
      <c r="I788" s="739" t="s">
        <v>50</v>
      </c>
      <c r="J788" s="751">
        <v>150000</v>
      </c>
      <c r="K788" s="739"/>
      <c r="L788" s="739"/>
      <c r="M788" s="745">
        <f t="shared" ref="M788:M789" si="89">G788*J788</f>
        <v>3000000</v>
      </c>
      <c r="N788" s="752"/>
      <c r="O788" s="740"/>
      <c r="P788" s="655"/>
    </row>
    <row r="789" spans="2:16">
      <c r="B789" s="127"/>
      <c r="C789" s="128"/>
      <c r="D789" s="128"/>
      <c r="E789" s="128"/>
      <c r="F789" s="688" t="s">
        <v>1706</v>
      </c>
      <c r="G789" s="739">
        <v>33</v>
      </c>
      <c r="H789" s="739" t="s">
        <v>510</v>
      </c>
      <c r="I789" s="739" t="s">
        <v>50</v>
      </c>
      <c r="J789" s="751">
        <v>270000</v>
      </c>
      <c r="K789" s="739"/>
      <c r="L789" s="739"/>
      <c r="M789" s="745">
        <f t="shared" si="89"/>
        <v>8910000</v>
      </c>
      <c r="N789" s="752"/>
      <c r="O789" s="740"/>
      <c r="P789" s="655"/>
    </row>
    <row r="790" spans="2:16">
      <c r="B790" s="127"/>
      <c r="C790" s="128"/>
      <c r="D790" s="128"/>
      <c r="E790" s="128"/>
      <c r="F790" s="688"/>
      <c r="G790" s="739"/>
      <c r="H790" s="739"/>
      <c r="I790" s="739"/>
      <c r="J790" s="751"/>
      <c r="K790" s="739"/>
      <c r="L790" s="739"/>
      <c r="M790" s="745"/>
      <c r="N790" s="752"/>
      <c r="O790" s="740"/>
      <c r="P790" s="655"/>
    </row>
    <row r="791" spans="2:16">
      <c r="B791" s="127"/>
      <c r="C791" s="128"/>
      <c r="D791" s="128"/>
      <c r="E791" s="128"/>
      <c r="F791" s="687" t="s">
        <v>1729</v>
      </c>
      <c r="G791" s="739"/>
      <c r="H791" s="739"/>
      <c r="I791" s="739"/>
      <c r="J791" s="797"/>
      <c r="K791" s="739"/>
      <c r="L791" s="739"/>
      <c r="M791" s="745"/>
      <c r="N791" s="752">
        <f>SUM(M792:M794)</f>
        <v>24090000</v>
      </c>
      <c r="O791" s="740"/>
      <c r="P791" s="655"/>
    </row>
    <row r="792" spans="2:16">
      <c r="B792" s="127"/>
      <c r="C792" s="128"/>
      <c r="D792" s="128"/>
      <c r="E792" s="128"/>
      <c r="F792" s="688" t="s">
        <v>507</v>
      </c>
      <c r="G792" s="739">
        <v>210</v>
      </c>
      <c r="H792" s="739" t="s">
        <v>508</v>
      </c>
      <c r="I792" s="739" t="s">
        <v>50</v>
      </c>
      <c r="J792" s="751">
        <v>58000</v>
      </c>
      <c r="K792" s="739"/>
      <c r="L792" s="739"/>
      <c r="M792" s="745">
        <f>G792*J792</f>
        <v>12180000</v>
      </c>
      <c r="N792" s="752"/>
      <c r="O792" s="740"/>
      <c r="P792" s="655"/>
    </row>
    <row r="793" spans="2:16">
      <c r="B793" s="127"/>
      <c r="C793" s="128"/>
      <c r="D793" s="128"/>
      <c r="E793" s="128"/>
      <c r="F793" s="688" t="s">
        <v>509</v>
      </c>
      <c r="G793" s="739">
        <v>20</v>
      </c>
      <c r="H793" s="739" t="s">
        <v>510</v>
      </c>
      <c r="I793" s="739" t="s">
        <v>50</v>
      </c>
      <c r="J793" s="751">
        <v>150000</v>
      </c>
      <c r="K793" s="739"/>
      <c r="L793" s="739"/>
      <c r="M793" s="745">
        <f t="shared" ref="M793:M794" si="90">G793*J793</f>
        <v>3000000</v>
      </c>
      <c r="N793" s="752"/>
      <c r="O793" s="740"/>
      <c r="P793" s="655"/>
    </row>
    <row r="794" spans="2:16">
      <c r="B794" s="127"/>
      <c r="C794" s="128"/>
      <c r="D794" s="128"/>
      <c r="E794" s="128"/>
      <c r="F794" s="688" t="s">
        <v>1706</v>
      </c>
      <c r="G794" s="739">
        <v>33</v>
      </c>
      <c r="H794" s="739" t="s">
        <v>510</v>
      </c>
      <c r="I794" s="739" t="s">
        <v>50</v>
      </c>
      <c r="J794" s="751">
        <v>270000</v>
      </c>
      <c r="K794" s="739"/>
      <c r="L794" s="739"/>
      <c r="M794" s="745">
        <f t="shared" si="90"/>
        <v>8910000</v>
      </c>
      <c r="N794" s="752"/>
      <c r="O794" s="740"/>
      <c r="P794" s="655"/>
    </row>
    <row r="795" spans="2:16">
      <c r="B795" s="127"/>
      <c r="C795" s="128"/>
      <c r="D795" s="128"/>
      <c r="E795" s="128"/>
      <c r="F795" s="687"/>
      <c r="G795" s="739"/>
      <c r="H795" s="739"/>
      <c r="I795" s="739"/>
      <c r="J795" s="797"/>
      <c r="K795" s="739"/>
      <c r="L795" s="739"/>
      <c r="M795" s="745"/>
      <c r="N795" s="752"/>
      <c r="O795" s="740"/>
      <c r="P795" s="655"/>
    </row>
    <row r="796" spans="2:16">
      <c r="B796" s="127"/>
      <c r="C796" s="128"/>
      <c r="D796" s="128"/>
      <c r="E796" s="128"/>
      <c r="F796" s="687" t="s">
        <v>1730</v>
      </c>
      <c r="G796" s="739"/>
      <c r="H796" s="739"/>
      <c r="I796" s="739"/>
      <c r="J796" s="797"/>
      <c r="K796" s="739"/>
      <c r="L796" s="739"/>
      <c r="M796" s="745"/>
      <c r="N796" s="752">
        <f>SUM(M797:M799)</f>
        <v>24090000</v>
      </c>
      <c r="O796" s="740"/>
      <c r="P796" s="655"/>
    </row>
    <row r="797" spans="2:16">
      <c r="B797" s="127"/>
      <c r="C797" s="128"/>
      <c r="D797" s="128"/>
      <c r="E797" s="128"/>
      <c r="F797" s="688" t="s">
        <v>507</v>
      </c>
      <c r="G797" s="739">
        <v>210</v>
      </c>
      <c r="H797" s="739" t="s">
        <v>508</v>
      </c>
      <c r="I797" s="739" t="s">
        <v>50</v>
      </c>
      <c r="J797" s="751">
        <v>58000</v>
      </c>
      <c r="K797" s="739"/>
      <c r="L797" s="739"/>
      <c r="M797" s="745">
        <f>G797*J797</f>
        <v>12180000</v>
      </c>
      <c r="N797" s="752"/>
      <c r="O797" s="740"/>
      <c r="P797" s="655"/>
    </row>
    <row r="798" spans="2:16">
      <c r="B798" s="127"/>
      <c r="C798" s="128"/>
      <c r="D798" s="128"/>
      <c r="E798" s="128"/>
      <c r="F798" s="688" t="s">
        <v>509</v>
      </c>
      <c r="G798" s="739">
        <v>20</v>
      </c>
      <c r="H798" s="739" t="s">
        <v>510</v>
      </c>
      <c r="I798" s="739" t="s">
        <v>50</v>
      </c>
      <c r="J798" s="751">
        <v>150000</v>
      </c>
      <c r="K798" s="739"/>
      <c r="L798" s="739"/>
      <c r="M798" s="745">
        <f t="shared" ref="M798:M799" si="91">G798*J798</f>
        <v>3000000</v>
      </c>
      <c r="N798" s="752"/>
      <c r="O798" s="740"/>
      <c r="P798" s="655"/>
    </row>
    <row r="799" spans="2:16">
      <c r="B799" s="127"/>
      <c r="C799" s="128"/>
      <c r="D799" s="128"/>
      <c r="E799" s="128"/>
      <c r="F799" s="688" t="s">
        <v>1706</v>
      </c>
      <c r="G799" s="739">
        <v>33</v>
      </c>
      <c r="H799" s="739" t="s">
        <v>510</v>
      </c>
      <c r="I799" s="739" t="s">
        <v>50</v>
      </c>
      <c r="J799" s="751">
        <v>270000</v>
      </c>
      <c r="K799" s="739"/>
      <c r="L799" s="739"/>
      <c r="M799" s="745">
        <f t="shared" si="91"/>
        <v>8910000</v>
      </c>
      <c r="N799" s="752"/>
      <c r="O799" s="740"/>
      <c r="P799" s="655"/>
    </row>
    <row r="800" spans="2:16">
      <c r="B800" s="127"/>
      <c r="C800" s="128"/>
      <c r="D800" s="128"/>
      <c r="E800" s="128"/>
      <c r="F800" s="687"/>
      <c r="G800" s="739"/>
      <c r="H800" s="739"/>
      <c r="I800" s="739"/>
      <c r="J800" s="751"/>
      <c r="K800" s="800"/>
      <c r="L800" s="800"/>
      <c r="M800" s="745"/>
      <c r="N800" s="752"/>
      <c r="O800" s="740"/>
      <c r="P800" s="655"/>
    </row>
    <row r="801" spans="2:17">
      <c r="B801" s="127"/>
      <c r="C801" s="128"/>
      <c r="D801" s="128"/>
      <c r="E801" s="128"/>
      <c r="F801" s="687" t="s">
        <v>1731</v>
      </c>
      <c r="G801" s="739"/>
      <c r="H801" s="739"/>
      <c r="I801" s="739"/>
      <c r="J801" s="797"/>
      <c r="K801" s="739"/>
      <c r="L801" s="739"/>
      <c r="M801" s="745"/>
      <c r="N801" s="752">
        <f>SUM(M802:M804)</f>
        <v>24090000</v>
      </c>
      <c r="O801" s="740"/>
      <c r="P801" s="655"/>
    </row>
    <row r="802" spans="2:17">
      <c r="B802" s="127"/>
      <c r="C802" s="128"/>
      <c r="D802" s="128"/>
      <c r="E802" s="128"/>
      <c r="F802" s="688" t="s">
        <v>507</v>
      </c>
      <c r="G802" s="739">
        <v>210</v>
      </c>
      <c r="H802" s="739" t="s">
        <v>508</v>
      </c>
      <c r="I802" s="739" t="s">
        <v>50</v>
      </c>
      <c r="J802" s="751">
        <v>58000</v>
      </c>
      <c r="K802" s="739"/>
      <c r="L802" s="739"/>
      <c r="M802" s="745">
        <f>G802*J802</f>
        <v>12180000</v>
      </c>
      <c r="N802" s="752"/>
      <c r="O802" s="740"/>
      <c r="P802" s="655"/>
    </row>
    <row r="803" spans="2:17">
      <c r="B803" s="127"/>
      <c r="C803" s="128"/>
      <c r="D803" s="128"/>
      <c r="E803" s="128"/>
      <c r="F803" s="688" t="s">
        <v>509</v>
      </c>
      <c r="G803" s="739">
        <v>20</v>
      </c>
      <c r="H803" s="739" t="s">
        <v>510</v>
      </c>
      <c r="I803" s="739" t="s">
        <v>50</v>
      </c>
      <c r="J803" s="751">
        <v>150000</v>
      </c>
      <c r="K803" s="739"/>
      <c r="L803" s="739"/>
      <c r="M803" s="745">
        <f t="shared" ref="M803:M804" si="92">G803*J803</f>
        <v>3000000</v>
      </c>
      <c r="N803" s="752"/>
      <c r="O803" s="740"/>
      <c r="P803" s="655"/>
    </row>
    <row r="804" spans="2:17">
      <c r="B804" s="127"/>
      <c r="C804" s="128"/>
      <c r="D804" s="128"/>
      <c r="E804" s="128"/>
      <c r="F804" s="688" t="s">
        <v>1706</v>
      </c>
      <c r="G804" s="739">
        <v>33</v>
      </c>
      <c r="H804" s="739" t="s">
        <v>510</v>
      </c>
      <c r="I804" s="739" t="s">
        <v>50</v>
      </c>
      <c r="J804" s="751">
        <v>270000</v>
      </c>
      <c r="K804" s="739"/>
      <c r="L804" s="739"/>
      <c r="M804" s="745">
        <f t="shared" si="92"/>
        <v>8910000</v>
      </c>
      <c r="N804" s="752"/>
      <c r="O804" s="740"/>
      <c r="P804" s="655"/>
    </row>
    <row r="805" spans="2:17">
      <c r="B805" s="127"/>
      <c r="C805" s="128"/>
      <c r="D805" s="128"/>
      <c r="E805" s="128"/>
      <c r="F805" s="688"/>
      <c r="G805" s="739"/>
      <c r="H805" s="739"/>
      <c r="I805" s="739"/>
      <c r="J805" s="751"/>
      <c r="K805" s="739"/>
      <c r="L805" s="739"/>
      <c r="M805" s="745"/>
      <c r="N805" s="752"/>
      <c r="O805" s="740"/>
      <c r="P805" s="655"/>
    </row>
    <row r="806" spans="2:17">
      <c r="B806" s="127"/>
      <c r="C806" s="128"/>
      <c r="D806" s="128"/>
      <c r="E806" s="128"/>
      <c r="F806" s="687" t="s">
        <v>1732</v>
      </c>
      <c r="G806" s="739"/>
      <c r="H806" s="739"/>
      <c r="I806" s="739"/>
      <c r="J806" s="797"/>
      <c r="K806" s="739"/>
      <c r="L806" s="739"/>
      <c r="M806" s="745"/>
      <c r="N806" s="752">
        <f>SUM(M807:M809)</f>
        <v>24090000</v>
      </c>
      <c r="O806" s="740"/>
      <c r="P806" s="655"/>
    </row>
    <row r="807" spans="2:17">
      <c r="B807" s="127"/>
      <c r="C807" s="128"/>
      <c r="D807" s="128"/>
      <c r="E807" s="128"/>
      <c r="F807" s="688" t="s">
        <v>507</v>
      </c>
      <c r="G807" s="739">
        <v>210</v>
      </c>
      <c r="H807" s="739" t="s">
        <v>508</v>
      </c>
      <c r="I807" s="739" t="s">
        <v>50</v>
      </c>
      <c r="J807" s="751">
        <v>58000</v>
      </c>
      <c r="K807" s="739"/>
      <c r="L807" s="739"/>
      <c r="M807" s="745">
        <f>G807*J807</f>
        <v>12180000</v>
      </c>
      <c r="N807" s="752"/>
      <c r="O807" s="740"/>
      <c r="P807" s="655"/>
    </row>
    <row r="808" spans="2:17">
      <c r="B808" s="127"/>
      <c r="C808" s="128"/>
      <c r="D808" s="128"/>
      <c r="E808" s="128"/>
      <c r="F808" s="688" t="s">
        <v>509</v>
      </c>
      <c r="G808" s="739">
        <v>20</v>
      </c>
      <c r="H808" s="739" t="s">
        <v>510</v>
      </c>
      <c r="I808" s="739" t="s">
        <v>50</v>
      </c>
      <c r="J808" s="751">
        <v>150000</v>
      </c>
      <c r="K808" s="739"/>
      <c r="L808" s="739"/>
      <c r="M808" s="745">
        <f t="shared" ref="M808:M809" si="93">G808*J808</f>
        <v>3000000</v>
      </c>
      <c r="N808" s="752"/>
      <c r="O808" s="740"/>
      <c r="P808" s="655"/>
    </row>
    <row r="809" spans="2:17">
      <c r="B809" s="127"/>
      <c r="C809" s="128"/>
      <c r="D809" s="128"/>
      <c r="E809" s="128"/>
      <c r="F809" s="688" t="s">
        <v>1706</v>
      </c>
      <c r="G809" s="739">
        <v>33</v>
      </c>
      <c r="H809" s="739" t="s">
        <v>510</v>
      </c>
      <c r="I809" s="739" t="s">
        <v>50</v>
      </c>
      <c r="J809" s="751">
        <v>270000</v>
      </c>
      <c r="K809" s="739"/>
      <c r="L809" s="739"/>
      <c r="M809" s="745">
        <f t="shared" si="93"/>
        <v>8910000</v>
      </c>
      <c r="N809" s="752"/>
      <c r="O809" s="740"/>
      <c r="P809" s="655"/>
    </row>
    <row r="810" spans="2:17">
      <c r="B810" s="127"/>
      <c r="C810" s="128"/>
      <c r="D810" s="128"/>
      <c r="E810" s="128"/>
      <c r="F810" s="688"/>
      <c r="G810" s="739"/>
      <c r="H810" s="739"/>
      <c r="I810" s="739"/>
      <c r="J810" s="751"/>
      <c r="K810" s="751"/>
      <c r="L810" s="751"/>
      <c r="M810" s="745"/>
      <c r="N810" s="752"/>
      <c r="O810" s="740"/>
      <c r="P810" s="655"/>
    </row>
    <row r="811" spans="2:17">
      <c r="B811" s="127">
        <v>2</v>
      </c>
      <c r="C811" s="128">
        <v>2</v>
      </c>
      <c r="D811" s="128">
        <v>4</v>
      </c>
      <c r="E811" s="128"/>
      <c r="F811" s="792" t="s">
        <v>1583</v>
      </c>
      <c r="G811" s="732">
        <v>40.78</v>
      </c>
      <c r="H811" s="732" t="s">
        <v>510</v>
      </c>
      <c r="I811" s="732" t="s">
        <v>1579</v>
      </c>
      <c r="J811" s="732" t="s">
        <v>1580</v>
      </c>
      <c r="K811" s="732" t="s">
        <v>1581</v>
      </c>
      <c r="L811" s="732"/>
      <c r="M811" s="795"/>
      <c r="N811" s="752">
        <f>N812+N823+N863</f>
        <v>94137000</v>
      </c>
      <c r="O811" s="740"/>
      <c r="P811" s="655"/>
    </row>
    <row r="812" spans="2:17">
      <c r="B812" s="127">
        <v>2</v>
      </c>
      <c r="C812" s="128">
        <v>2</v>
      </c>
      <c r="D812" s="128">
        <v>4</v>
      </c>
      <c r="E812" s="128">
        <v>2</v>
      </c>
      <c r="F812" s="687" t="s">
        <v>82</v>
      </c>
      <c r="G812" s="739"/>
      <c r="H812" s="739"/>
      <c r="I812" s="739"/>
      <c r="J812" s="797"/>
      <c r="K812" s="739"/>
      <c r="L812" s="739"/>
      <c r="M812" s="745"/>
      <c r="N812" s="752">
        <f>SUM(N813:N821)</f>
        <v>4305000</v>
      </c>
      <c r="O812" s="740"/>
      <c r="P812" s="655"/>
    </row>
    <row r="813" spans="2:17">
      <c r="B813" s="127"/>
      <c r="C813" s="128"/>
      <c r="D813" s="128"/>
      <c r="E813" s="128"/>
      <c r="F813" s="687" t="s">
        <v>522</v>
      </c>
      <c r="G813" s="739">
        <v>18</v>
      </c>
      <c r="H813" s="739" t="s">
        <v>50</v>
      </c>
      <c r="I813" s="798">
        <v>20000</v>
      </c>
      <c r="J813" s="797"/>
      <c r="K813" s="739">
        <v>2</v>
      </c>
      <c r="L813" s="739" t="s">
        <v>50</v>
      </c>
      <c r="M813" s="745"/>
      <c r="N813" s="752">
        <f>K813*I813*G813</f>
        <v>720000</v>
      </c>
      <c r="O813" s="740"/>
      <c r="P813" s="655"/>
    </row>
    <row r="814" spans="2:17">
      <c r="B814" s="127"/>
      <c r="C814" s="128"/>
      <c r="D814" s="128"/>
      <c r="E814" s="128"/>
      <c r="F814" s="649" t="s">
        <v>1124</v>
      </c>
      <c r="G814" s="739"/>
      <c r="H814" s="739"/>
      <c r="I814" s="739"/>
      <c r="J814" s="797"/>
      <c r="K814" s="739"/>
      <c r="L814" s="739"/>
      <c r="M814" s="745"/>
      <c r="N814" s="752">
        <f>SUM(M815:M817)</f>
        <v>2325000</v>
      </c>
      <c r="O814" s="740"/>
      <c r="P814" s="655"/>
      <c r="Q814" s="94">
        <f>N811-1800000</f>
        <v>92337000</v>
      </c>
    </row>
    <row r="815" spans="2:17">
      <c r="B815" s="127"/>
      <c r="C815" s="128"/>
      <c r="D815" s="128"/>
      <c r="E815" s="128"/>
      <c r="F815" s="688" t="s">
        <v>124</v>
      </c>
      <c r="G815" s="739">
        <v>1</v>
      </c>
      <c r="H815" s="739" t="s">
        <v>50</v>
      </c>
      <c r="I815" s="747"/>
      <c r="J815" s="747">
        <v>150000</v>
      </c>
      <c r="K815" s="739">
        <v>3</v>
      </c>
      <c r="L815" s="739" t="s">
        <v>50</v>
      </c>
      <c r="M815" s="745">
        <f>K815*J815*G815</f>
        <v>450000</v>
      </c>
      <c r="N815" s="752"/>
      <c r="O815" s="740"/>
      <c r="P815" s="655"/>
      <c r="Q815" s="94">
        <f>3%*Q814</f>
        <v>2770110</v>
      </c>
    </row>
    <row r="816" spans="2:17">
      <c r="B816" s="127"/>
      <c r="C816" s="128"/>
      <c r="D816" s="128"/>
      <c r="E816" s="128"/>
      <c r="F816" s="688" t="s">
        <v>125</v>
      </c>
      <c r="G816" s="739">
        <v>1</v>
      </c>
      <c r="H816" s="739" t="s">
        <v>50</v>
      </c>
      <c r="I816" s="747"/>
      <c r="J816" s="747">
        <v>125000</v>
      </c>
      <c r="K816" s="739">
        <v>3</v>
      </c>
      <c r="L816" s="739" t="s">
        <v>50</v>
      </c>
      <c r="M816" s="745">
        <f t="shared" ref="M816:M817" si="94">K816*J816*G816</f>
        <v>375000</v>
      </c>
      <c r="N816" s="752"/>
      <c r="O816" s="740"/>
      <c r="P816" s="655"/>
    </row>
    <row r="817" spans="2:16">
      <c r="B817" s="127"/>
      <c r="C817" s="128"/>
      <c r="D817" s="128"/>
      <c r="E817" s="128"/>
      <c r="F817" s="688" t="s">
        <v>126</v>
      </c>
      <c r="G817" s="739">
        <v>5</v>
      </c>
      <c r="H817" s="739" t="s">
        <v>50</v>
      </c>
      <c r="I817" s="747"/>
      <c r="J817" s="747">
        <v>100000</v>
      </c>
      <c r="K817" s="739">
        <v>3</v>
      </c>
      <c r="L817" s="739" t="s">
        <v>50</v>
      </c>
      <c r="M817" s="745">
        <f t="shared" si="94"/>
        <v>1500000</v>
      </c>
      <c r="N817" s="752"/>
      <c r="O817" s="740"/>
      <c r="P817" s="655"/>
    </row>
    <row r="818" spans="2:16">
      <c r="B818" s="127"/>
      <c r="C818" s="128"/>
      <c r="D818" s="128"/>
      <c r="E818" s="128"/>
      <c r="F818" s="688" t="s">
        <v>156</v>
      </c>
      <c r="G818" s="739">
        <v>1</v>
      </c>
      <c r="H818" s="739" t="s">
        <v>50</v>
      </c>
      <c r="I818" s="747"/>
      <c r="J818" s="747">
        <v>120000</v>
      </c>
      <c r="K818" s="739">
        <v>3</v>
      </c>
      <c r="L818" s="739" t="s">
        <v>50</v>
      </c>
      <c r="M818" s="745"/>
      <c r="N818" s="752">
        <f>K818*J818*G818</f>
        <v>360000</v>
      </c>
      <c r="O818" s="740"/>
      <c r="P818" s="655"/>
    </row>
    <row r="819" spans="2:16">
      <c r="B819" s="127"/>
      <c r="C819" s="128"/>
      <c r="D819" s="128"/>
      <c r="E819" s="128"/>
      <c r="F819" s="688" t="s">
        <v>1582</v>
      </c>
      <c r="G819" s="739"/>
      <c r="H819" s="739"/>
      <c r="I819" s="747"/>
      <c r="J819" s="797">
        <v>50000</v>
      </c>
      <c r="K819" s="739">
        <v>3</v>
      </c>
      <c r="L819" s="739" t="s">
        <v>50</v>
      </c>
      <c r="M819" s="745"/>
      <c r="N819" s="752">
        <f>K819*J819</f>
        <v>150000</v>
      </c>
      <c r="O819" s="740"/>
      <c r="P819" s="655"/>
    </row>
    <row r="820" spans="2:16">
      <c r="B820" s="127"/>
      <c r="C820" s="128"/>
      <c r="D820" s="128"/>
      <c r="E820" s="128"/>
      <c r="F820" s="688" t="s">
        <v>617</v>
      </c>
      <c r="G820" s="739"/>
      <c r="H820" s="739"/>
      <c r="I820" s="747"/>
      <c r="J820" s="797">
        <v>100000</v>
      </c>
      <c r="K820" s="739">
        <v>3</v>
      </c>
      <c r="L820" s="739" t="s">
        <v>50</v>
      </c>
      <c r="M820" s="745"/>
      <c r="N820" s="752">
        <f>K820*J820</f>
        <v>300000</v>
      </c>
      <c r="O820" s="740"/>
      <c r="P820" s="655"/>
    </row>
    <row r="821" spans="2:16">
      <c r="B821" s="127"/>
      <c r="C821" s="128"/>
      <c r="D821" s="128"/>
      <c r="E821" s="128"/>
      <c r="F821" s="688" t="s">
        <v>503</v>
      </c>
      <c r="G821" s="739">
        <v>1</v>
      </c>
      <c r="H821" s="739" t="s">
        <v>50</v>
      </c>
      <c r="I821" s="747"/>
      <c r="J821" s="797">
        <v>150000</v>
      </c>
      <c r="K821" s="739">
        <v>3</v>
      </c>
      <c r="L821" s="739" t="s">
        <v>50</v>
      </c>
      <c r="M821" s="745"/>
      <c r="N821" s="752">
        <f>K821*J821</f>
        <v>450000</v>
      </c>
      <c r="O821" s="740"/>
      <c r="P821" s="655"/>
    </row>
    <row r="822" spans="2:16">
      <c r="B822" s="127"/>
      <c r="C822" s="128"/>
      <c r="D822" s="128"/>
      <c r="E822" s="128"/>
      <c r="F822" s="688"/>
      <c r="G822" s="739"/>
      <c r="H822" s="739"/>
      <c r="I822" s="747"/>
      <c r="J822" s="797"/>
      <c r="K822" s="739"/>
      <c r="L822" s="739"/>
      <c r="M822" s="745"/>
      <c r="N822" s="752"/>
      <c r="O822" s="740"/>
      <c r="P822" s="655"/>
    </row>
    <row r="823" spans="2:16">
      <c r="B823" s="127"/>
      <c r="C823" s="128"/>
      <c r="D823" s="128"/>
      <c r="E823" s="128"/>
      <c r="F823" s="884" t="s">
        <v>1743</v>
      </c>
      <c r="G823" s="885"/>
      <c r="H823" s="885"/>
      <c r="I823" s="885"/>
      <c r="J823" s="885"/>
      <c r="K823" s="885"/>
      <c r="L823" s="885"/>
      <c r="M823" s="886"/>
      <c r="N823" s="752">
        <f>SUM(N824:N855)</f>
        <v>27780000</v>
      </c>
      <c r="O823" s="740"/>
      <c r="P823" s="655"/>
    </row>
    <row r="824" spans="2:16">
      <c r="B824" s="127"/>
      <c r="C824" s="128"/>
      <c r="D824" s="128"/>
      <c r="E824" s="128"/>
      <c r="F824" s="688" t="s">
        <v>1744</v>
      </c>
      <c r="G824" s="739"/>
      <c r="H824" s="739"/>
      <c r="I824" s="747"/>
      <c r="J824" s="797"/>
      <c r="K824" s="739"/>
      <c r="L824" s="739"/>
      <c r="M824" s="745"/>
      <c r="N824" s="752">
        <f>SUM(M825:M828)</f>
        <v>8210000</v>
      </c>
      <c r="O824" s="740"/>
      <c r="P824" s="655"/>
    </row>
    <row r="825" spans="2:16">
      <c r="B825" s="127"/>
      <c r="C825" s="128"/>
      <c r="D825" s="128"/>
      <c r="E825" s="128"/>
      <c r="F825" s="688" t="s">
        <v>1091</v>
      </c>
      <c r="G825" s="739">
        <v>5</v>
      </c>
      <c r="H825" s="739"/>
      <c r="I825" s="747"/>
      <c r="J825" s="797">
        <v>67500</v>
      </c>
      <c r="K825" s="739"/>
      <c r="L825" s="739"/>
      <c r="M825" s="745">
        <f>G825*J825</f>
        <v>337500</v>
      </c>
      <c r="N825" s="752"/>
      <c r="O825" s="740"/>
      <c r="P825" s="655"/>
    </row>
    <row r="826" spans="2:16">
      <c r="B826" s="127"/>
      <c r="C826" s="128"/>
      <c r="D826" s="128"/>
      <c r="E826" s="128"/>
      <c r="F826" s="688" t="s">
        <v>1441</v>
      </c>
      <c r="G826" s="739">
        <v>4</v>
      </c>
      <c r="H826" s="739"/>
      <c r="I826" s="747"/>
      <c r="J826" s="797">
        <v>65000</v>
      </c>
      <c r="K826" s="739"/>
      <c r="L826" s="739"/>
      <c r="M826" s="745">
        <f>G826*J826</f>
        <v>260000</v>
      </c>
      <c r="N826" s="752"/>
      <c r="O826" s="740"/>
      <c r="P826" s="655"/>
    </row>
    <row r="827" spans="2:16">
      <c r="B827" s="127"/>
      <c r="C827" s="128"/>
      <c r="D827" s="128"/>
      <c r="E827" s="128"/>
      <c r="F827" s="688" t="s">
        <v>564</v>
      </c>
      <c r="G827" s="739">
        <v>37</v>
      </c>
      <c r="H827" s="739" t="s">
        <v>504</v>
      </c>
      <c r="I827" s="747" t="s">
        <v>50</v>
      </c>
      <c r="J827" s="751">
        <v>62500</v>
      </c>
      <c r="K827" s="739"/>
      <c r="L827" s="739"/>
      <c r="M827" s="745">
        <f>G827*J827</f>
        <v>2312500</v>
      </c>
      <c r="N827" s="752"/>
      <c r="O827" s="740"/>
      <c r="P827" s="655"/>
    </row>
    <row r="828" spans="2:16">
      <c r="B828" s="127"/>
      <c r="C828" s="128"/>
      <c r="D828" s="128"/>
      <c r="E828" s="128"/>
      <c r="F828" s="688" t="s">
        <v>161</v>
      </c>
      <c r="G828" s="739">
        <v>106</v>
      </c>
      <c r="H828" s="739" t="s">
        <v>504</v>
      </c>
      <c r="I828" s="747" t="s">
        <v>50</v>
      </c>
      <c r="J828" s="751">
        <v>50000</v>
      </c>
      <c r="K828" s="739"/>
      <c r="L828" s="739"/>
      <c r="M828" s="745">
        <f>G828*J828</f>
        <v>5300000</v>
      </c>
      <c r="N828" s="752"/>
      <c r="O828" s="740"/>
      <c r="P828" s="655"/>
    </row>
    <row r="829" spans="2:16">
      <c r="B829" s="127"/>
      <c r="C829" s="128"/>
      <c r="D829" s="128"/>
      <c r="E829" s="128"/>
      <c r="F829" s="688"/>
      <c r="G829" s="739"/>
      <c r="H829" s="739"/>
      <c r="I829" s="747"/>
      <c r="J829" s="751"/>
      <c r="K829" s="739"/>
      <c r="L829" s="739"/>
      <c r="M829" s="745"/>
      <c r="N829" s="752">
        <f>SUM(M830:M835)</f>
        <v>1050000</v>
      </c>
      <c r="O829" s="740"/>
      <c r="P829" s="655"/>
    </row>
    <row r="830" spans="2:16">
      <c r="B830" s="127"/>
      <c r="C830" s="128"/>
      <c r="D830" s="128"/>
      <c r="E830" s="128"/>
      <c r="F830" s="688" t="s">
        <v>505</v>
      </c>
      <c r="G830" s="739">
        <v>3</v>
      </c>
      <c r="H830" s="739" t="s">
        <v>506</v>
      </c>
      <c r="I830" s="739" t="s">
        <v>50</v>
      </c>
      <c r="J830" s="751">
        <v>200000</v>
      </c>
      <c r="K830" s="739"/>
      <c r="L830" s="739"/>
      <c r="M830" s="745">
        <f>J830*G830</f>
        <v>600000</v>
      </c>
      <c r="N830" s="752"/>
      <c r="O830" s="740"/>
      <c r="P830" s="655"/>
    </row>
    <row r="831" spans="2:16">
      <c r="B831" s="127"/>
      <c r="C831" s="128"/>
      <c r="D831" s="128"/>
      <c r="E831" s="128"/>
      <c r="F831" s="688" t="s">
        <v>524</v>
      </c>
      <c r="G831" s="739">
        <v>10</v>
      </c>
      <c r="H831" s="739" t="s">
        <v>515</v>
      </c>
      <c r="I831" s="739" t="s">
        <v>50</v>
      </c>
      <c r="J831" s="751">
        <v>12000</v>
      </c>
      <c r="K831" s="739"/>
      <c r="L831" s="739"/>
      <c r="M831" s="745">
        <f t="shared" ref="M831:M835" si="95">J831*G831</f>
        <v>120000</v>
      </c>
      <c r="N831" s="752"/>
      <c r="O831" s="740"/>
      <c r="P831" s="655"/>
    </row>
    <row r="832" spans="2:16">
      <c r="B832" s="127"/>
      <c r="C832" s="128"/>
      <c r="D832" s="128"/>
      <c r="E832" s="128"/>
      <c r="F832" s="688" t="s">
        <v>514</v>
      </c>
      <c r="G832" s="739">
        <v>2</v>
      </c>
      <c r="H832" s="739" t="s">
        <v>515</v>
      </c>
      <c r="I832" s="739" t="s">
        <v>50</v>
      </c>
      <c r="J832" s="751">
        <v>40000</v>
      </c>
      <c r="K832" s="739"/>
      <c r="L832" s="739"/>
      <c r="M832" s="745">
        <f t="shared" si="95"/>
        <v>80000</v>
      </c>
      <c r="N832" s="752"/>
      <c r="O832" s="740"/>
      <c r="P832" s="655"/>
    </row>
    <row r="833" spans="2:16">
      <c r="B833" s="127"/>
      <c r="C833" s="128"/>
      <c r="D833" s="128"/>
      <c r="E833" s="128"/>
      <c r="F833" s="688" t="s">
        <v>516</v>
      </c>
      <c r="G833" s="739">
        <v>4</v>
      </c>
      <c r="H833" s="739" t="s">
        <v>515</v>
      </c>
      <c r="I833" s="739" t="s">
        <v>50</v>
      </c>
      <c r="J833" s="751">
        <v>35000</v>
      </c>
      <c r="K833" s="739"/>
      <c r="L833" s="739"/>
      <c r="M833" s="745">
        <f t="shared" si="95"/>
        <v>140000</v>
      </c>
      <c r="N833" s="752"/>
      <c r="O833" s="740"/>
      <c r="P833" s="655"/>
    </row>
    <row r="834" spans="2:16">
      <c r="B834" s="127"/>
      <c r="C834" s="128"/>
      <c r="D834" s="128"/>
      <c r="E834" s="128"/>
      <c r="F834" s="688" t="s">
        <v>517</v>
      </c>
      <c r="G834" s="739">
        <v>5</v>
      </c>
      <c r="H834" s="739" t="s">
        <v>518</v>
      </c>
      <c r="I834" s="739" t="s">
        <v>50</v>
      </c>
      <c r="J834" s="751">
        <v>12000</v>
      </c>
      <c r="K834" s="739"/>
      <c r="L834" s="739"/>
      <c r="M834" s="745">
        <f t="shared" si="95"/>
        <v>60000</v>
      </c>
      <c r="N834" s="752"/>
      <c r="O834" s="740"/>
      <c r="P834" s="655"/>
    </row>
    <row r="835" spans="2:16">
      <c r="B835" s="127"/>
      <c r="C835" s="128"/>
      <c r="D835" s="128"/>
      <c r="E835" s="128"/>
      <c r="F835" s="688" t="s">
        <v>520</v>
      </c>
      <c r="G835" s="739">
        <v>2</v>
      </c>
      <c r="H835" s="739" t="s">
        <v>515</v>
      </c>
      <c r="I835" s="739" t="s">
        <v>50</v>
      </c>
      <c r="J835" s="751">
        <v>25000</v>
      </c>
      <c r="K835" s="739"/>
      <c r="L835" s="739"/>
      <c r="M835" s="745">
        <f t="shared" si="95"/>
        <v>50000</v>
      </c>
      <c r="N835" s="752"/>
      <c r="O835" s="740"/>
      <c r="P835" s="655"/>
    </row>
    <row r="836" spans="2:16">
      <c r="B836" s="127"/>
      <c r="C836" s="128"/>
      <c r="D836" s="128"/>
      <c r="E836" s="128"/>
      <c r="F836" s="688"/>
      <c r="G836" s="739"/>
      <c r="H836" s="739"/>
      <c r="I836" s="739"/>
      <c r="J836" s="751"/>
      <c r="K836" s="739"/>
      <c r="L836" s="739"/>
      <c r="M836" s="745"/>
      <c r="N836" s="752"/>
      <c r="O836" s="740"/>
      <c r="P836" s="655"/>
    </row>
    <row r="837" spans="2:16">
      <c r="B837" s="127"/>
      <c r="C837" s="128"/>
      <c r="D837" s="128"/>
      <c r="E837" s="128"/>
      <c r="F837" s="688" t="s">
        <v>1745</v>
      </c>
      <c r="G837" s="739"/>
      <c r="H837" s="739"/>
      <c r="I837" s="747"/>
      <c r="J837" s="797"/>
      <c r="K837" s="739"/>
      <c r="L837" s="739"/>
      <c r="M837" s="745"/>
      <c r="N837" s="752">
        <f>SUM(M838:M841)</f>
        <v>8210000</v>
      </c>
      <c r="O837" s="740"/>
      <c r="P837" s="655"/>
    </row>
    <row r="838" spans="2:16">
      <c r="B838" s="127"/>
      <c r="C838" s="128"/>
      <c r="D838" s="128"/>
      <c r="E838" s="128"/>
      <c r="F838" s="688" t="s">
        <v>1091</v>
      </c>
      <c r="G838" s="739">
        <v>5</v>
      </c>
      <c r="H838" s="739"/>
      <c r="I838" s="747"/>
      <c r="J838" s="797">
        <v>67500</v>
      </c>
      <c r="K838" s="739"/>
      <c r="L838" s="739"/>
      <c r="M838" s="745">
        <f>G838*J838</f>
        <v>337500</v>
      </c>
      <c r="N838" s="752"/>
      <c r="O838" s="740"/>
      <c r="P838" s="655"/>
    </row>
    <row r="839" spans="2:16">
      <c r="B839" s="127"/>
      <c r="C839" s="128"/>
      <c r="D839" s="128"/>
      <c r="E839" s="128"/>
      <c r="F839" s="688" t="s">
        <v>1441</v>
      </c>
      <c r="G839" s="739">
        <v>4</v>
      </c>
      <c r="H839" s="739"/>
      <c r="I839" s="747"/>
      <c r="J839" s="797">
        <v>65000</v>
      </c>
      <c r="K839" s="739"/>
      <c r="L839" s="739"/>
      <c r="M839" s="745">
        <f>G839*J839</f>
        <v>260000</v>
      </c>
      <c r="N839" s="752"/>
      <c r="O839" s="740"/>
      <c r="P839" s="655"/>
    </row>
    <row r="840" spans="2:16">
      <c r="B840" s="127"/>
      <c r="C840" s="128"/>
      <c r="D840" s="128"/>
      <c r="E840" s="128"/>
      <c r="F840" s="688" t="s">
        <v>564</v>
      </c>
      <c r="G840" s="739">
        <v>37</v>
      </c>
      <c r="H840" s="739" t="s">
        <v>504</v>
      </c>
      <c r="I840" s="747" t="s">
        <v>50</v>
      </c>
      <c r="J840" s="751">
        <v>62500</v>
      </c>
      <c r="K840" s="739"/>
      <c r="L840" s="739"/>
      <c r="M840" s="745">
        <f>G840*J840</f>
        <v>2312500</v>
      </c>
      <c r="N840" s="752"/>
      <c r="O840" s="740"/>
      <c r="P840" s="655"/>
    </row>
    <row r="841" spans="2:16">
      <c r="B841" s="127"/>
      <c r="C841" s="128"/>
      <c r="D841" s="128"/>
      <c r="E841" s="128"/>
      <c r="F841" s="688" t="s">
        <v>161</v>
      </c>
      <c r="G841" s="739">
        <v>106</v>
      </c>
      <c r="H841" s="739" t="s">
        <v>504</v>
      </c>
      <c r="I841" s="747" t="s">
        <v>50</v>
      </c>
      <c r="J841" s="751">
        <v>50000</v>
      </c>
      <c r="K841" s="739"/>
      <c r="L841" s="739"/>
      <c r="M841" s="745">
        <f>G841*J841</f>
        <v>5300000</v>
      </c>
      <c r="N841" s="752"/>
      <c r="O841" s="740"/>
      <c r="P841" s="655"/>
    </row>
    <row r="842" spans="2:16">
      <c r="B842" s="127"/>
      <c r="C842" s="128"/>
      <c r="D842" s="128"/>
      <c r="E842" s="128"/>
      <c r="F842" s="688"/>
      <c r="G842" s="739"/>
      <c r="H842" s="739"/>
      <c r="I842" s="747"/>
      <c r="J842" s="751"/>
      <c r="K842" s="739"/>
      <c r="L842" s="739"/>
      <c r="M842" s="745"/>
      <c r="N842" s="752">
        <f>SUM(M843:M848)</f>
        <v>1050000</v>
      </c>
      <c r="O842" s="740"/>
      <c r="P842" s="655"/>
    </row>
    <row r="843" spans="2:16">
      <c r="B843" s="127"/>
      <c r="C843" s="128"/>
      <c r="D843" s="128"/>
      <c r="E843" s="128"/>
      <c r="F843" s="688" t="s">
        <v>505</v>
      </c>
      <c r="G843" s="739">
        <v>3</v>
      </c>
      <c r="H843" s="739" t="s">
        <v>506</v>
      </c>
      <c r="I843" s="739" t="s">
        <v>50</v>
      </c>
      <c r="J843" s="751">
        <v>200000</v>
      </c>
      <c r="K843" s="739"/>
      <c r="L843" s="739"/>
      <c r="M843" s="745">
        <f>J843*G843</f>
        <v>600000</v>
      </c>
      <c r="N843" s="752"/>
      <c r="O843" s="740"/>
      <c r="P843" s="655"/>
    </row>
    <row r="844" spans="2:16">
      <c r="B844" s="127"/>
      <c r="C844" s="128"/>
      <c r="D844" s="128"/>
      <c r="E844" s="128"/>
      <c r="F844" s="688" t="s">
        <v>524</v>
      </c>
      <c r="G844" s="739">
        <v>10</v>
      </c>
      <c r="H844" s="739" t="s">
        <v>515</v>
      </c>
      <c r="I844" s="739" t="s">
        <v>50</v>
      </c>
      <c r="J844" s="751">
        <v>12000</v>
      </c>
      <c r="K844" s="739"/>
      <c r="L844" s="739"/>
      <c r="M844" s="745">
        <f t="shared" ref="M844:M848" si="96">J844*G844</f>
        <v>120000</v>
      </c>
      <c r="N844" s="752"/>
      <c r="O844" s="740"/>
      <c r="P844" s="655"/>
    </row>
    <row r="845" spans="2:16">
      <c r="B845" s="127"/>
      <c r="C845" s="128"/>
      <c r="D845" s="128"/>
      <c r="E845" s="128"/>
      <c r="F845" s="688" t="s">
        <v>514</v>
      </c>
      <c r="G845" s="739">
        <v>2</v>
      </c>
      <c r="H845" s="739" t="s">
        <v>515</v>
      </c>
      <c r="I845" s="739" t="s">
        <v>50</v>
      </c>
      <c r="J845" s="751">
        <v>40000</v>
      </c>
      <c r="K845" s="739"/>
      <c r="L845" s="739"/>
      <c r="M845" s="745">
        <f t="shared" si="96"/>
        <v>80000</v>
      </c>
      <c r="N845" s="752"/>
      <c r="O845" s="740"/>
      <c r="P845" s="655"/>
    </row>
    <row r="846" spans="2:16">
      <c r="B846" s="127"/>
      <c r="C846" s="128"/>
      <c r="D846" s="128"/>
      <c r="E846" s="128"/>
      <c r="F846" s="688" t="s">
        <v>516</v>
      </c>
      <c r="G846" s="739">
        <v>4</v>
      </c>
      <c r="H846" s="739" t="s">
        <v>515</v>
      </c>
      <c r="I846" s="739" t="s">
        <v>50</v>
      </c>
      <c r="J846" s="751">
        <v>35000</v>
      </c>
      <c r="K846" s="739"/>
      <c r="L846" s="739"/>
      <c r="M846" s="745">
        <f t="shared" si="96"/>
        <v>140000</v>
      </c>
      <c r="N846" s="752"/>
      <c r="O846" s="740"/>
      <c r="P846" s="655"/>
    </row>
    <row r="847" spans="2:16">
      <c r="B847" s="127"/>
      <c r="C847" s="128"/>
      <c r="D847" s="128"/>
      <c r="E847" s="128"/>
      <c r="F847" s="688" t="s">
        <v>517</v>
      </c>
      <c r="G847" s="739">
        <v>5</v>
      </c>
      <c r="H847" s="739" t="s">
        <v>518</v>
      </c>
      <c r="I847" s="739" t="s">
        <v>50</v>
      </c>
      <c r="J847" s="751">
        <v>12000</v>
      </c>
      <c r="K847" s="739"/>
      <c r="L847" s="739"/>
      <c r="M847" s="745">
        <f t="shared" si="96"/>
        <v>60000</v>
      </c>
      <c r="N847" s="752"/>
      <c r="O847" s="740"/>
      <c r="P847" s="655"/>
    </row>
    <row r="848" spans="2:16">
      <c r="B848" s="127"/>
      <c r="C848" s="128"/>
      <c r="D848" s="128"/>
      <c r="E848" s="128"/>
      <c r="F848" s="688" t="s">
        <v>520</v>
      </c>
      <c r="G848" s="739">
        <v>2</v>
      </c>
      <c r="H848" s="739" t="s">
        <v>515</v>
      </c>
      <c r="I848" s="739" t="s">
        <v>50</v>
      </c>
      <c r="J848" s="751">
        <v>25000</v>
      </c>
      <c r="K848" s="739"/>
      <c r="L848" s="739"/>
      <c r="M848" s="745">
        <f t="shared" si="96"/>
        <v>50000</v>
      </c>
      <c r="N848" s="752"/>
      <c r="O848" s="740"/>
      <c r="P848" s="655"/>
    </row>
    <row r="849" spans="2:16">
      <c r="B849" s="127"/>
      <c r="C849" s="128"/>
      <c r="D849" s="128"/>
      <c r="E849" s="128"/>
      <c r="F849" s="843"/>
      <c r="G849" s="739"/>
      <c r="H849" s="739"/>
      <c r="I849" s="739"/>
      <c r="J849" s="751"/>
      <c r="K849" s="739"/>
      <c r="L849" s="739"/>
      <c r="M849" s="745"/>
      <c r="N849" s="752"/>
      <c r="O849" s="740"/>
      <c r="P849" s="655"/>
    </row>
    <row r="850" spans="2:16">
      <c r="B850" s="127"/>
      <c r="C850" s="128"/>
      <c r="D850" s="128"/>
      <c r="E850" s="128"/>
      <c r="F850" s="843" t="s">
        <v>1791</v>
      </c>
      <c r="G850" s="739"/>
      <c r="H850" s="739"/>
      <c r="I850" s="747"/>
      <c r="J850" s="797"/>
      <c r="K850" s="739"/>
      <c r="L850" s="739"/>
      <c r="M850" s="745"/>
      <c r="N850" s="752">
        <f>SUM(M851:M854)</f>
        <v>8210000</v>
      </c>
      <c r="O850" s="740"/>
      <c r="P850" s="655"/>
    </row>
    <row r="851" spans="2:16">
      <c r="B851" s="127"/>
      <c r="C851" s="128"/>
      <c r="D851" s="128"/>
      <c r="E851" s="128"/>
      <c r="F851" s="843" t="s">
        <v>1091</v>
      </c>
      <c r="G851" s="739">
        <v>5</v>
      </c>
      <c r="H851" s="739"/>
      <c r="I851" s="747"/>
      <c r="J851" s="797">
        <v>67500</v>
      </c>
      <c r="K851" s="739"/>
      <c r="L851" s="739"/>
      <c r="M851" s="745">
        <f>G851*J851</f>
        <v>337500</v>
      </c>
      <c r="N851" s="752"/>
      <c r="O851" s="740"/>
      <c r="P851" s="655"/>
    </row>
    <row r="852" spans="2:16">
      <c r="B852" s="127"/>
      <c r="C852" s="128"/>
      <c r="D852" s="128"/>
      <c r="E852" s="128"/>
      <c r="F852" s="843" t="s">
        <v>1441</v>
      </c>
      <c r="G852" s="739">
        <v>4</v>
      </c>
      <c r="H852" s="739"/>
      <c r="I852" s="747"/>
      <c r="J852" s="797">
        <v>65000</v>
      </c>
      <c r="K852" s="739"/>
      <c r="L852" s="739"/>
      <c r="M852" s="745">
        <f>G852*J852</f>
        <v>260000</v>
      </c>
      <c r="N852" s="752"/>
      <c r="O852" s="740"/>
      <c r="P852" s="655"/>
    </row>
    <row r="853" spans="2:16">
      <c r="B853" s="127"/>
      <c r="C853" s="128"/>
      <c r="D853" s="128"/>
      <c r="E853" s="128"/>
      <c r="F853" s="843" t="s">
        <v>564</v>
      </c>
      <c r="G853" s="739">
        <v>37</v>
      </c>
      <c r="H853" s="739" t="s">
        <v>504</v>
      </c>
      <c r="I853" s="747" t="s">
        <v>50</v>
      </c>
      <c r="J853" s="751">
        <v>62500</v>
      </c>
      <c r="K853" s="739"/>
      <c r="L853" s="739"/>
      <c r="M853" s="745">
        <f>G853*J853</f>
        <v>2312500</v>
      </c>
      <c r="N853" s="752"/>
      <c r="O853" s="740"/>
      <c r="P853" s="655"/>
    </row>
    <row r="854" spans="2:16">
      <c r="B854" s="127"/>
      <c r="C854" s="128"/>
      <c r="D854" s="128"/>
      <c r="E854" s="128"/>
      <c r="F854" s="843" t="s">
        <v>161</v>
      </c>
      <c r="G854" s="739">
        <v>106</v>
      </c>
      <c r="H854" s="739" t="s">
        <v>504</v>
      </c>
      <c r="I854" s="747" t="s">
        <v>50</v>
      </c>
      <c r="J854" s="751">
        <v>50000</v>
      </c>
      <c r="K854" s="739"/>
      <c r="L854" s="739"/>
      <c r="M854" s="745">
        <f>G854*J854</f>
        <v>5300000</v>
      </c>
      <c r="N854" s="752"/>
      <c r="O854" s="740"/>
      <c r="P854" s="655"/>
    </row>
    <row r="855" spans="2:16">
      <c r="B855" s="127"/>
      <c r="C855" s="128"/>
      <c r="D855" s="128"/>
      <c r="E855" s="128"/>
      <c r="F855" s="843"/>
      <c r="G855" s="739"/>
      <c r="H855" s="739"/>
      <c r="I855" s="747"/>
      <c r="J855" s="751"/>
      <c r="K855" s="739"/>
      <c r="L855" s="739"/>
      <c r="M855" s="745"/>
      <c r="N855" s="752">
        <f>SUM(M856:M861)</f>
        <v>1050000</v>
      </c>
      <c r="O855" s="740"/>
      <c r="P855" s="655"/>
    </row>
    <row r="856" spans="2:16">
      <c r="B856" s="127"/>
      <c r="C856" s="128"/>
      <c r="D856" s="128"/>
      <c r="E856" s="128"/>
      <c r="F856" s="843" t="s">
        <v>505</v>
      </c>
      <c r="G856" s="739">
        <v>3</v>
      </c>
      <c r="H856" s="739" t="s">
        <v>506</v>
      </c>
      <c r="I856" s="739" t="s">
        <v>50</v>
      </c>
      <c r="J856" s="751">
        <v>200000</v>
      </c>
      <c r="K856" s="739"/>
      <c r="L856" s="739"/>
      <c r="M856" s="745">
        <f>J856*G856</f>
        <v>600000</v>
      </c>
      <c r="N856" s="752"/>
      <c r="O856" s="740"/>
      <c r="P856" s="655"/>
    </row>
    <row r="857" spans="2:16">
      <c r="B857" s="127"/>
      <c r="C857" s="128"/>
      <c r="D857" s="128"/>
      <c r="E857" s="128"/>
      <c r="F857" s="843" t="s">
        <v>524</v>
      </c>
      <c r="G857" s="739">
        <v>10</v>
      </c>
      <c r="H857" s="739" t="s">
        <v>515</v>
      </c>
      <c r="I857" s="739" t="s">
        <v>50</v>
      </c>
      <c r="J857" s="751">
        <v>12000</v>
      </c>
      <c r="K857" s="739"/>
      <c r="L857" s="739"/>
      <c r="M857" s="745">
        <f t="shared" ref="M857:M861" si="97">J857*G857</f>
        <v>120000</v>
      </c>
      <c r="N857" s="752"/>
      <c r="O857" s="740"/>
      <c r="P857" s="655"/>
    </row>
    <row r="858" spans="2:16">
      <c r="B858" s="127"/>
      <c r="C858" s="128"/>
      <c r="D858" s="128"/>
      <c r="E858" s="128"/>
      <c r="F858" s="843" t="s">
        <v>514</v>
      </c>
      <c r="G858" s="739">
        <v>2</v>
      </c>
      <c r="H858" s="739" t="s">
        <v>515</v>
      </c>
      <c r="I858" s="739" t="s">
        <v>50</v>
      </c>
      <c r="J858" s="751">
        <v>40000</v>
      </c>
      <c r="K858" s="739"/>
      <c r="L858" s="739"/>
      <c r="M858" s="745">
        <f t="shared" si="97"/>
        <v>80000</v>
      </c>
      <c r="N858" s="752"/>
      <c r="O858" s="740"/>
      <c r="P858" s="655"/>
    </row>
    <row r="859" spans="2:16">
      <c r="B859" s="127"/>
      <c r="C859" s="128"/>
      <c r="D859" s="128"/>
      <c r="E859" s="128"/>
      <c r="F859" s="843" t="s">
        <v>516</v>
      </c>
      <c r="G859" s="739">
        <v>4</v>
      </c>
      <c r="H859" s="739" t="s">
        <v>515</v>
      </c>
      <c r="I859" s="739" t="s">
        <v>50</v>
      </c>
      <c r="J859" s="751">
        <v>35000</v>
      </c>
      <c r="K859" s="739"/>
      <c r="L859" s="739"/>
      <c r="M859" s="745">
        <f t="shared" si="97"/>
        <v>140000</v>
      </c>
      <c r="N859" s="752"/>
      <c r="O859" s="740"/>
      <c r="P859" s="655"/>
    </row>
    <row r="860" spans="2:16">
      <c r="B860" s="127"/>
      <c r="C860" s="128"/>
      <c r="D860" s="128"/>
      <c r="E860" s="128"/>
      <c r="F860" s="843" t="s">
        <v>517</v>
      </c>
      <c r="G860" s="739">
        <v>5</v>
      </c>
      <c r="H860" s="739" t="s">
        <v>518</v>
      </c>
      <c r="I860" s="739" t="s">
        <v>50</v>
      </c>
      <c r="J860" s="751">
        <v>12000</v>
      </c>
      <c r="K860" s="739"/>
      <c r="L860" s="739"/>
      <c r="M860" s="745">
        <f t="shared" si="97"/>
        <v>60000</v>
      </c>
      <c r="N860" s="752"/>
      <c r="O860" s="740"/>
      <c r="P860" s="655"/>
    </row>
    <row r="861" spans="2:16">
      <c r="B861" s="127"/>
      <c r="C861" s="128"/>
      <c r="D861" s="128"/>
      <c r="E861" s="128"/>
      <c r="F861" s="843" t="s">
        <v>520</v>
      </c>
      <c r="G861" s="739">
        <v>2</v>
      </c>
      <c r="H861" s="739" t="s">
        <v>515</v>
      </c>
      <c r="I861" s="739" t="s">
        <v>50</v>
      </c>
      <c r="J861" s="751">
        <v>25000</v>
      </c>
      <c r="K861" s="739"/>
      <c r="L861" s="739"/>
      <c r="M861" s="745">
        <f t="shared" si="97"/>
        <v>50000</v>
      </c>
      <c r="N861" s="752"/>
      <c r="O861" s="740"/>
      <c r="P861" s="655"/>
    </row>
    <row r="862" spans="2:16">
      <c r="B862" s="127"/>
      <c r="C862" s="128"/>
      <c r="D862" s="128"/>
      <c r="E862" s="128"/>
      <c r="F862" s="688"/>
      <c r="G862" s="739"/>
      <c r="H862" s="739"/>
      <c r="I862" s="739"/>
      <c r="J862" s="751"/>
      <c r="K862" s="739"/>
      <c r="L862" s="739"/>
      <c r="M862" s="745"/>
      <c r="N862" s="752"/>
      <c r="O862" s="740"/>
      <c r="P862" s="655"/>
    </row>
    <row r="863" spans="2:16">
      <c r="B863" s="127">
        <v>2</v>
      </c>
      <c r="C863" s="128">
        <v>2</v>
      </c>
      <c r="D863" s="128">
        <v>4</v>
      </c>
      <c r="E863" s="128">
        <v>3</v>
      </c>
      <c r="F863" s="687" t="s">
        <v>521</v>
      </c>
      <c r="G863" s="739"/>
      <c r="H863" s="739"/>
      <c r="I863" s="739"/>
      <c r="J863" s="751"/>
      <c r="K863" s="739"/>
      <c r="L863" s="739"/>
      <c r="M863" s="745"/>
      <c r="N863" s="752">
        <f>SUM(N864:N874)</f>
        <v>62052000</v>
      </c>
      <c r="O863" s="740"/>
      <c r="P863" s="655"/>
    </row>
    <row r="864" spans="2:16">
      <c r="B864" s="127"/>
      <c r="C864" s="128"/>
      <c r="D864" s="128"/>
      <c r="E864" s="128"/>
      <c r="F864" s="688" t="s">
        <v>1746</v>
      </c>
      <c r="G864" s="739"/>
      <c r="H864" s="739"/>
      <c r="I864" s="739"/>
      <c r="J864" s="751"/>
      <c r="K864" s="739"/>
      <c r="L864" s="739"/>
      <c r="M864" s="745"/>
      <c r="N864" s="752">
        <f>SUM(M865:M867)</f>
        <v>20684000</v>
      </c>
      <c r="O864" s="740"/>
      <c r="P864" s="655"/>
    </row>
    <row r="865" spans="2:16">
      <c r="B865" s="127"/>
      <c r="C865" s="128"/>
      <c r="D865" s="128"/>
      <c r="E865" s="128"/>
      <c r="F865" s="688" t="s">
        <v>507</v>
      </c>
      <c r="G865" s="739">
        <v>173</v>
      </c>
      <c r="H865" s="739" t="s">
        <v>508</v>
      </c>
      <c r="I865" s="739" t="s">
        <v>50</v>
      </c>
      <c r="J865" s="751">
        <v>58000</v>
      </c>
      <c r="K865" s="739"/>
      <c r="L865" s="739"/>
      <c r="M865" s="745">
        <f>G865*J865</f>
        <v>10034000</v>
      </c>
      <c r="N865" s="752"/>
      <c r="O865" s="740"/>
      <c r="P865" s="655"/>
    </row>
    <row r="866" spans="2:16">
      <c r="B866" s="127"/>
      <c r="C866" s="128"/>
      <c r="D866" s="128"/>
      <c r="E866" s="128"/>
      <c r="F866" s="688" t="s">
        <v>509</v>
      </c>
      <c r="G866" s="739">
        <v>22</v>
      </c>
      <c r="H866" s="739" t="s">
        <v>510</v>
      </c>
      <c r="I866" s="739" t="s">
        <v>50</v>
      </c>
      <c r="J866" s="751">
        <v>150000</v>
      </c>
      <c r="K866" s="739"/>
      <c r="L866" s="739"/>
      <c r="M866" s="745">
        <f t="shared" ref="M866:M867" si="98">G866*J866</f>
        <v>3300000</v>
      </c>
      <c r="N866" s="752"/>
      <c r="O866" s="740"/>
      <c r="P866" s="655"/>
    </row>
    <row r="867" spans="2:16">
      <c r="B867" s="127"/>
      <c r="C867" s="128"/>
      <c r="D867" s="128"/>
      <c r="E867" s="128"/>
      <c r="F867" s="687" t="s">
        <v>523</v>
      </c>
      <c r="G867" s="739">
        <v>49</v>
      </c>
      <c r="H867" s="739" t="s">
        <v>510</v>
      </c>
      <c r="I867" s="739" t="s">
        <v>50</v>
      </c>
      <c r="J867" s="751">
        <v>150000</v>
      </c>
      <c r="K867" s="739"/>
      <c r="L867" s="739"/>
      <c r="M867" s="745">
        <f t="shared" si="98"/>
        <v>7350000</v>
      </c>
      <c r="N867" s="752"/>
      <c r="O867" s="740"/>
      <c r="P867" s="655"/>
    </row>
    <row r="868" spans="2:16">
      <c r="B868" s="127"/>
      <c r="C868" s="128"/>
      <c r="D868" s="128"/>
      <c r="E868" s="128"/>
      <c r="F868" s="687"/>
      <c r="G868" s="739"/>
      <c r="H868" s="739"/>
      <c r="I868" s="739"/>
      <c r="J868" s="751"/>
      <c r="K868" s="739"/>
      <c r="L868" s="739"/>
      <c r="M868" s="745"/>
      <c r="N868" s="752"/>
      <c r="O868" s="740"/>
      <c r="P868" s="655"/>
    </row>
    <row r="869" spans="2:16">
      <c r="B869" s="127"/>
      <c r="C869" s="128"/>
      <c r="D869" s="128"/>
      <c r="E869" s="128"/>
      <c r="F869" s="688" t="s">
        <v>1747</v>
      </c>
      <c r="G869" s="739"/>
      <c r="H869" s="739"/>
      <c r="I869" s="739"/>
      <c r="J869" s="751"/>
      <c r="K869" s="739"/>
      <c r="L869" s="739"/>
      <c r="M869" s="745"/>
      <c r="N869" s="752">
        <f>SUM(M870:M872)</f>
        <v>20684000</v>
      </c>
      <c r="O869" s="740"/>
      <c r="P869" s="655"/>
    </row>
    <row r="870" spans="2:16">
      <c r="B870" s="127"/>
      <c r="C870" s="128"/>
      <c r="D870" s="128"/>
      <c r="E870" s="128"/>
      <c r="F870" s="688" t="s">
        <v>507</v>
      </c>
      <c r="G870" s="739">
        <v>173</v>
      </c>
      <c r="H870" s="739" t="s">
        <v>508</v>
      </c>
      <c r="I870" s="739" t="s">
        <v>50</v>
      </c>
      <c r="J870" s="751">
        <v>58000</v>
      </c>
      <c r="K870" s="739"/>
      <c r="L870" s="739"/>
      <c r="M870" s="745">
        <f>G870*J870</f>
        <v>10034000</v>
      </c>
      <c r="N870" s="752"/>
      <c r="O870" s="740"/>
      <c r="P870" s="655"/>
    </row>
    <row r="871" spans="2:16">
      <c r="B871" s="127"/>
      <c r="C871" s="128"/>
      <c r="D871" s="128"/>
      <c r="E871" s="128"/>
      <c r="F871" s="688" t="s">
        <v>509</v>
      </c>
      <c r="G871" s="739">
        <v>22</v>
      </c>
      <c r="H871" s="739" t="s">
        <v>510</v>
      </c>
      <c r="I871" s="739" t="s">
        <v>50</v>
      </c>
      <c r="J871" s="751">
        <v>150000</v>
      </c>
      <c r="K871" s="739"/>
      <c r="L871" s="739"/>
      <c r="M871" s="745">
        <f t="shared" ref="M871:M872" si="99">G871*J871</f>
        <v>3300000</v>
      </c>
      <c r="N871" s="752"/>
      <c r="O871" s="740"/>
      <c r="P871" s="655"/>
    </row>
    <row r="872" spans="2:16">
      <c r="B872" s="127"/>
      <c r="C872" s="128"/>
      <c r="D872" s="128"/>
      <c r="E872" s="128"/>
      <c r="F872" s="687" t="s">
        <v>523</v>
      </c>
      <c r="G872" s="739">
        <v>49</v>
      </c>
      <c r="H872" s="739" t="s">
        <v>510</v>
      </c>
      <c r="I872" s="739" t="s">
        <v>50</v>
      </c>
      <c r="J872" s="751">
        <v>150000</v>
      </c>
      <c r="K872" s="739"/>
      <c r="L872" s="739"/>
      <c r="M872" s="745">
        <f t="shared" si="99"/>
        <v>7350000</v>
      </c>
      <c r="N872" s="752"/>
      <c r="O872" s="740"/>
      <c r="P872" s="655"/>
    </row>
    <row r="873" spans="2:16">
      <c r="B873" s="127"/>
      <c r="C873" s="128"/>
      <c r="D873" s="128"/>
      <c r="E873" s="128"/>
      <c r="F873" s="687"/>
      <c r="G873" s="739"/>
      <c r="H873" s="739"/>
      <c r="I873" s="739"/>
      <c r="J873" s="751"/>
      <c r="K873" s="739"/>
      <c r="L873" s="739"/>
      <c r="M873" s="745"/>
      <c r="N873" s="752"/>
      <c r="O873" s="740"/>
      <c r="P873" s="655"/>
    </row>
    <row r="874" spans="2:16">
      <c r="B874" s="127"/>
      <c r="C874" s="128"/>
      <c r="D874" s="128"/>
      <c r="E874" s="128"/>
      <c r="F874" s="843" t="s">
        <v>1792</v>
      </c>
      <c r="G874" s="739"/>
      <c r="H874" s="739"/>
      <c r="I874" s="739"/>
      <c r="J874" s="751"/>
      <c r="K874" s="739"/>
      <c r="L874" s="739"/>
      <c r="M874" s="745"/>
      <c r="N874" s="752">
        <f>SUM(M875:M877)</f>
        <v>20684000</v>
      </c>
      <c r="O874" s="740"/>
      <c r="P874" s="655"/>
    </row>
    <row r="875" spans="2:16">
      <c r="B875" s="127"/>
      <c r="C875" s="128"/>
      <c r="D875" s="128"/>
      <c r="E875" s="128"/>
      <c r="F875" s="843" t="s">
        <v>507</v>
      </c>
      <c r="G875" s="739">
        <v>173</v>
      </c>
      <c r="H875" s="739" t="s">
        <v>508</v>
      </c>
      <c r="I875" s="739" t="s">
        <v>50</v>
      </c>
      <c r="J875" s="751">
        <v>58000</v>
      </c>
      <c r="K875" s="739"/>
      <c r="L875" s="739"/>
      <c r="M875" s="745">
        <f>G875*J875</f>
        <v>10034000</v>
      </c>
      <c r="N875" s="752"/>
      <c r="O875" s="740"/>
      <c r="P875" s="655"/>
    </row>
    <row r="876" spans="2:16">
      <c r="B876" s="127"/>
      <c r="C876" s="128"/>
      <c r="D876" s="128"/>
      <c r="E876" s="128"/>
      <c r="F876" s="843" t="s">
        <v>509</v>
      </c>
      <c r="G876" s="739">
        <v>22</v>
      </c>
      <c r="H876" s="739" t="s">
        <v>510</v>
      </c>
      <c r="I876" s="739" t="s">
        <v>50</v>
      </c>
      <c r="J876" s="751">
        <v>150000</v>
      </c>
      <c r="K876" s="739"/>
      <c r="L876" s="739"/>
      <c r="M876" s="745">
        <f t="shared" ref="M876:M877" si="100">G876*J876</f>
        <v>3300000</v>
      </c>
      <c r="N876" s="752"/>
      <c r="O876" s="740"/>
      <c r="P876" s="655"/>
    </row>
    <row r="877" spans="2:16">
      <c r="B877" s="127"/>
      <c r="C877" s="128"/>
      <c r="D877" s="128"/>
      <c r="E877" s="128"/>
      <c r="F877" s="844" t="s">
        <v>523</v>
      </c>
      <c r="G877" s="739">
        <v>49</v>
      </c>
      <c r="H877" s="739" t="s">
        <v>510</v>
      </c>
      <c r="I877" s="739" t="s">
        <v>50</v>
      </c>
      <c r="J877" s="751">
        <v>150000</v>
      </c>
      <c r="K877" s="739"/>
      <c r="L877" s="739"/>
      <c r="M877" s="745">
        <f t="shared" si="100"/>
        <v>7350000</v>
      </c>
      <c r="N877" s="752"/>
      <c r="O877" s="740"/>
      <c r="P877" s="655"/>
    </row>
    <row r="878" spans="2:16" ht="16.5" customHeight="1">
      <c r="B878" s="127"/>
      <c r="C878" s="128"/>
      <c r="D878" s="128"/>
      <c r="E878" s="128"/>
      <c r="F878" s="687"/>
      <c r="G878" s="739"/>
      <c r="H878" s="739"/>
      <c r="I878" s="739"/>
      <c r="J878" s="747"/>
      <c r="K878" s="739"/>
      <c r="L878" s="739"/>
      <c r="M878" s="745"/>
      <c r="N878" s="752"/>
      <c r="O878" s="740"/>
      <c r="P878" s="655"/>
    </row>
    <row r="879" spans="2:16" ht="16.5" customHeight="1">
      <c r="B879" s="127">
        <v>2</v>
      </c>
      <c r="C879" s="128">
        <v>2</v>
      </c>
      <c r="D879" s="128">
        <v>5</v>
      </c>
      <c r="E879" s="128"/>
      <c r="F879" s="788" t="s">
        <v>1736</v>
      </c>
      <c r="G879" s="789"/>
      <c r="H879" s="789"/>
      <c r="I879" s="789"/>
      <c r="J879" s="789"/>
      <c r="K879" s="739"/>
      <c r="L879" s="739"/>
      <c r="M879" s="745"/>
      <c r="N879" s="752">
        <f>N880+N891+N1012</f>
        <v>148145600</v>
      </c>
      <c r="O879" s="740"/>
      <c r="P879" s="655"/>
    </row>
    <row r="880" spans="2:16" ht="16.5" customHeight="1">
      <c r="B880" s="127">
        <v>2</v>
      </c>
      <c r="C880" s="128">
        <v>2</v>
      </c>
      <c r="D880" s="128">
        <v>5</v>
      </c>
      <c r="E880" s="128">
        <v>2</v>
      </c>
      <c r="F880" s="688" t="s">
        <v>82</v>
      </c>
      <c r="G880" s="739"/>
      <c r="H880" s="739"/>
      <c r="I880" s="796"/>
      <c r="J880" s="747"/>
      <c r="K880" s="739"/>
      <c r="L880" s="739"/>
      <c r="M880" s="745"/>
      <c r="N880" s="752">
        <f>SUM(N881:N889)</f>
        <v>8280000</v>
      </c>
      <c r="O880" s="740"/>
      <c r="P880" s="655"/>
    </row>
    <row r="881" spans="2:16" ht="16.5" customHeight="1">
      <c r="B881" s="127"/>
      <c r="C881" s="128"/>
      <c r="D881" s="128"/>
      <c r="E881" s="128"/>
      <c r="F881" s="688" t="s">
        <v>129</v>
      </c>
      <c r="G881" s="739">
        <v>18</v>
      </c>
      <c r="H881" s="739" t="s">
        <v>50</v>
      </c>
      <c r="I881" s="739"/>
      <c r="J881" s="747">
        <v>20000</v>
      </c>
      <c r="K881" s="739">
        <v>6</v>
      </c>
      <c r="L881" s="739" t="s">
        <v>50</v>
      </c>
      <c r="M881" s="745"/>
      <c r="N881" s="752">
        <f>K881*J881*G881</f>
        <v>2160000</v>
      </c>
      <c r="O881" s="740"/>
      <c r="P881" s="655">
        <f>N879-3840000</f>
        <v>144305600</v>
      </c>
    </row>
    <row r="882" spans="2:16" ht="16.5" customHeight="1">
      <c r="B882" s="127"/>
      <c r="C882" s="128"/>
      <c r="D882" s="128"/>
      <c r="E882" s="128"/>
      <c r="F882" s="688" t="s">
        <v>1124</v>
      </c>
      <c r="G882" s="739"/>
      <c r="H882" s="739"/>
      <c r="I882" s="739"/>
      <c r="J882" s="747"/>
      <c r="K882" s="739"/>
      <c r="L882" s="739"/>
      <c r="M882" s="745"/>
      <c r="N882" s="752">
        <f>SUM(M883:M885)</f>
        <v>3720000</v>
      </c>
      <c r="O882" s="740"/>
      <c r="P882" s="655">
        <f>P881*3%</f>
        <v>4329168</v>
      </c>
    </row>
    <row r="883" spans="2:16" ht="16.5" customHeight="1">
      <c r="B883" s="127"/>
      <c r="C883" s="128"/>
      <c r="D883" s="128"/>
      <c r="E883" s="128"/>
      <c r="F883" s="688" t="s">
        <v>124</v>
      </c>
      <c r="G883" s="739">
        <v>1</v>
      </c>
      <c r="H883" s="739" t="s">
        <v>50</v>
      </c>
      <c r="I883" s="747"/>
      <c r="J883" s="870">
        <v>120000</v>
      </c>
      <c r="K883" s="739">
        <v>6</v>
      </c>
      <c r="L883" s="739" t="s">
        <v>50</v>
      </c>
      <c r="M883" s="745">
        <f>K883*J883*G883</f>
        <v>720000</v>
      </c>
      <c r="N883" s="752"/>
      <c r="O883" s="740"/>
      <c r="P883" s="655"/>
    </row>
    <row r="884" spans="2:16" ht="16.5" customHeight="1">
      <c r="B884" s="127"/>
      <c r="C884" s="128"/>
      <c r="D884" s="128"/>
      <c r="E884" s="128"/>
      <c r="F884" s="688" t="s">
        <v>125</v>
      </c>
      <c r="G884" s="739">
        <v>1</v>
      </c>
      <c r="H884" s="739" t="s">
        <v>50</v>
      </c>
      <c r="I884" s="747"/>
      <c r="J884" s="870">
        <v>100000</v>
      </c>
      <c r="K884" s="739">
        <v>6</v>
      </c>
      <c r="L884" s="739" t="s">
        <v>50</v>
      </c>
      <c r="M884" s="745">
        <f t="shared" ref="M884:M885" si="101">K884*J884*G884</f>
        <v>600000</v>
      </c>
      <c r="N884" s="752"/>
      <c r="O884" s="740"/>
      <c r="P884" s="655"/>
    </row>
    <row r="885" spans="2:16" ht="16.5" customHeight="1">
      <c r="B885" s="127"/>
      <c r="C885" s="128"/>
      <c r="D885" s="128"/>
      <c r="E885" s="128"/>
      <c r="F885" s="688" t="s">
        <v>126</v>
      </c>
      <c r="G885" s="739">
        <v>5</v>
      </c>
      <c r="H885" s="739" t="s">
        <v>50</v>
      </c>
      <c r="I885" s="747"/>
      <c r="J885" s="870">
        <v>80000</v>
      </c>
      <c r="K885" s="739">
        <v>6</v>
      </c>
      <c r="L885" s="739" t="s">
        <v>50</v>
      </c>
      <c r="M885" s="745">
        <f t="shared" si="101"/>
        <v>2400000</v>
      </c>
      <c r="N885" s="752"/>
      <c r="O885" s="740"/>
      <c r="P885" s="655"/>
    </row>
    <row r="886" spans="2:16" ht="16.5" customHeight="1">
      <c r="B886" s="127"/>
      <c r="C886" s="128"/>
      <c r="D886" s="128"/>
      <c r="E886" s="128"/>
      <c r="F886" s="688" t="s">
        <v>156</v>
      </c>
      <c r="G886" s="739">
        <v>1</v>
      </c>
      <c r="H886" s="739" t="s">
        <v>50</v>
      </c>
      <c r="I886" s="747"/>
      <c r="J886" s="870">
        <v>100000</v>
      </c>
      <c r="K886" s="739">
        <v>6</v>
      </c>
      <c r="L886" s="739" t="s">
        <v>50</v>
      </c>
      <c r="M886" s="745"/>
      <c r="N886" s="752">
        <f>K886*J886*G886</f>
        <v>600000</v>
      </c>
      <c r="O886" s="740"/>
      <c r="P886" s="655"/>
    </row>
    <row r="887" spans="2:16" ht="16.5" customHeight="1">
      <c r="B887" s="127"/>
      <c r="C887" s="128"/>
      <c r="D887" s="128"/>
      <c r="E887" s="128"/>
      <c r="F887" s="688" t="s">
        <v>526</v>
      </c>
      <c r="G887" s="739">
        <v>1</v>
      </c>
      <c r="H887" s="739" t="s">
        <v>50</v>
      </c>
      <c r="I887" s="747"/>
      <c r="J887" s="747">
        <v>150000</v>
      </c>
      <c r="K887" s="739">
        <v>6</v>
      </c>
      <c r="L887" s="739" t="s">
        <v>50</v>
      </c>
      <c r="M887" s="745"/>
      <c r="N887" s="752">
        <f t="shared" ref="N887:N889" si="102">K887*J887*G887</f>
        <v>900000</v>
      </c>
      <c r="O887" s="740"/>
      <c r="P887" s="655"/>
    </row>
    <row r="888" spans="2:16" ht="16.5" customHeight="1">
      <c r="B888" s="127"/>
      <c r="C888" s="128"/>
      <c r="D888" s="128"/>
      <c r="E888" s="128"/>
      <c r="F888" s="688" t="s">
        <v>1611</v>
      </c>
      <c r="G888" s="739">
        <v>1</v>
      </c>
      <c r="H888" s="739" t="s">
        <v>50</v>
      </c>
      <c r="I888" s="739"/>
      <c r="J888" s="747">
        <v>50000</v>
      </c>
      <c r="K888" s="739">
        <v>6</v>
      </c>
      <c r="L888" s="739" t="s">
        <v>50</v>
      </c>
      <c r="M888" s="745"/>
      <c r="N888" s="752">
        <f t="shared" si="102"/>
        <v>300000</v>
      </c>
      <c r="O888" s="740"/>
      <c r="P888" s="655"/>
    </row>
    <row r="889" spans="2:16" ht="16.5" customHeight="1">
      <c r="B889" s="127"/>
      <c r="C889" s="128"/>
      <c r="D889" s="128"/>
      <c r="E889" s="128"/>
      <c r="F889" s="688" t="s">
        <v>617</v>
      </c>
      <c r="G889" s="739">
        <v>1</v>
      </c>
      <c r="H889" s="739" t="s">
        <v>50</v>
      </c>
      <c r="I889" s="739"/>
      <c r="J889" s="747">
        <v>100000</v>
      </c>
      <c r="K889" s="739">
        <v>6</v>
      </c>
      <c r="L889" s="739" t="s">
        <v>50</v>
      </c>
      <c r="M889" s="745"/>
      <c r="N889" s="752">
        <f t="shared" si="102"/>
        <v>600000</v>
      </c>
      <c r="O889" s="740"/>
      <c r="P889" s="655"/>
    </row>
    <row r="890" spans="2:16" ht="16.5" customHeight="1">
      <c r="B890" s="127"/>
      <c r="C890" s="128"/>
      <c r="D890" s="128"/>
      <c r="E890" s="128"/>
      <c r="F890" s="688"/>
      <c r="G890" s="739"/>
      <c r="H890" s="739"/>
      <c r="I890" s="739"/>
      <c r="J890" s="747"/>
      <c r="K890" s="739"/>
      <c r="L890" s="739"/>
      <c r="M890" s="745"/>
      <c r="N890" s="752"/>
      <c r="O890" s="740"/>
      <c r="P890" s="655"/>
    </row>
    <row r="891" spans="2:16" ht="16.5" customHeight="1">
      <c r="B891" s="127"/>
      <c r="C891" s="128"/>
      <c r="D891" s="128"/>
      <c r="E891" s="128"/>
      <c r="F891" s="688" t="s">
        <v>1733</v>
      </c>
      <c r="G891" s="739"/>
      <c r="H891" s="739"/>
      <c r="I891" s="739"/>
      <c r="J891" s="747"/>
      <c r="K891" s="739"/>
      <c r="L891" s="739"/>
      <c r="M891" s="745"/>
      <c r="N891" s="752">
        <f>SUM(N892:N1001)</f>
        <v>53411600</v>
      </c>
      <c r="O891" s="740"/>
      <c r="P891" s="655"/>
    </row>
    <row r="892" spans="2:16" ht="16.5" customHeight="1">
      <c r="B892" s="127"/>
      <c r="C892" s="128"/>
      <c r="D892" s="128"/>
      <c r="E892" s="128"/>
      <c r="F892" s="688" t="s">
        <v>1735</v>
      </c>
      <c r="G892" s="739"/>
      <c r="H892" s="739"/>
      <c r="I892" s="747"/>
      <c r="J892" s="747"/>
      <c r="K892" s="739"/>
      <c r="L892" s="739"/>
      <c r="M892" s="745"/>
      <c r="N892" s="752">
        <f>SUM(M893:M899)</f>
        <v>6505000</v>
      </c>
      <c r="O892" s="740"/>
      <c r="P892" s="655"/>
    </row>
    <row r="893" spans="2:16" ht="16.5" customHeight="1">
      <c r="B893" s="127"/>
      <c r="C893" s="128"/>
      <c r="D893" s="128"/>
      <c r="E893" s="128"/>
      <c r="F893" s="688" t="s">
        <v>1590</v>
      </c>
      <c r="G893" s="739">
        <v>70</v>
      </c>
      <c r="H893" s="739" t="s">
        <v>504</v>
      </c>
      <c r="I893" s="739" t="s">
        <v>50</v>
      </c>
      <c r="J893" s="747">
        <v>50000</v>
      </c>
      <c r="K893" s="739"/>
      <c r="L893" s="739"/>
      <c r="M893" s="745">
        <f>J893*G893</f>
        <v>3500000</v>
      </c>
      <c r="N893" s="752"/>
      <c r="O893" s="740"/>
      <c r="P893" s="655"/>
    </row>
    <row r="894" spans="2:16" ht="16.5" customHeight="1">
      <c r="B894" s="127"/>
      <c r="C894" s="128"/>
      <c r="D894" s="128"/>
      <c r="E894" s="128"/>
      <c r="F894" s="688" t="s">
        <v>564</v>
      </c>
      <c r="G894" s="739">
        <v>34</v>
      </c>
      <c r="H894" s="739" t="s">
        <v>504</v>
      </c>
      <c r="I894" s="739" t="s">
        <v>50</v>
      </c>
      <c r="J894" s="747">
        <v>62500</v>
      </c>
      <c r="K894" s="739"/>
      <c r="L894" s="739"/>
      <c r="M894" s="745">
        <f t="shared" ref="M894:M899" si="103">J894*G894</f>
        <v>2125000</v>
      </c>
      <c r="N894" s="752"/>
      <c r="O894" s="740"/>
      <c r="P894" s="655"/>
    </row>
    <row r="895" spans="2:16" ht="16.5" customHeight="1">
      <c r="B895" s="127"/>
      <c r="C895" s="128"/>
      <c r="D895" s="128"/>
      <c r="E895" s="128"/>
      <c r="F895" s="688" t="s">
        <v>1575</v>
      </c>
      <c r="G895" s="739">
        <v>4</v>
      </c>
      <c r="H895" s="739" t="s">
        <v>504</v>
      </c>
      <c r="I895" s="739" t="s">
        <v>50</v>
      </c>
      <c r="J895" s="747">
        <v>65000</v>
      </c>
      <c r="K895" s="739"/>
      <c r="L895" s="739"/>
      <c r="M895" s="745">
        <f t="shared" si="103"/>
        <v>260000</v>
      </c>
      <c r="N895" s="752"/>
      <c r="O895" s="740"/>
      <c r="P895" s="655"/>
    </row>
    <row r="896" spans="2:16" ht="16.5" customHeight="1">
      <c r="B896" s="127"/>
      <c r="C896" s="128"/>
      <c r="D896" s="128"/>
      <c r="E896" s="128"/>
      <c r="F896" s="688" t="s">
        <v>159</v>
      </c>
      <c r="G896" s="739">
        <v>4</v>
      </c>
      <c r="H896" s="739" t="s">
        <v>504</v>
      </c>
      <c r="I896" s="739" t="s">
        <v>50</v>
      </c>
      <c r="J896" s="747">
        <v>67500</v>
      </c>
      <c r="K896" s="739"/>
      <c r="L896" s="739"/>
      <c r="M896" s="745">
        <f t="shared" si="103"/>
        <v>270000</v>
      </c>
      <c r="N896" s="752"/>
      <c r="O896" s="740"/>
      <c r="P896" s="655"/>
    </row>
    <row r="897" spans="2:16" ht="16.5" customHeight="1">
      <c r="B897" s="127"/>
      <c r="C897" s="128"/>
      <c r="D897" s="128"/>
      <c r="E897" s="128"/>
      <c r="F897" s="688" t="s">
        <v>1608</v>
      </c>
      <c r="G897" s="739">
        <v>2</v>
      </c>
      <c r="H897" s="739" t="s">
        <v>504</v>
      </c>
      <c r="I897" s="739" t="s">
        <v>50</v>
      </c>
      <c r="J897" s="747">
        <v>62500</v>
      </c>
      <c r="K897" s="739"/>
      <c r="L897" s="739"/>
      <c r="M897" s="745">
        <f t="shared" si="103"/>
        <v>125000</v>
      </c>
      <c r="N897" s="752"/>
      <c r="O897" s="740"/>
      <c r="P897" s="655"/>
    </row>
    <row r="898" spans="2:16" ht="16.5" customHeight="1">
      <c r="B898" s="127"/>
      <c r="C898" s="128"/>
      <c r="D898" s="128"/>
      <c r="E898" s="128"/>
      <c r="F898" s="688" t="s">
        <v>1609</v>
      </c>
      <c r="G898" s="739">
        <v>2</v>
      </c>
      <c r="H898" s="739" t="s">
        <v>504</v>
      </c>
      <c r="I898" s="739" t="s">
        <v>50</v>
      </c>
      <c r="J898" s="747">
        <v>50000</v>
      </c>
      <c r="K898" s="739"/>
      <c r="L898" s="739"/>
      <c r="M898" s="745">
        <f t="shared" si="103"/>
        <v>100000</v>
      </c>
      <c r="N898" s="752"/>
      <c r="O898" s="740"/>
      <c r="P898" s="655"/>
    </row>
    <row r="899" spans="2:16" ht="16.5" customHeight="1">
      <c r="B899" s="127"/>
      <c r="C899" s="128"/>
      <c r="D899" s="128"/>
      <c r="E899" s="128"/>
      <c r="F899" s="688" t="s">
        <v>1610</v>
      </c>
      <c r="G899" s="739">
        <v>2</v>
      </c>
      <c r="H899" s="739" t="s">
        <v>504</v>
      </c>
      <c r="I899" s="739" t="s">
        <v>50</v>
      </c>
      <c r="J899" s="747">
        <v>62500</v>
      </c>
      <c r="K899" s="739"/>
      <c r="L899" s="739"/>
      <c r="M899" s="745">
        <f t="shared" si="103"/>
        <v>125000</v>
      </c>
      <c r="N899" s="752"/>
      <c r="O899" s="740"/>
      <c r="P899" s="655"/>
    </row>
    <row r="900" spans="2:16" ht="16.5" customHeight="1">
      <c r="B900" s="127"/>
      <c r="C900" s="128"/>
      <c r="D900" s="128"/>
      <c r="E900" s="128"/>
      <c r="F900" s="688" t="s">
        <v>527</v>
      </c>
      <c r="G900" s="739">
        <v>2</v>
      </c>
      <c r="H900" s="739" t="s">
        <v>506</v>
      </c>
      <c r="I900" s="739"/>
      <c r="J900" s="747">
        <v>220000</v>
      </c>
      <c r="K900" s="739"/>
      <c r="L900" s="739"/>
      <c r="M900" s="745"/>
      <c r="N900" s="752">
        <f t="shared" ref="N900" si="104">J900*G900</f>
        <v>440000</v>
      </c>
      <c r="O900" s="740"/>
      <c r="P900" s="655"/>
    </row>
    <row r="901" spans="2:16" ht="16.5" customHeight="1">
      <c r="B901" s="127"/>
      <c r="C901" s="128"/>
      <c r="D901" s="128"/>
      <c r="E901" s="128"/>
      <c r="F901" s="688"/>
      <c r="G901" s="739"/>
      <c r="H901" s="739"/>
      <c r="I901" s="739"/>
      <c r="J901" s="747"/>
      <c r="K901" s="739"/>
      <c r="L901" s="739"/>
      <c r="M901" s="745"/>
      <c r="N901" s="752">
        <f>SUM(M902:M910)</f>
        <v>2350000</v>
      </c>
      <c r="O901" s="740"/>
      <c r="P901" s="655"/>
    </row>
    <row r="902" spans="2:16" ht="16.5" customHeight="1">
      <c r="B902" s="127"/>
      <c r="C902" s="128"/>
      <c r="D902" s="128"/>
      <c r="E902" s="128"/>
      <c r="F902" s="687" t="s">
        <v>528</v>
      </c>
      <c r="G902" s="739">
        <v>32</v>
      </c>
      <c r="H902" s="739" t="s">
        <v>1066</v>
      </c>
      <c r="I902" s="739"/>
      <c r="J902" s="747">
        <v>11500</v>
      </c>
      <c r="K902" s="739"/>
      <c r="L902" s="739"/>
      <c r="M902" s="754">
        <f>J902*G902</f>
        <v>368000</v>
      </c>
      <c r="N902" s="752"/>
      <c r="O902" s="740"/>
      <c r="P902" s="655"/>
    </row>
    <row r="903" spans="2:16" ht="16.5" customHeight="1">
      <c r="B903" s="127"/>
      <c r="C903" s="128"/>
      <c r="D903" s="128"/>
      <c r="E903" s="128"/>
      <c r="F903" s="687" t="s">
        <v>1612</v>
      </c>
      <c r="G903" s="739">
        <v>2</v>
      </c>
      <c r="H903" s="739" t="s">
        <v>1066</v>
      </c>
      <c r="I903" s="739"/>
      <c r="J903" s="747">
        <v>35000</v>
      </c>
      <c r="K903" s="739"/>
      <c r="L903" s="739"/>
      <c r="M903" s="754">
        <f t="shared" ref="M903:M909" si="105">J903*G903</f>
        <v>70000</v>
      </c>
      <c r="N903" s="752"/>
      <c r="O903" s="740"/>
      <c r="P903" s="655"/>
    </row>
    <row r="904" spans="2:16" ht="16.5" customHeight="1">
      <c r="B904" s="127"/>
      <c r="C904" s="128"/>
      <c r="D904" s="128"/>
      <c r="E904" s="128"/>
      <c r="F904" s="687" t="s">
        <v>1614</v>
      </c>
      <c r="G904" s="739">
        <v>2</v>
      </c>
      <c r="H904" s="739" t="s">
        <v>1066</v>
      </c>
      <c r="I904" s="739"/>
      <c r="J904" s="747">
        <v>42000</v>
      </c>
      <c r="K904" s="739"/>
      <c r="L904" s="739"/>
      <c r="M904" s="754">
        <f t="shared" si="105"/>
        <v>84000</v>
      </c>
      <c r="N904" s="752"/>
      <c r="O904" s="740"/>
      <c r="P904" s="655"/>
    </row>
    <row r="905" spans="2:16" ht="16.5" customHeight="1">
      <c r="B905" s="127"/>
      <c r="C905" s="128"/>
      <c r="D905" s="128"/>
      <c r="E905" s="128"/>
      <c r="F905" s="687" t="s">
        <v>1065</v>
      </c>
      <c r="G905" s="739">
        <v>1</v>
      </c>
      <c r="H905" s="739" t="s">
        <v>1613</v>
      </c>
      <c r="I905" s="739"/>
      <c r="J905" s="747">
        <v>900000</v>
      </c>
      <c r="K905" s="739"/>
      <c r="L905" s="739"/>
      <c r="M905" s="754">
        <f t="shared" si="105"/>
        <v>900000</v>
      </c>
      <c r="N905" s="752"/>
      <c r="O905" s="740"/>
      <c r="P905" s="655"/>
    </row>
    <row r="906" spans="2:16" ht="16.5" customHeight="1">
      <c r="B906" s="127"/>
      <c r="C906" s="128"/>
      <c r="D906" s="128"/>
      <c r="E906" s="128"/>
      <c r="F906" s="688" t="s">
        <v>514</v>
      </c>
      <c r="G906" s="739">
        <v>2</v>
      </c>
      <c r="H906" s="739" t="s">
        <v>515</v>
      </c>
      <c r="I906" s="739" t="s">
        <v>50</v>
      </c>
      <c r="J906" s="747">
        <v>40000</v>
      </c>
      <c r="K906" s="739"/>
      <c r="L906" s="739"/>
      <c r="M906" s="754">
        <f t="shared" si="105"/>
        <v>80000</v>
      </c>
      <c r="N906" s="752"/>
      <c r="O906" s="740"/>
      <c r="P906" s="655"/>
    </row>
    <row r="907" spans="2:16" ht="16.5" customHeight="1">
      <c r="B907" s="127"/>
      <c r="C907" s="128"/>
      <c r="D907" s="128"/>
      <c r="E907" s="128"/>
      <c r="F907" s="688" t="s">
        <v>532</v>
      </c>
      <c r="G907" s="739">
        <v>1</v>
      </c>
      <c r="H907" s="739" t="s">
        <v>515</v>
      </c>
      <c r="I907" s="739" t="s">
        <v>50</v>
      </c>
      <c r="J907" s="747">
        <v>550000</v>
      </c>
      <c r="K907" s="739"/>
      <c r="L907" s="739"/>
      <c r="M907" s="754">
        <f t="shared" si="105"/>
        <v>550000</v>
      </c>
      <c r="N907" s="752"/>
      <c r="O907" s="740"/>
      <c r="P907" s="655"/>
    </row>
    <row r="908" spans="2:16" ht="16.5" customHeight="1">
      <c r="B908" s="127"/>
      <c r="C908" s="128"/>
      <c r="D908" s="128"/>
      <c r="E908" s="128"/>
      <c r="F908" s="687" t="s">
        <v>534</v>
      </c>
      <c r="G908" s="739">
        <v>2</v>
      </c>
      <c r="H908" s="739" t="s">
        <v>515</v>
      </c>
      <c r="I908" s="739" t="s">
        <v>50</v>
      </c>
      <c r="J908" s="747">
        <v>100000</v>
      </c>
      <c r="K908" s="739"/>
      <c r="L908" s="739"/>
      <c r="M908" s="754">
        <f t="shared" si="105"/>
        <v>200000</v>
      </c>
      <c r="N908" s="752"/>
      <c r="O908" s="740"/>
      <c r="P908" s="655"/>
    </row>
    <row r="909" spans="2:16" ht="16.5" customHeight="1">
      <c r="B909" s="127"/>
      <c r="C909" s="128"/>
      <c r="D909" s="128"/>
      <c r="E909" s="128"/>
      <c r="F909" s="687" t="s">
        <v>538</v>
      </c>
      <c r="G909" s="739">
        <v>2</v>
      </c>
      <c r="H909" s="739" t="s">
        <v>515</v>
      </c>
      <c r="I909" s="739" t="s">
        <v>50</v>
      </c>
      <c r="J909" s="747">
        <v>25000</v>
      </c>
      <c r="K909" s="739"/>
      <c r="L909" s="739"/>
      <c r="M909" s="754">
        <f t="shared" si="105"/>
        <v>50000</v>
      </c>
      <c r="N909" s="752"/>
      <c r="O909" s="740"/>
      <c r="P909" s="655"/>
    </row>
    <row r="910" spans="2:16" ht="16.5" customHeight="1">
      <c r="B910" s="127"/>
      <c r="C910" s="128"/>
      <c r="D910" s="128"/>
      <c r="E910" s="128"/>
      <c r="F910" s="687" t="s">
        <v>1615</v>
      </c>
      <c r="G910" s="739">
        <v>2</v>
      </c>
      <c r="H910" s="739" t="s">
        <v>1066</v>
      </c>
      <c r="I910" s="739"/>
      <c r="J910" s="747">
        <v>24000</v>
      </c>
      <c r="K910" s="739"/>
      <c r="L910" s="739"/>
      <c r="M910" s="745">
        <f>J910*G910</f>
        <v>48000</v>
      </c>
      <c r="N910" s="752"/>
      <c r="O910" s="740"/>
      <c r="P910" s="655"/>
    </row>
    <row r="911" spans="2:16" ht="16.5" customHeight="1">
      <c r="B911" s="127"/>
      <c r="C911" s="128"/>
      <c r="D911" s="128"/>
      <c r="E911" s="128"/>
      <c r="F911" s="687"/>
      <c r="G911" s="739"/>
      <c r="H911" s="739"/>
      <c r="I911" s="739"/>
      <c r="J911" s="747"/>
      <c r="K911" s="739"/>
      <c r="L911" s="739"/>
      <c r="M911" s="745"/>
      <c r="N911" s="752"/>
      <c r="O911" s="740"/>
      <c r="P911" s="655"/>
    </row>
    <row r="912" spans="2:16" ht="16.5" customHeight="1">
      <c r="B912" s="127"/>
      <c r="C912" s="128"/>
      <c r="D912" s="128"/>
      <c r="E912" s="128"/>
      <c r="F912" s="688" t="s">
        <v>1737</v>
      </c>
      <c r="G912" s="739"/>
      <c r="H912" s="739"/>
      <c r="I912" s="747"/>
      <c r="J912" s="747"/>
      <c r="K912" s="739"/>
      <c r="L912" s="739"/>
      <c r="M912" s="745"/>
      <c r="N912" s="752">
        <f>SUM(M913:M919)</f>
        <v>6505000</v>
      </c>
      <c r="O912" s="740"/>
      <c r="P912" s="655"/>
    </row>
    <row r="913" spans="2:16" ht="16.5" customHeight="1">
      <c r="B913" s="127"/>
      <c r="C913" s="128"/>
      <c r="D913" s="128"/>
      <c r="E913" s="128"/>
      <c r="F913" s="688" t="s">
        <v>1590</v>
      </c>
      <c r="G913" s="739">
        <v>70</v>
      </c>
      <c r="H913" s="739" t="s">
        <v>504</v>
      </c>
      <c r="I913" s="739" t="s">
        <v>50</v>
      </c>
      <c r="J913" s="747">
        <v>50000</v>
      </c>
      <c r="K913" s="739"/>
      <c r="L913" s="739"/>
      <c r="M913" s="745">
        <f>J913*G913</f>
        <v>3500000</v>
      </c>
      <c r="N913" s="752"/>
      <c r="O913" s="740"/>
      <c r="P913" s="655"/>
    </row>
    <row r="914" spans="2:16" ht="16.5" customHeight="1">
      <c r="B914" s="127"/>
      <c r="C914" s="128"/>
      <c r="D914" s="128"/>
      <c r="E914" s="128"/>
      <c r="F914" s="688" t="s">
        <v>564</v>
      </c>
      <c r="G914" s="739">
        <v>34</v>
      </c>
      <c r="H914" s="739" t="s">
        <v>504</v>
      </c>
      <c r="I914" s="739" t="s">
        <v>50</v>
      </c>
      <c r="J914" s="747">
        <v>62500</v>
      </c>
      <c r="K914" s="739"/>
      <c r="L914" s="739"/>
      <c r="M914" s="745">
        <f t="shared" ref="M914:M919" si="106">J914*G914</f>
        <v>2125000</v>
      </c>
      <c r="N914" s="752"/>
      <c r="O914" s="740"/>
      <c r="P914" s="655"/>
    </row>
    <row r="915" spans="2:16" ht="16.5" customHeight="1">
      <c r="B915" s="127"/>
      <c r="C915" s="128"/>
      <c r="D915" s="128"/>
      <c r="E915" s="128"/>
      <c r="F915" s="688" t="s">
        <v>1575</v>
      </c>
      <c r="G915" s="739">
        <v>4</v>
      </c>
      <c r="H915" s="739" t="s">
        <v>504</v>
      </c>
      <c r="I915" s="739" t="s">
        <v>50</v>
      </c>
      <c r="J915" s="747">
        <v>65000</v>
      </c>
      <c r="K915" s="739"/>
      <c r="L915" s="739"/>
      <c r="M915" s="745">
        <f t="shared" si="106"/>
        <v>260000</v>
      </c>
      <c r="N915" s="752"/>
      <c r="O915" s="740"/>
      <c r="P915" s="655"/>
    </row>
    <row r="916" spans="2:16" ht="16.5" customHeight="1">
      <c r="B916" s="127"/>
      <c r="C916" s="128"/>
      <c r="D916" s="128"/>
      <c r="E916" s="128"/>
      <c r="F916" s="688" t="s">
        <v>159</v>
      </c>
      <c r="G916" s="739">
        <v>4</v>
      </c>
      <c r="H916" s="739" t="s">
        <v>504</v>
      </c>
      <c r="I916" s="739" t="s">
        <v>50</v>
      </c>
      <c r="J916" s="747">
        <v>67500</v>
      </c>
      <c r="K916" s="739"/>
      <c r="L916" s="739"/>
      <c r="M916" s="745">
        <f t="shared" si="106"/>
        <v>270000</v>
      </c>
      <c r="N916" s="752"/>
      <c r="O916" s="740"/>
      <c r="P916" s="655"/>
    </row>
    <row r="917" spans="2:16" ht="16.5" customHeight="1">
      <c r="B917" s="127"/>
      <c r="C917" s="128"/>
      <c r="D917" s="128"/>
      <c r="E917" s="128"/>
      <c r="F917" s="688" t="s">
        <v>1608</v>
      </c>
      <c r="G917" s="739">
        <v>2</v>
      </c>
      <c r="H917" s="739" t="s">
        <v>504</v>
      </c>
      <c r="I917" s="739" t="s">
        <v>50</v>
      </c>
      <c r="J917" s="747">
        <v>62500</v>
      </c>
      <c r="K917" s="739"/>
      <c r="L917" s="739"/>
      <c r="M917" s="745">
        <f t="shared" si="106"/>
        <v>125000</v>
      </c>
      <c r="N917" s="752"/>
      <c r="O917" s="740"/>
      <c r="P917" s="655"/>
    </row>
    <row r="918" spans="2:16" ht="16.5" customHeight="1">
      <c r="B918" s="127"/>
      <c r="C918" s="128"/>
      <c r="D918" s="128"/>
      <c r="E918" s="128"/>
      <c r="F918" s="688" t="s">
        <v>1609</v>
      </c>
      <c r="G918" s="739">
        <v>2</v>
      </c>
      <c r="H918" s="739" t="s">
        <v>504</v>
      </c>
      <c r="I918" s="739" t="s">
        <v>50</v>
      </c>
      <c r="J918" s="747">
        <v>50000</v>
      </c>
      <c r="K918" s="739"/>
      <c r="L918" s="739"/>
      <c r="M918" s="745">
        <f t="shared" si="106"/>
        <v>100000</v>
      </c>
      <c r="N918" s="752"/>
      <c r="O918" s="740"/>
      <c r="P918" s="655"/>
    </row>
    <row r="919" spans="2:16" ht="16.5" customHeight="1">
      <c r="B919" s="127"/>
      <c r="C919" s="128"/>
      <c r="D919" s="128"/>
      <c r="E919" s="128"/>
      <c r="F919" s="688" t="s">
        <v>1610</v>
      </c>
      <c r="G919" s="739">
        <v>2</v>
      </c>
      <c r="H919" s="739" t="s">
        <v>504</v>
      </c>
      <c r="I919" s="739" t="s">
        <v>50</v>
      </c>
      <c r="J919" s="747">
        <v>62500</v>
      </c>
      <c r="K919" s="739"/>
      <c r="L919" s="739"/>
      <c r="M919" s="745">
        <f t="shared" si="106"/>
        <v>125000</v>
      </c>
      <c r="N919" s="752"/>
      <c r="O919" s="740"/>
      <c r="P919" s="655"/>
    </row>
    <row r="920" spans="2:16" ht="16.5" customHeight="1">
      <c r="B920" s="127"/>
      <c r="C920" s="128"/>
      <c r="D920" s="128"/>
      <c r="E920" s="128"/>
      <c r="F920" s="688" t="s">
        <v>527</v>
      </c>
      <c r="G920" s="739">
        <v>2</v>
      </c>
      <c r="H920" s="739" t="s">
        <v>506</v>
      </c>
      <c r="I920" s="739"/>
      <c r="J920" s="747">
        <v>220000</v>
      </c>
      <c r="K920" s="739"/>
      <c r="L920" s="739"/>
      <c r="M920" s="745"/>
      <c r="N920" s="752">
        <f t="shared" ref="N920" si="107">J920*G920</f>
        <v>440000</v>
      </c>
      <c r="O920" s="740"/>
      <c r="P920" s="655"/>
    </row>
    <row r="921" spans="2:16" ht="16.5" customHeight="1">
      <c r="B921" s="127"/>
      <c r="C921" s="128"/>
      <c r="D921" s="128"/>
      <c r="E921" s="128"/>
      <c r="F921" s="688"/>
      <c r="G921" s="739"/>
      <c r="H921" s="739"/>
      <c r="I921" s="739"/>
      <c r="J921" s="747"/>
      <c r="K921" s="739"/>
      <c r="L921" s="739"/>
      <c r="M921" s="745"/>
      <c r="N921" s="752">
        <f>SUM(M922:M930)</f>
        <v>2350000</v>
      </c>
      <c r="O921" s="740"/>
      <c r="P921" s="655"/>
    </row>
    <row r="922" spans="2:16" ht="16.5" customHeight="1">
      <c r="B922" s="127"/>
      <c r="C922" s="128"/>
      <c r="D922" s="128"/>
      <c r="E922" s="128"/>
      <c r="F922" s="687" t="s">
        <v>528</v>
      </c>
      <c r="G922" s="739">
        <v>32</v>
      </c>
      <c r="H922" s="739" t="s">
        <v>1066</v>
      </c>
      <c r="I922" s="739"/>
      <c r="J922" s="747">
        <v>11500</v>
      </c>
      <c r="K922" s="739"/>
      <c r="L922" s="739"/>
      <c r="M922" s="754">
        <f>J922*G922</f>
        <v>368000</v>
      </c>
      <c r="N922" s="752"/>
      <c r="O922" s="740"/>
      <c r="P922" s="655"/>
    </row>
    <row r="923" spans="2:16" ht="16.5" customHeight="1">
      <c r="B923" s="127"/>
      <c r="C923" s="128"/>
      <c r="D923" s="128"/>
      <c r="E923" s="128"/>
      <c r="F923" s="687" t="s">
        <v>1612</v>
      </c>
      <c r="G923" s="739">
        <v>2</v>
      </c>
      <c r="H923" s="739" t="s">
        <v>1066</v>
      </c>
      <c r="I923" s="739"/>
      <c r="J923" s="747">
        <v>35000</v>
      </c>
      <c r="K923" s="739"/>
      <c r="L923" s="739"/>
      <c r="M923" s="754">
        <f t="shared" ref="M923:M929" si="108">J923*G923</f>
        <v>70000</v>
      </c>
      <c r="N923" s="752"/>
      <c r="O923" s="740"/>
      <c r="P923" s="655"/>
    </row>
    <row r="924" spans="2:16" ht="16.5" customHeight="1">
      <c r="B924" s="127"/>
      <c r="C924" s="128"/>
      <c r="D924" s="128"/>
      <c r="E924" s="128"/>
      <c r="F924" s="687" t="s">
        <v>1614</v>
      </c>
      <c r="G924" s="739">
        <v>2</v>
      </c>
      <c r="H924" s="739" t="s">
        <v>1066</v>
      </c>
      <c r="I924" s="739"/>
      <c r="J924" s="747">
        <v>42000</v>
      </c>
      <c r="K924" s="739"/>
      <c r="L924" s="739"/>
      <c r="M924" s="754">
        <f t="shared" si="108"/>
        <v>84000</v>
      </c>
      <c r="N924" s="752"/>
      <c r="O924" s="740"/>
      <c r="P924" s="655"/>
    </row>
    <row r="925" spans="2:16" ht="16.5" customHeight="1">
      <c r="B925" s="127"/>
      <c r="C925" s="128"/>
      <c r="D925" s="128"/>
      <c r="E925" s="128"/>
      <c r="F925" s="687" t="s">
        <v>1065</v>
      </c>
      <c r="G925" s="739">
        <v>1</v>
      </c>
      <c r="H925" s="739" t="s">
        <v>1613</v>
      </c>
      <c r="I925" s="739"/>
      <c r="J925" s="747">
        <v>900000</v>
      </c>
      <c r="K925" s="739"/>
      <c r="L925" s="739"/>
      <c r="M925" s="754">
        <f t="shared" si="108"/>
        <v>900000</v>
      </c>
      <c r="N925" s="752"/>
      <c r="O925" s="740"/>
      <c r="P925" s="655"/>
    </row>
    <row r="926" spans="2:16" ht="16.5" customHeight="1">
      <c r="B926" s="127"/>
      <c r="C926" s="128"/>
      <c r="D926" s="128"/>
      <c r="E926" s="128"/>
      <c r="F926" s="688" t="s">
        <v>514</v>
      </c>
      <c r="G926" s="739">
        <v>2</v>
      </c>
      <c r="H926" s="739" t="s">
        <v>515</v>
      </c>
      <c r="I926" s="739" t="s">
        <v>50</v>
      </c>
      <c r="J926" s="747">
        <v>40000</v>
      </c>
      <c r="K926" s="739"/>
      <c r="L926" s="739"/>
      <c r="M926" s="754">
        <f t="shared" si="108"/>
        <v>80000</v>
      </c>
      <c r="N926" s="752"/>
      <c r="O926" s="740"/>
      <c r="P926" s="655"/>
    </row>
    <row r="927" spans="2:16" ht="16.5" customHeight="1">
      <c r="B927" s="127"/>
      <c r="C927" s="128"/>
      <c r="D927" s="128"/>
      <c r="E927" s="128"/>
      <c r="F927" s="688" t="s">
        <v>532</v>
      </c>
      <c r="G927" s="739">
        <v>1</v>
      </c>
      <c r="H927" s="739" t="s">
        <v>515</v>
      </c>
      <c r="I927" s="739" t="s">
        <v>50</v>
      </c>
      <c r="J927" s="747">
        <v>550000</v>
      </c>
      <c r="K927" s="739"/>
      <c r="L927" s="739"/>
      <c r="M927" s="754">
        <f t="shared" si="108"/>
        <v>550000</v>
      </c>
      <c r="N927" s="752"/>
      <c r="O927" s="740"/>
      <c r="P927" s="655"/>
    </row>
    <row r="928" spans="2:16" ht="16.5" customHeight="1">
      <c r="B928" s="127"/>
      <c r="C928" s="128"/>
      <c r="D928" s="128"/>
      <c r="E928" s="128"/>
      <c r="F928" s="687" t="s">
        <v>534</v>
      </c>
      <c r="G928" s="739">
        <v>2</v>
      </c>
      <c r="H928" s="739" t="s">
        <v>515</v>
      </c>
      <c r="I928" s="739" t="s">
        <v>50</v>
      </c>
      <c r="J928" s="747">
        <v>100000</v>
      </c>
      <c r="K928" s="739"/>
      <c r="L928" s="739"/>
      <c r="M928" s="754">
        <f t="shared" si="108"/>
        <v>200000</v>
      </c>
      <c r="N928" s="752"/>
      <c r="O928" s="740"/>
      <c r="P928" s="655"/>
    </row>
    <row r="929" spans="2:16" ht="16.5" customHeight="1">
      <c r="B929" s="127"/>
      <c r="C929" s="128"/>
      <c r="D929" s="128"/>
      <c r="E929" s="128"/>
      <c r="F929" s="687" t="s">
        <v>538</v>
      </c>
      <c r="G929" s="739">
        <v>2</v>
      </c>
      <c r="H929" s="739" t="s">
        <v>515</v>
      </c>
      <c r="I929" s="739" t="s">
        <v>50</v>
      </c>
      <c r="J929" s="747">
        <v>25000</v>
      </c>
      <c r="K929" s="739"/>
      <c r="L929" s="739"/>
      <c r="M929" s="754">
        <f t="shared" si="108"/>
        <v>50000</v>
      </c>
      <c r="N929" s="752"/>
      <c r="O929" s="740"/>
      <c r="P929" s="655"/>
    </row>
    <row r="930" spans="2:16" ht="16.5" customHeight="1">
      <c r="B930" s="127"/>
      <c r="C930" s="128"/>
      <c r="D930" s="128"/>
      <c r="E930" s="128"/>
      <c r="F930" s="687" t="s">
        <v>1615</v>
      </c>
      <c r="G930" s="739">
        <v>2</v>
      </c>
      <c r="H930" s="739" t="s">
        <v>1066</v>
      </c>
      <c r="I930" s="739"/>
      <c r="J930" s="747">
        <v>24000</v>
      </c>
      <c r="K930" s="739"/>
      <c r="L930" s="739"/>
      <c r="M930" s="745">
        <f>J930*G930</f>
        <v>48000</v>
      </c>
      <c r="N930" s="752"/>
      <c r="O930" s="740"/>
      <c r="P930" s="655"/>
    </row>
    <row r="931" spans="2:16" ht="16.5" customHeight="1">
      <c r="B931" s="127"/>
      <c r="C931" s="128"/>
      <c r="D931" s="128"/>
      <c r="E931" s="128"/>
      <c r="F931" s="687"/>
      <c r="G931" s="739"/>
      <c r="H931" s="739"/>
      <c r="I931" s="739"/>
      <c r="J931" s="747"/>
      <c r="K931" s="739"/>
      <c r="L931" s="739"/>
      <c r="M931" s="745"/>
      <c r="N931" s="752"/>
      <c r="O931" s="740"/>
      <c r="P931" s="655"/>
    </row>
    <row r="932" spans="2:16" ht="16.5" customHeight="1">
      <c r="B932" s="127"/>
      <c r="C932" s="128"/>
      <c r="D932" s="128"/>
      <c r="E932" s="128"/>
      <c r="F932" s="688" t="s">
        <v>1738</v>
      </c>
      <c r="G932" s="739"/>
      <c r="H932" s="739"/>
      <c r="I932" s="747"/>
      <c r="J932" s="747"/>
      <c r="K932" s="739"/>
      <c r="L932" s="739"/>
      <c r="M932" s="745"/>
      <c r="N932" s="752">
        <f>SUM(M933:M939)</f>
        <v>6505000</v>
      </c>
      <c r="O932" s="740"/>
      <c r="P932" s="655"/>
    </row>
    <row r="933" spans="2:16" ht="16.5" customHeight="1">
      <c r="B933" s="127"/>
      <c r="C933" s="128"/>
      <c r="D933" s="128"/>
      <c r="E933" s="128"/>
      <c r="F933" s="688" t="s">
        <v>1590</v>
      </c>
      <c r="G933" s="739">
        <v>70</v>
      </c>
      <c r="H933" s="739" t="s">
        <v>504</v>
      </c>
      <c r="I933" s="739" t="s">
        <v>50</v>
      </c>
      <c r="J933" s="747">
        <v>50000</v>
      </c>
      <c r="K933" s="739"/>
      <c r="L933" s="739"/>
      <c r="M933" s="745">
        <f>J933*G933</f>
        <v>3500000</v>
      </c>
      <c r="N933" s="752"/>
      <c r="O933" s="740"/>
      <c r="P933" s="655"/>
    </row>
    <row r="934" spans="2:16" ht="16.5" customHeight="1">
      <c r="B934" s="127"/>
      <c r="C934" s="128"/>
      <c r="D934" s="128"/>
      <c r="E934" s="128"/>
      <c r="F934" s="688" t="s">
        <v>564</v>
      </c>
      <c r="G934" s="739">
        <v>34</v>
      </c>
      <c r="H934" s="739" t="s">
        <v>504</v>
      </c>
      <c r="I934" s="739" t="s">
        <v>50</v>
      </c>
      <c r="J934" s="747">
        <v>62500</v>
      </c>
      <c r="K934" s="739"/>
      <c r="L934" s="739"/>
      <c r="M934" s="745">
        <f t="shared" ref="M934:M939" si="109">J934*G934</f>
        <v>2125000</v>
      </c>
      <c r="N934" s="752"/>
      <c r="O934" s="740"/>
      <c r="P934" s="655"/>
    </row>
    <row r="935" spans="2:16" ht="16.5" customHeight="1">
      <c r="B935" s="127"/>
      <c r="C935" s="128"/>
      <c r="D935" s="128"/>
      <c r="E935" s="128"/>
      <c r="F935" s="688" t="s">
        <v>1575</v>
      </c>
      <c r="G935" s="739">
        <v>4</v>
      </c>
      <c r="H935" s="739" t="s">
        <v>504</v>
      </c>
      <c r="I935" s="739" t="s">
        <v>50</v>
      </c>
      <c r="J935" s="747">
        <v>65000</v>
      </c>
      <c r="K935" s="739"/>
      <c r="L935" s="739"/>
      <c r="M935" s="745">
        <f t="shared" si="109"/>
        <v>260000</v>
      </c>
      <c r="N935" s="752"/>
      <c r="O935" s="740"/>
      <c r="P935" s="655"/>
    </row>
    <row r="936" spans="2:16" ht="16.5" customHeight="1">
      <c r="B936" s="127"/>
      <c r="C936" s="128"/>
      <c r="D936" s="128"/>
      <c r="E936" s="128"/>
      <c r="F936" s="688" t="s">
        <v>159</v>
      </c>
      <c r="G936" s="739">
        <v>4</v>
      </c>
      <c r="H936" s="739" t="s">
        <v>504</v>
      </c>
      <c r="I936" s="739" t="s">
        <v>50</v>
      </c>
      <c r="J936" s="747">
        <v>67500</v>
      </c>
      <c r="K936" s="739"/>
      <c r="L936" s="739"/>
      <c r="M936" s="745">
        <f t="shared" si="109"/>
        <v>270000</v>
      </c>
      <c r="N936" s="752"/>
      <c r="O936" s="740"/>
      <c r="P936" s="655"/>
    </row>
    <row r="937" spans="2:16" ht="16.5" customHeight="1">
      <c r="B937" s="127"/>
      <c r="C937" s="128"/>
      <c r="D937" s="128"/>
      <c r="E937" s="128"/>
      <c r="F937" s="688" t="s">
        <v>1608</v>
      </c>
      <c r="G937" s="739">
        <v>2</v>
      </c>
      <c r="H937" s="739" t="s">
        <v>504</v>
      </c>
      <c r="I937" s="739" t="s">
        <v>50</v>
      </c>
      <c r="J937" s="747">
        <v>62500</v>
      </c>
      <c r="K937" s="739"/>
      <c r="L937" s="739"/>
      <c r="M937" s="745">
        <f t="shared" si="109"/>
        <v>125000</v>
      </c>
      <c r="N937" s="752"/>
      <c r="O937" s="740"/>
      <c r="P937" s="655"/>
    </row>
    <row r="938" spans="2:16" ht="16.5" customHeight="1">
      <c r="B938" s="127"/>
      <c r="C938" s="128"/>
      <c r="D938" s="128"/>
      <c r="E938" s="128"/>
      <c r="F938" s="688" t="s">
        <v>1609</v>
      </c>
      <c r="G938" s="739">
        <v>2</v>
      </c>
      <c r="H938" s="739" t="s">
        <v>504</v>
      </c>
      <c r="I938" s="739" t="s">
        <v>50</v>
      </c>
      <c r="J938" s="747">
        <v>50000</v>
      </c>
      <c r="K938" s="739"/>
      <c r="L938" s="739"/>
      <c r="M938" s="745">
        <f t="shared" si="109"/>
        <v>100000</v>
      </c>
      <c r="N938" s="752"/>
      <c r="O938" s="740"/>
      <c r="P938" s="655"/>
    </row>
    <row r="939" spans="2:16" ht="16.5" customHeight="1">
      <c r="B939" s="127"/>
      <c r="C939" s="128"/>
      <c r="D939" s="128"/>
      <c r="E939" s="128"/>
      <c r="F939" s="688" t="s">
        <v>1610</v>
      </c>
      <c r="G939" s="739">
        <v>2</v>
      </c>
      <c r="H939" s="739" t="s">
        <v>504</v>
      </c>
      <c r="I939" s="739" t="s">
        <v>50</v>
      </c>
      <c r="J939" s="747">
        <v>62500</v>
      </c>
      <c r="K939" s="739"/>
      <c r="L939" s="739"/>
      <c r="M939" s="745">
        <f t="shared" si="109"/>
        <v>125000</v>
      </c>
      <c r="N939" s="752"/>
      <c r="O939" s="740"/>
      <c r="P939" s="655"/>
    </row>
    <row r="940" spans="2:16" ht="16.5" customHeight="1">
      <c r="B940" s="127"/>
      <c r="C940" s="128"/>
      <c r="D940" s="128"/>
      <c r="E940" s="128"/>
      <c r="F940" s="688" t="s">
        <v>527</v>
      </c>
      <c r="G940" s="739">
        <v>2</v>
      </c>
      <c r="H940" s="739" t="s">
        <v>506</v>
      </c>
      <c r="I940" s="739"/>
      <c r="J940" s="747">
        <v>220000</v>
      </c>
      <c r="K940" s="739"/>
      <c r="L940" s="739"/>
      <c r="M940" s="745"/>
      <c r="N940" s="752">
        <f t="shared" ref="N940" si="110">J940*G940</f>
        <v>440000</v>
      </c>
      <c r="O940" s="740"/>
      <c r="P940" s="655"/>
    </row>
    <row r="941" spans="2:16" ht="16.5" customHeight="1">
      <c r="B941" s="127"/>
      <c r="C941" s="128"/>
      <c r="D941" s="128"/>
      <c r="E941" s="128"/>
      <c r="F941" s="688"/>
      <c r="G941" s="739"/>
      <c r="H941" s="739"/>
      <c r="I941" s="739"/>
      <c r="J941" s="747"/>
      <c r="K941" s="739"/>
      <c r="L941" s="739"/>
      <c r="M941" s="745"/>
      <c r="N941" s="752">
        <f>SUM(M942:M950)</f>
        <v>2350000</v>
      </c>
      <c r="O941" s="740"/>
      <c r="P941" s="655"/>
    </row>
    <row r="942" spans="2:16" ht="16.5" customHeight="1">
      <c r="B942" s="127"/>
      <c r="C942" s="128"/>
      <c r="D942" s="128"/>
      <c r="E942" s="128"/>
      <c r="F942" s="687" t="s">
        <v>528</v>
      </c>
      <c r="G942" s="739">
        <v>32</v>
      </c>
      <c r="H942" s="739" t="s">
        <v>1066</v>
      </c>
      <c r="I942" s="739"/>
      <c r="J942" s="747">
        <v>11500</v>
      </c>
      <c r="K942" s="739"/>
      <c r="L942" s="739"/>
      <c r="M942" s="754">
        <f>J942*G942</f>
        <v>368000</v>
      </c>
      <c r="N942" s="752"/>
      <c r="O942" s="740"/>
      <c r="P942" s="655"/>
    </row>
    <row r="943" spans="2:16" ht="16.5" customHeight="1">
      <c r="B943" s="127"/>
      <c r="C943" s="128"/>
      <c r="D943" s="128"/>
      <c r="E943" s="128"/>
      <c r="F943" s="687" t="s">
        <v>1612</v>
      </c>
      <c r="G943" s="739">
        <v>2</v>
      </c>
      <c r="H943" s="739" t="s">
        <v>1066</v>
      </c>
      <c r="I943" s="739"/>
      <c r="J943" s="747">
        <v>35000</v>
      </c>
      <c r="K943" s="739"/>
      <c r="L943" s="739"/>
      <c r="M943" s="754">
        <f t="shared" ref="M943:M949" si="111">J943*G943</f>
        <v>70000</v>
      </c>
      <c r="N943" s="752"/>
      <c r="O943" s="740"/>
      <c r="P943" s="655"/>
    </row>
    <row r="944" spans="2:16" ht="16.5" customHeight="1">
      <c r="B944" s="127"/>
      <c r="C944" s="128"/>
      <c r="D944" s="128"/>
      <c r="E944" s="128"/>
      <c r="F944" s="687" t="s">
        <v>1614</v>
      </c>
      <c r="G944" s="739">
        <v>2</v>
      </c>
      <c r="H944" s="739" t="s">
        <v>1066</v>
      </c>
      <c r="I944" s="739"/>
      <c r="J944" s="747">
        <v>42000</v>
      </c>
      <c r="K944" s="739"/>
      <c r="L944" s="739"/>
      <c r="M944" s="754">
        <f t="shared" si="111"/>
        <v>84000</v>
      </c>
      <c r="N944" s="752"/>
      <c r="O944" s="740"/>
      <c r="P944" s="655"/>
    </row>
    <row r="945" spans="2:16" ht="16.5" customHeight="1">
      <c r="B945" s="127"/>
      <c r="C945" s="128"/>
      <c r="D945" s="128"/>
      <c r="E945" s="128"/>
      <c r="F945" s="687" t="s">
        <v>1065</v>
      </c>
      <c r="G945" s="739">
        <v>1</v>
      </c>
      <c r="H945" s="739" t="s">
        <v>1613</v>
      </c>
      <c r="I945" s="739"/>
      <c r="J945" s="747">
        <v>900000</v>
      </c>
      <c r="K945" s="739"/>
      <c r="L945" s="739"/>
      <c r="M945" s="754">
        <f t="shared" si="111"/>
        <v>900000</v>
      </c>
      <c r="N945" s="752"/>
      <c r="O945" s="740"/>
      <c r="P945" s="655"/>
    </row>
    <row r="946" spans="2:16" ht="16.5" customHeight="1">
      <c r="B946" s="127"/>
      <c r="C946" s="128"/>
      <c r="D946" s="128"/>
      <c r="E946" s="128"/>
      <c r="F946" s="688" t="s">
        <v>514</v>
      </c>
      <c r="G946" s="739">
        <v>2</v>
      </c>
      <c r="H946" s="739" t="s">
        <v>515</v>
      </c>
      <c r="I946" s="739" t="s">
        <v>50</v>
      </c>
      <c r="J946" s="747">
        <v>40000</v>
      </c>
      <c r="K946" s="739"/>
      <c r="L946" s="739"/>
      <c r="M946" s="754">
        <f t="shared" si="111"/>
        <v>80000</v>
      </c>
      <c r="N946" s="752"/>
      <c r="O946" s="740"/>
      <c r="P946" s="655"/>
    </row>
    <row r="947" spans="2:16" ht="16.5" customHeight="1">
      <c r="B947" s="127"/>
      <c r="C947" s="128"/>
      <c r="D947" s="128"/>
      <c r="E947" s="128"/>
      <c r="F947" s="688" t="s">
        <v>532</v>
      </c>
      <c r="G947" s="739">
        <v>1</v>
      </c>
      <c r="H947" s="739" t="s">
        <v>515</v>
      </c>
      <c r="I947" s="739" t="s">
        <v>50</v>
      </c>
      <c r="J947" s="747">
        <v>550000</v>
      </c>
      <c r="K947" s="739"/>
      <c r="L947" s="739"/>
      <c r="M947" s="754">
        <f t="shared" si="111"/>
        <v>550000</v>
      </c>
      <c r="N947" s="752"/>
      <c r="O947" s="740"/>
      <c r="P947" s="655"/>
    </row>
    <row r="948" spans="2:16" ht="16.5" customHeight="1">
      <c r="B948" s="127"/>
      <c r="C948" s="128"/>
      <c r="D948" s="128"/>
      <c r="E948" s="128"/>
      <c r="F948" s="687" t="s">
        <v>534</v>
      </c>
      <c r="G948" s="739">
        <v>2</v>
      </c>
      <c r="H948" s="739" t="s">
        <v>515</v>
      </c>
      <c r="I948" s="739" t="s">
        <v>50</v>
      </c>
      <c r="J948" s="747">
        <v>100000</v>
      </c>
      <c r="K948" s="739"/>
      <c r="L948" s="739"/>
      <c r="M948" s="754">
        <f t="shared" si="111"/>
        <v>200000</v>
      </c>
      <c r="N948" s="752"/>
      <c r="O948" s="740"/>
      <c r="P948" s="655"/>
    </row>
    <row r="949" spans="2:16" ht="16.5" customHeight="1">
      <c r="B949" s="127"/>
      <c r="C949" s="128"/>
      <c r="D949" s="128"/>
      <c r="E949" s="128"/>
      <c r="F949" s="687" t="s">
        <v>538</v>
      </c>
      <c r="G949" s="739">
        <v>2</v>
      </c>
      <c r="H949" s="739" t="s">
        <v>515</v>
      </c>
      <c r="I949" s="739" t="s">
        <v>50</v>
      </c>
      <c r="J949" s="747">
        <v>25000</v>
      </c>
      <c r="K949" s="739"/>
      <c r="L949" s="739"/>
      <c r="M949" s="754">
        <f t="shared" si="111"/>
        <v>50000</v>
      </c>
      <c r="N949" s="752"/>
      <c r="O949" s="740"/>
      <c r="P949" s="655"/>
    </row>
    <row r="950" spans="2:16" ht="16.5" customHeight="1">
      <c r="B950" s="127"/>
      <c r="C950" s="128"/>
      <c r="D950" s="128"/>
      <c r="E950" s="128"/>
      <c r="F950" s="687" t="s">
        <v>1615</v>
      </c>
      <c r="G950" s="739">
        <v>2</v>
      </c>
      <c r="H950" s="739" t="s">
        <v>1066</v>
      </c>
      <c r="I950" s="739"/>
      <c r="J950" s="747">
        <v>24000</v>
      </c>
      <c r="K950" s="739"/>
      <c r="L950" s="739"/>
      <c r="M950" s="745">
        <f>J950*G950</f>
        <v>48000</v>
      </c>
      <c r="N950" s="752"/>
      <c r="O950" s="740"/>
      <c r="P950" s="655"/>
    </row>
    <row r="951" spans="2:16" ht="16.5" customHeight="1">
      <c r="B951" s="127"/>
      <c r="C951" s="128"/>
      <c r="D951" s="128"/>
      <c r="E951" s="128"/>
      <c r="F951" s="687"/>
      <c r="G951" s="739"/>
      <c r="H951" s="739"/>
      <c r="I951" s="739"/>
      <c r="J951" s="747"/>
      <c r="K951" s="739"/>
      <c r="L951" s="739"/>
      <c r="M951" s="745"/>
      <c r="N951" s="752"/>
      <c r="O951" s="740"/>
      <c r="P951" s="655"/>
    </row>
    <row r="952" spans="2:16" ht="16.5" customHeight="1">
      <c r="B952" s="127"/>
      <c r="C952" s="128"/>
      <c r="D952" s="128"/>
      <c r="E952" s="128"/>
      <c r="F952" s="688" t="s">
        <v>1739</v>
      </c>
      <c r="G952" s="739"/>
      <c r="H952" s="739"/>
      <c r="I952" s="747"/>
      <c r="J952" s="747"/>
      <c r="K952" s="739"/>
      <c r="L952" s="739"/>
      <c r="M952" s="745"/>
      <c r="N952" s="752">
        <f>SUM(M953:M959)</f>
        <v>6505000</v>
      </c>
      <c r="O952" s="740"/>
      <c r="P952" s="655"/>
    </row>
    <row r="953" spans="2:16" ht="16.5" customHeight="1">
      <c r="B953" s="127"/>
      <c r="C953" s="128"/>
      <c r="D953" s="128"/>
      <c r="E953" s="128"/>
      <c r="F953" s="688" t="s">
        <v>1590</v>
      </c>
      <c r="G953" s="739">
        <v>70</v>
      </c>
      <c r="H953" s="739" t="s">
        <v>504</v>
      </c>
      <c r="I953" s="739" t="s">
        <v>50</v>
      </c>
      <c r="J953" s="747">
        <v>50000</v>
      </c>
      <c r="K953" s="739"/>
      <c r="L953" s="739"/>
      <c r="M953" s="745">
        <f>J953*G953</f>
        <v>3500000</v>
      </c>
      <c r="N953" s="752"/>
      <c r="O953" s="740"/>
      <c r="P953" s="655"/>
    </row>
    <row r="954" spans="2:16" ht="16.5" customHeight="1">
      <c r="B954" s="127"/>
      <c r="C954" s="128"/>
      <c r="D954" s="128"/>
      <c r="E954" s="128"/>
      <c r="F954" s="688" t="s">
        <v>564</v>
      </c>
      <c r="G954" s="739">
        <v>34</v>
      </c>
      <c r="H954" s="739" t="s">
        <v>504</v>
      </c>
      <c r="I954" s="739" t="s">
        <v>50</v>
      </c>
      <c r="J954" s="747">
        <v>62500</v>
      </c>
      <c r="K954" s="739"/>
      <c r="L954" s="739"/>
      <c r="M954" s="745">
        <f t="shared" ref="M954:M959" si="112">J954*G954</f>
        <v>2125000</v>
      </c>
      <c r="N954" s="752"/>
      <c r="O954" s="740"/>
      <c r="P954" s="655"/>
    </row>
    <row r="955" spans="2:16" ht="16.5" customHeight="1">
      <c r="B955" s="127"/>
      <c r="C955" s="128"/>
      <c r="D955" s="128"/>
      <c r="E955" s="128"/>
      <c r="F955" s="688" t="s">
        <v>1575</v>
      </c>
      <c r="G955" s="739">
        <v>4</v>
      </c>
      <c r="H955" s="739" t="s">
        <v>504</v>
      </c>
      <c r="I955" s="739" t="s">
        <v>50</v>
      </c>
      <c r="J955" s="747">
        <v>65000</v>
      </c>
      <c r="K955" s="739"/>
      <c r="L955" s="739"/>
      <c r="M955" s="745">
        <f t="shared" si="112"/>
        <v>260000</v>
      </c>
      <c r="N955" s="752"/>
      <c r="O955" s="740"/>
      <c r="P955" s="655"/>
    </row>
    <row r="956" spans="2:16" ht="16.5" customHeight="1">
      <c r="B956" s="127"/>
      <c r="C956" s="128"/>
      <c r="D956" s="128"/>
      <c r="E956" s="128"/>
      <c r="F956" s="688" t="s">
        <v>159</v>
      </c>
      <c r="G956" s="739">
        <v>4</v>
      </c>
      <c r="H956" s="739" t="s">
        <v>504</v>
      </c>
      <c r="I956" s="739" t="s">
        <v>50</v>
      </c>
      <c r="J956" s="747">
        <v>67500</v>
      </c>
      <c r="K956" s="739"/>
      <c r="L956" s="739"/>
      <c r="M956" s="745">
        <f t="shared" si="112"/>
        <v>270000</v>
      </c>
      <c r="N956" s="752"/>
      <c r="O956" s="740"/>
      <c r="P956" s="655"/>
    </row>
    <row r="957" spans="2:16" ht="16.5" customHeight="1">
      <c r="B957" s="127"/>
      <c r="C957" s="128"/>
      <c r="D957" s="128"/>
      <c r="E957" s="128"/>
      <c r="F957" s="688" t="s">
        <v>1608</v>
      </c>
      <c r="G957" s="739">
        <v>2</v>
      </c>
      <c r="H957" s="739" t="s">
        <v>504</v>
      </c>
      <c r="I957" s="739" t="s">
        <v>50</v>
      </c>
      <c r="J957" s="747">
        <v>62500</v>
      </c>
      <c r="K957" s="739"/>
      <c r="L957" s="739"/>
      <c r="M957" s="745">
        <f t="shared" si="112"/>
        <v>125000</v>
      </c>
      <c r="N957" s="752"/>
      <c r="O957" s="740"/>
      <c r="P957" s="655"/>
    </row>
    <row r="958" spans="2:16" ht="16.5" customHeight="1">
      <c r="B958" s="127"/>
      <c r="C958" s="128"/>
      <c r="D958" s="128"/>
      <c r="E958" s="128"/>
      <c r="F958" s="688" t="s">
        <v>1609</v>
      </c>
      <c r="G958" s="739">
        <v>2</v>
      </c>
      <c r="H958" s="739" t="s">
        <v>504</v>
      </c>
      <c r="I958" s="739" t="s">
        <v>50</v>
      </c>
      <c r="J958" s="747">
        <v>50000</v>
      </c>
      <c r="K958" s="739"/>
      <c r="L958" s="739"/>
      <c r="M958" s="745">
        <f t="shared" si="112"/>
        <v>100000</v>
      </c>
      <c r="N958" s="752"/>
      <c r="O958" s="740"/>
      <c r="P958" s="655"/>
    </row>
    <row r="959" spans="2:16" ht="16.5" customHeight="1">
      <c r="B959" s="127"/>
      <c r="C959" s="128"/>
      <c r="D959" s="128"/>
      <c r="E959" s="128"/>
      <c r="F959" s="688" t="s">
        <v>1610</v>
      </c>
      <c r="G959" s="739">
        <v>2</v>
      </c>
      <c r="H959" s="739" t="s">
        <v>504</v>
      </c>
      <c r="I959" s="739" t="s">
        <v>50</v>
      </c>
      <c r="J959" s="747">
        <v>62500</v>
      </c>
      <c r="K959" s="739"/>
      <c r="L959" s="739"/>
      <c r="M959" s="745">
        <f t="shared" si="112"/>
        <v>125000</v>
      </c>
      <c r="N959" s="752"/>
      <c r="O959" s="740"/>
      <c r="P959" s="655"/>
    </row>
    <row r="960" spans="2:16" ht="16.5" customHeight="1">
      <c r="B960" s="127"/>
      <c r="C960" s="128"/>
      <c r="D960" s="128"/>
      <c r="E960" s="128"/>
      <c r="F960" s="688" t="s">
        <v>527</v>
      </c>
      <c r="G960" s="739">
        <v>2</v>
      </c>
      <c r="H960" s="739" t="s">
        <v>506</v>
      </c>
      <c r="I960" s="739"/>
      <c r="J960" s="747">
        <v>220000</v>
      </c>
      <c r="K960" s="739"/>
      <c r="L960" s="739"/>
      <c r="M960" s="745"/>
      <c r="N960" s="752">
        <f t="shared" ref="N960" si="113">J960*G960</f>
        <v>440000</v>
      </c>
      <c r="O960" s="740"/>
      <c r="P960" s="655"/>
    </row>
    <row r="961" spans="2:16" ht="16.5" customHeight="1">
      <c r="B961" s="127"/>
      <c r="C961" s="128"/>
      <c r="D961" s="128"/>
      <c r="E961" s="128"/>
      <c r="F961" s="688"/>
      <c r="G961" s="739"/>
      <c r="H961" s="739"/>
      <c r="I961" s="739"/>
      <c r="J961" s="747"/>
      <c r="K961" s="739"/>
      <c r="L961" s="739"/>
      <c r="M961" s="745"/>
      <c r="N961" s="752">
        <f>SUM(M962:M970)</f>
        <v>2350000</v>
      </c>
      <c r="O961" s="740"/>
      <c r="P961" s="655"/>
    </row>
    <row r="962" spans="2:16" ht="16.5" customHeight="1">
      <c r="B962" s="127"/>
      <c r="C962" s="128"/>
      <c r="D962" s="128"/>
      <c r="E962" s="128"/>
      <c r="F962" s="687" t="s">
        <v>528</v>
      </c>
      <c r="G962" s="739">
        <v>32</v>
      </c>
      <c r="H962" s="739" t="s">
        <v>1066</v>
      </c>
      <c r="I962" s="739"/>
      <c r="J962" s="747">
        <v>11500</v>
      </c>
      <c r="K962" s="739"/>
      <c r="L962" s="739"/>
      <c r="M962" s="754">
        <f>J962*G962</f>
        <v>368000</v>
      </c>
      <c r="N962" s="752"/>
      <c r="O962" s="740"/>
      <c r="P962" s="655"/>
    </row>
    <row r="963" spans="2:16" ht="16.5" customHeight="1">
      <c r="B963" s="127"/>
      <c r="C963" s="128"/>
      <c r="D963" s="128"/>
      <c r="E963" s="128"/>
      <c r="F963" s="687" t="s">
        <v>1612</v>
      </c>
      <c r="G963" s="739">
        <v>2</v>
      </c>
      <c r="H963" s="739" t="s">
        <v>1066</v>
      </c>
      <c r="I963" s="739"/>
      <c r="J963" s="747">
        <v>35000</v>
      </c>
      <c r="K963" s="739"/>
      <c r="L963" s="739"/>
      <c r="M963" s="754">
        <f t="shared" ref="M963:M969" si="114">J963*G963</f>
        <v>70000</v>
      </c>
      <c r="N963" s="752"/>
      <c r="O963" s="740"/>
      <c r="P963" s="655"/>
    </row>
    <row r="964" spans="2:16" ht="16.5" customHeight="1">
      <c r="B964" s="127"/>
      <c r="C964" s="128"/>
      <c r="D964" s="128"/>
      <c r="E964" s="128"/>
      <c r="F964" s="687" t="s">
        <v>1614</v>
      </c>
      <c r="G964" s="739">
        <v>2</v>
      </c>
      <c r="H964" s="739" t="s">
        <v>1066</v>
      </c>
      <c r="I964" s="739"/>
      <c r="J964" s="747">
        <v>42000</v>
      </c>
      <c r="K964" s="739"/>
      <c r="L964" s="739"/>
      <c r="M964" s="754">
        <f t="shared" si="114"/>
        <v>84000</v>
      </c>
      <c r="N964" s="752"/>
      <c r="O964" s="740"/>
      <c r="P964" s="655"/>
    </row>
    <row r="965" spans="2:16" ht="16.5" customHeight="1">
      <c r="B965" s="127"/>
      <c r="C965" s="128"/>
      <c r="D965" s="128"/>
      <c r="E965" s="128"/>
      <c r="F965" s="687" t="s">
        <v>1065</v>
      </c>
      <c r="G965" s="739">
        <v>1</v>
      </c>
      <c r="H965" s="739" t="s">
        <v>1613</v>
      </c>
      <c r="I965" s="739"/>
      <c r="J965" s="747">
        <v>900000</v>
      </c>
      <c r="K965" s="739"/>
      <c r="L965" s="739"/>
      <c r="M965" s="754">
        <f t="shared" si="114"/>
        <v>900000</v>
      </c>
      <c r="N965" s="752"/>
      <c r="O965" s="740"/>
      <c r="P965" s="655"/>
    </row>
    <row r="966" spans="2:16" ht="16.5" customHeight="1">
      <c r="B966" s="127"/>
      <c r="C966" s="128"/>
      <c r="D966" s="128"/>
      <c r="E966" s="128"/>
      <c r="F966" s="688" t="s">
        <v>514</v>
      </c>
      <c r="G966" s="739">
        <v>2</v>
      </c>
      <c r="H966" s="739" t="s">
        <v>515</v>
      </c>
      <c r="I966" s="739" t="s">
        <v>50</v>
      </c>
      <c r="J966" s="747">
        <v>40000</v>
      </c>
      <c r="K966" s="739"/>
      <c r="L966" s="739"/>
      <c r="M966" s="754">
        <f t="shared" si="114"/>
        <v>80000</v>
      </c>
      <c r="N966" s="752"/>
      <c r="O966" s="740"/>
      <c r="P966" s="655"/>
    </row>
    <row r="967" spans="2:16" ht="16.5" customHeight="1">
      <c r="B967" s="127"/>
      <c r="C967" s="128"/>
      <c r="D967" s="128"/>
      <c r="E967" s="128"/>
      <c r="F967" s="688" t="s">
        <v>532</v>
      </c>
      <c r="G967" s="739">
        <v>1</v>
      </c>
      <c r="H967" s="739" t="s">
        <v>515</v>
      </c>
      <c r="I967" s="739" t="s">
        <v>50</v>
      </c>
      <c r="J967" s="747">
        <v>550000</v>
      </c>
      <c r="K967" s="739"/>
      <c r="L967" s="739"/>
      <c r="M967" s="754">
        <f t="shared" si="114"/>
        <v>550000</v>
      </c>
      <c r="N967" s="752"/>
      <c r="O967" s="740"/>
      <c r="P967" s="655"/>
    </row>
    <row r="968" spans="2:16" ht="16.5" customHeight="1">
      <c r="B968" s="127"/>
      <c r="C968" s="128"/>
      <c r="D968" s="128"/>
      <c r="E968" s="128"/>
      <c r="F968" s="687" t="s">
        <v>534</v>
      </c>
      <c r="G968" s="739">
        <v>2</v>
      </c>
      <c r="H968" s="739" t="s">
        <v>515</v>
      </c>
      <c r="I968" s="739" t="s">
        <v>50</v>
      </c>
      <c r="J968" s="747">
        <v>100000</v>
      </c>
      <c r="K968" s="739"/>
      <c r="L968" s="739"/>
      <c r="M968" s="754">
        <f t="shared" si="114"/>
        <v>200000</v>
      </c>
      <c r="N968" s="752"/>
      <c r="O968" s="740"/>
      <c r="P968" s="655"/>
    </row>
    <row r="969" spans="2:16" ht="16.5" customHeight="1">
      <c r="B969" s="127"/>
      <c r="C969" s="128"/>
      <c r="D969" s="128"/>
      <c r="E969" s="128"/>
      <c r="F969" s="687" t="s">
        <v>538</v>
      </c>
      <c r="G969" s="739">
        <v>2</v>
      </c>
      <c r="H969" s="739" t="s">
        <v>515</v>
      </c>
      <c r="I969" s="739" t="s">
        <v>50</v>
      </c>
      <c r="J969" s="747">
        <v>25000</v>
      </c>
      <c r="K969" s="739"/>
      <c r="L969" s="739"/>
      <c r="M969" s="754">
        <f t="shared" si="114"/>
        <v>50000</v>
      </c>
      <c r="N969" s="752"/>
      <c r="O969" s="740"/>
      <c r="P969" s="655"/>
    </row>
    <row r="970" spans="2:16" ht="16.5" customHeight="1">
      <c r="B970" s="127"/>
      <c r="C970" s="128"/>
      <c r="D970" s="128"/>
      <c r="E970" s="128"/>
      <c r="F970" s="687" t="s">
        <v>1615</v>
      </c>
      <c r="G970" s="739">
        <v>2</v>
      </c>
      <c r="H970" s="739" t="s">
        <v>1066</v>
      </c>
      <c r="I970" s="739"/>
      <c r="J970" s="747">
        <v>24000</v>
      </c>
      <c r="K970" s="739"/>
      <c r="L970" s="739"/>
      <c r="M970" s="745">
        <f>J970*G970</f>
        <v>48000</v>
      </c>
      <c r="N970" s="752"/>
      <c r="O970" s="740"/>
      <c r="P970" s="655"/>
    </row>
    <row r="971" spans="2:16" ht="16.5" customHeight="1">
      <c r="B971" s="127"/>
      <c r="C971" s="128"/>
      <c r="D971" s="128"/>
      <c r="E971" s="128"/>
      <c r="F971" s="687"/>
      <c r="G971" s="739"/>
      <c r="H971" s="739"/>
      <c r="I971" s="739"/>
      <c r="J971" s="747"/>
      <c r="K971" s="739"/>
      <c r="L971" s="739"/>
      <c r="M971" s="745"/>
      <c r="N971" s="752"/>
      <c r="O971" s="740"/>
      <c r="P971" s="655"/>
    </row>
    <row r="972" spans="2:16" ht="16.5" customHeight="1">
      <c r="B972" s="127"/>
      <c r="C972" s="128"/>
      <c r="D972" s="128"/>
      <c r="E972" s="128"/>
      <c r="F972" s="826" t="s">
        <v>1761</v>
      </c>
      <c r="G972" s="739"/>
      <c r="H972" s="739"/>
      <c r="I972" s="747"/>
      <c r="J972" s="747"/>
      <c r="K972" s="739"/>
      <c r="L972" s="739"/>
      <c r="M972" s="745"/>
      <c r="N972" s="752">
        <f>SUM(M973:M979)</f>
        <v>4669100</v>
      </c>
      <c r="O972" s="740"/>
      <c r="P972" s="655"/>
    </row>
    <row r="973" spans="2:16" ht="16.5" customHeight="1">
      <c r="B973" s="127"/>
      <c r="C973" s="128"/>
      <c r="D973" s="128"/>
      <c r="E973" s="128"/>
      <c r="F973" s="826" t="s">
        <v>1590</v>
      </c>
      <c r="G973" s="739">
        <v>51</v>
      </c>
      <c r="H973" s="739" t="s">
        <v>504</v>
      </c>
      <c r="I973" s="739" t="s">
        <v>50</v>
      </c>
      <c r="J973" s="747">
        <v>50000</v>
      </c>
      <c r="K973" s="739"/>
      <c r="L973" s="739"/>
      <c r="M973" s="745">
        <f>J973*G973</f>
        <v>2550000</v>
      </c>
      <c r="N973" s="752"/>
      <c r="O973" s="740"/>
      <c r="P973" s="655"/>
    </row>
    <row r="974" spans="2:16" ht="16.5" customHeight="1">
      <c r="B974" s="127"/>
      <c r="C974" s="128"/>
      <c r="D974" s="128"/>
      <c r="E974" s="128"/>
      <c r="F974" s="826" t="s">
        <v>564</v>
      </c>
      <c r="G974" s="739">
        <v>25</v>
      </c>
      <c r="H974" s="739" t="s">
        <v>504</v>
      </c>
      <c r="I974" s="739" t="s">
        <v>50</v>
      </c>
      <c r="J974" s="747">
        <v>62500</v>
      </c>
      <c r="K974" s="739"/>
      <c r="L974" s="739"/>
      <c r="M974" s="745">
        <f t="shared" ref="M974:M979" si="115">J974*G974</f>
        <v>1562500</v>
      </c>
      <c r="N974" s="752"/>
      <c r="O974" s="740"/>
      <c r="P974" s="655"/>
    </row>
    <row r="975" spans="2:16" ht="16.5" customHeight="1">
      <c r="B975" s="127"/>
      <c r="C975" s="128"/>
      <c r="D975" s="128"/>
      <c r="E975" s="128"/>
      <c r="F975" s="826" t="s">
        <v>1575</v>
      </c>
      <c r="G975" s="739">
        <v>3</v>
      </c>
      <c r="H975" s="739" t="s">
        <v>504</v>
      </c>
      <c r="I975" s="739" t="s">
        <v>50</v>
      </c>
      <c r="J975" s="747">
        <v>65000</v>
      </c>
      <c r="K975" s="739"/>
      <c r="L975" s="739"/>
      <c r="M975" s="745">
        <f t="shared" si="115"/>
        <v>195000</v>
      </c>
      <c r="N975" s="752"/>
      <c r="O975" s="740"/>
      <c r="P975" s="655"/>
    </row>
    <row r="976" spans="2:16" ht="16.5" customHeight="1">
      <c r="B976" s="127"/>
      <c r="C976" s="128"/>
      <c r="D976" s="128"/>
      <c r="E976" s="128"/>
      <c r="F976" s="826" t="s">
        <v>159</v>
      </c>
      <c r="G976" s="739">
        <v>3</v>
      </c>
      <c r="H976" s="739" t="s">
        <v>504</v>
      </c>
      <c r="I976" s="739" t="s">
        <v>50</v>
      </c>
      <c r="J976" s="747">
        <v>67500</v>
      </c>
      <c r="K976" s="739"/>
      <c r="L976" s="739"/>
      <c r="M976" s="745">
        <f t="shared" si="115"/>
        <v>202500</v>
      </c>
      <c r="N976" s="752"/>
      <c r="O976" s="740"/>
      <c r="P976" s="655"/>
    </row>
    <row r="977" spans="2:16" ht="16.5" customHeight="1">
      <c r="B977" s="127"/>
      <c r="C977" s="128"/>
      <c r="D977" s="128"/>
      <c r="E977" s="128"/>
      <c r="F977" s="826" t="s">
        <v>1608</v>
      </c>
      <c r="G977" s="739">
        <v>1</v>
      </c>
      <c r="H977" s="739" t="s">
        <v>504</v>
      </c>
      <c r="I977" s="739" t="s">
        <v>50</v>
      </c>
      <c r="J977" s="747">
        <v>62500</v>
      </c>
      <c r="K977" s="739"/>
      <c r="L977" s="739"/>
      <c r="M977" s="745">
        <f t="shared" si="115"/>
        <v>62500</v>
      </c>
      <c r="N977" s="752"/>
      <c r="O977" s="740"/>
      <c r="P977" s="655"/>
    </row>
    <row r="978" spans="2:16" ht="16.5" customHeight="1">
      <c r="B978" s="127"/>
      <c r="C978" s="128"/>
      <c r="D978" s="128"/>
      <c r="E978" s="128"/>
      <c r="F978" s="826" t="s">
        <v>1609</v>
      </c>
      <c r="G978" s="739">
        <v>1</v>
      </c>
      <c r="H978" s="739" t="s">
        <v>504</v>
      </c>
      <c r="I978" s="739" t="s">
        <v>50</v>
      </c>
      <c r="J978" s="747">
        <v>46600</v>
      </c>
      <c r="K978" s="739"/>
      <c r="L978" s="739"/>
      <c r="M978" s="745">
        <f t="shared" si="115"/>
        <v>46600</v>
      </c>
      <c r="N978" s="752"/>
      <c r="O978" s="740"/>
      <c r="P978" s="655"/>
    </row>
    <row r="979" spans="2:16" ht="16.5" customHeight="1">
      <c r="B979" s="127"/>
      <c r="C979" s="128"/>
      <c r="D979" s="128"/>
      <c r="E979" s="128"/>
      <c r="F979" s="826" t="s">
        <v>1610</v>
      </c>
      <c r="G979" s="739">
        <v>1</v>
      </c>
      <c r="H979" s="739" t="s">
        <v>504</v>
      </c>
      <c r="I979" s="739" t="s">
        <v>50</v>
      </c>
      <c r="J979" s="747">
        <v>50000</v>
      </c>
      <c r="K979" s="739"/>
      <c r="L979" s="739"/>
      <c r="M979" s="745">
        <f t="shared" si="115"/>
        <v>50000</v>
      </c>
      <c r="N979" s="752"/>
      <c r="O979" s="740"/>
      <c r="P979" s="655"/>
    </row>
    <row r="980" spans="2:16" ht="16.5" customHeight="1">
      <c r="B980" s="127"/>
      <c r="C980" s="128"/>
      <c r="D980" s="128"/>
      <c r="E980" s="128"/>
      <c r="F980" s="826" t="s">
        <v>527</v>
      </c>
      <c r="G980" s="739">
        <v>1</v>
      </c>
      <c r="H980" s="739" t="s">
        <v>506</v>
      </c>
      <c r="I980" s="739"/>
      <c r="J980" s="747">
        <v>220000</v>
      </c>
      <c r="K980" s="739"/>
      <c r="L980" s="739"/>
      <c r="M980" s="745"/>
      <c r="N980" s="752">
        <f t="shared" ref="N980" si="116">J980*G980</f>
        <v>220000</v>
      </c>
      <c r="O980" s="740"/>
      <c r="P980" s="655"/>
    </row>
    <row r="981" spans="2:16" ht="16.5" customHeight="1">
      <c r="B981" s="127"/>
      <c r="C981" s="128"/>
      <c r="D981" s="128"/>
      <c r="E981" s="128"/>
      <c r="F981" s="826"/>
      <c r="G981" s="739"/>
      <c r="H981" s="739"/>
      <c r="I981" s="739"/>
      <c r="J981" s="747"/>
      <c r="K981" s="739"/>
      <c r="L981" s="739"/>
      <c r="M981" s="745"/>
      <c r="N981" s="752">
        <f>SUM(M982:M990)</f>
        <v>2047500</v>
      </c>
      <c r="O981" s="740"/>
      <c r="P981" s="655"/>
    </row>
    <row r="982" spans="2:16" ht="16.5" customHeight="1">
      <c r="B982" s="127"/>
      <c r="C982" s="128"/>
      <c r="D982" s="128"/>
      <c r="E982" s="128"/>
      <c r="F982" s="687" t="s">
        <v>528</v>
      </c>
      <c r="G982" s="739">
        <v>15</v>
      </c>
      <c r="H982" s="739" t="s">
        <v>1066</v>
      </c>
      <c r="I982" s="739"/>
      <c r="J982" s="747">
        <v>11500</v>
      </c>
      <c r="K982" s="739"/>
      <c r="L982" s="739"/>
      <c r="M982" s="754">
        <f>J982*G982</f>
        <v>172500</v>
      </c>
      <c r="N982" s="752"/>
      <c r="O982" s="740"/>
      <c r="P982" s="655"/>
    </row>
    <row r="983" spans="2:16" ht="16.5" customHeight="1">
      <c r="B983" s="127"/>
      <c r="C983" s="128"/>
      <c r="D983" s="128"/>
      <c r="E983" s="128"/>
      <c r="F983" s="687" t="s">
        <v>1612</v>
      </c>
      <c r="G983" s="739">
        <v>1</v>
      </c>
      <c r="H983" s="739" t="s">
        <v>1066</v>
      </c>
      <c r="I983" s="739"/>
      <c r="J983" s="747">
        <v>35000</v>
      </c>
      <c r="K983" s="739"/>
      <c r="L983" s="739"/>
      <c r="M983" s="754">
        <f t="shared" ref="M983:M989" si="117">J983*G983</f>
        <v>35000</v>
      </c>
      <c r="N983" s="752"/>
      <c r="O983" s="740"/>
      <c r="P983" s="655"/>
    </row>
    <row r="984" spans="2:16" ht="16.5" customHeight="1">
      <c r="B984" s="127"/>
      <c r="C984" s="128"/>
      <c r="D984" s="128"/>
      <c r="E984" s="128"/>
      <c r="F984" s="687" t="s">
        <v>1614</v>
      </c>
      <c r="G984" s="739">
        <v>1</v>
      </c>
      <c r="H984" s="739" t="s">
        <v>1066</v>
      </c>
      <c r="I984" s="739"/>
      <c r="J984" s="747">
        <v>42000</v>
      </c>
      <c r="K984" s="739"/>
      <c r="L984" s="739"/>
      <c r="M984" s="754">
        <f t="shared" si="117"/>
        <v>42000</v>
      </c>
      <c r="N984" s="752"/>
      <c r="O984" s="740"/>
      <c r="P984" s="655"/>
    </row>
    <row r="985" spans="2:16" ht="16.5" customHeight="1">
      <c r="B985" s="127"/>
      <c r="C985" s="128"/>
      <c r="D985" s="128"/>
      <c r="E985" s="128"/>
      <c r="F985" s="687" t="s">
        <v>1065</v>
      </c>
      <c r="G985" s="739">
        <v>1</v>
      </c>
      <c r="H985" s="739" t="s">
        <v>1613</v>
      </c>
      <c r="I985" s="739"/>
      <c r="J985" s="747">
        <v>900000</v>
      </c>
      <c r="K985" s="739"/>
      <c r="L985" s="739"/>
      <c r="M985" s="754">
        <f t="shared" si="117"/>
        <v>900000</v>
      </c>
      <c r="N985" s="752"/>
      <c r="O985" s="740"/>
      <c r="P985" s="655"/>
    </row>
    <row r="986" spans="2:16" ht="16.5" customHeight="1">
      <c r="B986" s="127"/>
      <c r="C986" s="128"/>
      <c r="D986" s="128"/>
      <c r="E986" s="128"/>
      <c r="F986" s="826" t="s">
        <v>514</v>
      </c>
      <c r="G986" s="739">
        <v>2</v>
      </c>
      <c r="H986" s="739" t="s">
        <v>515</v>
      </c>
      <c r="I986" s="739" t="s">
        <v>50</v>
      </c>
      <c r="J986" s="747">
        <v>40000</v>
      </c>
      <c r="K986" s="739"/>
      <c r="L986" s="739"/>
      <c r="M986" s="754">
        <f t="shared" si="117"/>
        <v>80000</v>
      </c>
      <c r="N986" s="752"/>
      <c r="O986" s="740"/>
      <c r="P986" s="655"/>
    </row>
    <row r="987" spans="2:16" ht="16.5" customHeight="1">
      <c r="B987" s="127"/>
      <c r="C987" s="128"/>
      <c r="D987" s="128"/>
      <c r="E987" s="128"/>
      <c r="F987" s="826" t="s">
        <v>532</v>
      </c>
      <c r="G987" s="739">
        <v>1</v>
      </c>
      <c r="H987" s="739" t="s">
        <v>515</v>
      </c>
      <c r="I987" s="739" t="s">
        <v>50</v>
      </c>
      <c r="J987" s="747">
        <v>550000</v>
      </c>
      <c r="K987" s="739"/>
      <c r="L987" s="739"/>
      <c r="M987" s="754">
        <f t="shared" si="117"/>
        <v>550000</v>
      </c>
      <c r="N987" s="752"/>
      <c r="O987" s="740"/>
      <c r="P987" s="655"/>
    </row>
    <row r="988" spans="2:16" ht="16.5" customHeight="1">
      <c r="B988" s="127"/>
      <c r="C988" s="128"/>
      <c r="D988" s="128"/>
      <c r="E988" s="128"/>
      <c r="F988" s="687" t="s">
        <v>534</v>
      </c>
      <c r="G988" s="739">
        <v>2</v>
      </c>
      <c r="H988" s="739" t="s">
        <v>515</v>
      </c>
      <c r="I988" s="739" t="s">
        <v>50</v>
      </c>
      <c r="J988" s="747">
        <v>100000</v>
      </c>
      <c r="K988" s="739"/>
      <c r="L988" s="739"/>
      <c r="M988" s="754">
        <f t="shared" si="117"/>
        <v>200000</v>
      </c>
      <c r="N988" s="752"/>
      <c r="O988" s="740"/>
      <c r="P988" s="655"/>
    </row>
    <row r="989" spans="2:16" ht="16.5" customHeight="1">
      <c r="B989" s="127"/>
      <c r="C989" s="128"/>
      <c r="D989" s="128"/>
      <c r="E989" s="128"/>
      <c r="F989" s="687" t="s">
        <v>538</v>
      </c>
      <c r="G989" s="739">
        <v>2</v>
      </c>
      <c r="H989" s="739" t="s">
        <v>515</v>
      </c>
      <c r="I989" s="739" t="s">
        <v>50</v>
      </c>
      <c r="J989" s="747">
        <v>25000</v>
      </c>
      <c r="K989" s="739"/>
      <c r="L989" s="739"/>
      <c r="M989" s="754">
        <f t="shared" si="117"/>
        <v>50000</v>
      </c>
      <c r="N989" s="752"/>
      <c r="O989" s="740"/>
      <c r="P989" s="655"/>
    </row>
    <row r="990" spans="2:16" ht="16.5" customHeight="1">
      <c r="B990" s="127"/>
      <c r="C990" s="128"/>
      <c r="D990" s="128"/>
      <c r="E990" s="128"/>
      <c r="F990" s="687" t="s">
        <v>1615</v>
      </c>
      <c r="G990" s="739">
        <v>0.75</v>
      </c>
      <c r="H990" s="739" t="s">
        <v>1066</v>
      </c>
      <c r="I990" s="739"/>
      <c r="J990" s="747">
        <v>24000</v>
      </c>
      <c r="K990" s="739"/>
      <c r="L990" s="739"/>
      <c r="M990" s="745">
        <f>J990*G990</f>
        <v>18000</v>
      </c>
      <c r="N990" s="752"/>
      <c r="O990" s="740"/>
      <c r="P990" s="655"/>
    </row>
    <row r="991" spans="2:16" ht="16.5" customHeight="1">
      <c r="B991" s="127"/>
      <c r="C991" s="128"/>
      <c r="D991" s="128"/>
      <c r="E991" s="128"/>
      <c r="F991" s="844"/>
      <c r="G991" s="739"/>
      <c r="H991" s="739"/>
      <c r="I991" s="739"/>
      <c r="J991" s="747"/>
      <c r="K991" s="739"/>
      <c r="L991" s="739"/>
      <c r="M991" s="745"/>
      <c r="N991" s="752"/>
      <c r="O991" s="740"/>
      <c r="P991" s="655"/>
    </row>
    <row r="992" spans="2:16" ht="16.5" customHeight="1">
      <c r="B992" s="127"/>
      <c r="C992" s="128"/>
      <c r="D992" s="128"/>
      <c r="E992" s="128"/>
      <c r="F992" s="863" t="s">
        <v>1793</v>
      </c>
      <c r="G992" s="739"/>
      <c r="H992" s="739"/>
      <c r="I992" s="747"/>
      <c r="J992" s="747"/>
      <c r="K992" s="739"/>
      <c r="L992" s="739"/>
      <c r="M992" s="745"/>
      <c r="N992" s="752">
        <f>SUM(M993:M999)</f>
        <v>6505000</v>
      </c>
      <c r="O992" s="740"/>
      <c r="P992" s="655"/>
    </row>
    <row r="993" spans="2:16" ht="16.5" customHeight="1">
      <c r="B993" s="127"/>
      <c r="C993" s="128"/>
      <c r="D993" s="128"/>
      <c r="E993" s="128"/>
      <c r="F993" s="863" t="s">
        <v>1590</v>
      </c>
      <c r="G993" s="739">
        <v>70</v>
      </c>
      <c r="H993" s="739" t="s">
        <v>504</v>
      </c>
      <c r="I993" s="739" t="s">
        <v>50</v>
      </c>
      <c r="J993" s="747">
        <v>50000</v>
      </c>
      <c r="K993" s="739"/>
      <c r="L993" s="739"/>
      <c r="M993" s="745">
        <f>J993*G993</f>
        <v>3500000</v>
      </c>
      <c r="N993" s="752"/>
      <c r="O993" s="740"/>
      <c r="P993" s="655"/>
    </row>
    <row r="994" spans="2:16" ht="16.5" customHeight="1">
      <c r="B994" s="127"/>
      <c r="C994" s="128"/>
      <c r="D994" s="128"/>
      <c r="E994" s="128"/>
      <c r="F994" s="863" t="s">
        <v>564</v>
      </c>
      <c r="G994" s="739">
        <v>34</v>
      </c>
      <c r="H994" s="739" t="s">
        <v>504</v>
      </c>
      <c r="I994" s="739" t="s">
        <v>50</v>
      </c>
      <c r="J994" s="747">
        <v>62500</v>
      </c>
      <c r="K994" s="739"/>
      <c r="L994" s="739"/>
      <c r="M994" s="745">
        <f t="shared" ref="M994:M999" si="118">J994*G994</f>
        <v>2125000</v>
      </c>
      <c r="N994" s="752"/>
      <c r="O994" s="740"/>
      <c r="P994" s="655"/>
    </row>
    <row r="995" spans="2:16" ht="16.5" customHeight="1">
      <c r="B995" s="127"/>
      <c r="C995" s="128"/>
      <c r="D995" s="128"/>
      <c r="E995" s="128"/>
      <c r="F995" s="863" t="s">
        <v>1575</v>
      </c>
      <c r="G995" s="739">
        <v>4</v>
      </c>
      <c r="H995" s="739" t="s">
        <v>504</v>
      </c>
      <c r="I995" s="739" t="s">
        <v>50</v>
      </c>
      <c r="J995" s="747">
        <v>65000</v>
      </c>
      <c r="K995" s="739"/>
      <c r="L995" s="739"/>
      <c r="M995" s="745">
        <f t="shared" si="118"/>
        <v>260000</v>
      </c>
      <c r="N995" s="752"/>
      <c r="O995" s="740"/>
      <c r="P995" s="655"/>
    </row>
    <row r="996" spans="2:16" ht="16.5" customHeight="1">
      <c r="B996" s="127"/>
      <c r="C996" s="128"/>
      <c r="D996" s="128"/>
      <c r="E996" s="128"/>
      <c r="F996" s="863" t="s">
        <v>159</v>
      </c>
      <c r="G996" s="739">
        <v>4</v>
      </c>
      <c r="H996" s="739" t="s">
        <v>504</v>
      </c>
      <c r="I996" s="739" t="s">
        <v>50</v>
      </c>
      <c r="J996" s="747">
        <v>67500</v>
      </c>
      <c r="K996" s="739"/>
      <c r="L996" s="739"/>
      <c r="M996" s="745">
        <f t="shared" si="118"/>
        <v>270000</v>
      </c>
      <c r="N996" s="752"/>
      <c r="O996" s="740"/>
      <c r="P996" s="655"/>
    </row>
    <row r="997" spans="2:16" ht="16.5" customHeight="1">
      <c r="B997" s="127"/>
      <c r="C997" s="128"/>
      <c r="D997" s="128"/>
      <c r="E997" s="128"/>
      <c r="F997" s="863" t="s">
        <v>1608</v>
      </c>
      <c r="G997" s="739">
        <v>2</v>
      </c>
      <c r="H997" s="739" t="s">
        <v>504</v>
      </c>
      <c r="I997" s="739" t="s">
        <v>50</v>
      </c>
      <c r="J997" s="747">
        <v>62500</v>
      </c>
      <c r="K997" s="739"/>
      <c r="L997" s="739"/>
      <c r="M997" s="745">
        <f t="shared" si="118"/>
        <v>125000</v>
      </c>
      <c r="N997" s="752"/>
      <c r="O997" s="740"/>
      <c r="P997" s="655"/>
    </row>
    <row r="998" spans="2:16" ht="16.5" customHeight="1">
      <c r="B998" s="127"/>
      <c r="C998" s="128"/>
      <c r="D998" s="128"/>
      <c r="E998" s="128"/>
      <c r="F998" s="863" t="s">
        <v>1609</v>
      </c>
      <c r="G998" s="739">
        <v>2</v>
      </c>
      <c r="H998" s="739" t="s">
        <v>504</v>
      </c>
      <c r="I998" s="739" t="s">
        <v>50</v>
      </c>
      <c r="J998" s="747">
        <v>50000</v>
      </c>
      <c r="K998" s="739"/>
      <c r="L998" s="739"/>
      <c r="M998" s="745">
        <f t="shared" si="118"/>
        <v>100000</v>
      </c>
      <c r="N998" s="752"/>
      <c r="O998" s="740"/>
      <c r="P998" s="655"/>
    </row>
    <row r="999" spans="2:16" ht="16.5" customHeight="1">
      <c r="B999" s="127"/>
      <c r="C999" s="128"/>
      <c r="D999" s="128"/>
      <c r="E999" s="128"/>
      <c r="F999" s="863" t="s">
        <v>1610</v>
      </c>
      <c r="G999" s="739">
        <v>2</v>
      </c>
      <c r="H999" s="739" t="s">
        <v>504</v>
      </c>
      <c r="I999" s="739" t="s">
        <v>50</v>
      </c>
      <c r="J999" s="747">
        <v>62500</v>
      </c>
      <c r="K999" s="739"/>
      <c r="L999" s="739"/>
      <c r="M999" s="745">
        <f t="shared" si="118"/>
        <v>125000</v>
      </c>
      <c r="N999" s="752"/>
      <c r="O999" s="740"/>
      <c r="P999" s="655"/>
    </row>
    <row r="1000" spans="2:16" ht="16.5" customHeight="1">
      <c r="B1000" s="127"/>
      <c r="C1000" s="128"/>
      <c r="D1000" s="128"/>
      <c r="E1000" s="128"/>
      <c r="F1000" s="863" t="s">
        <v>527</v>
      </c>
      <c r="G1000" s="739">
        <v>2</v>
      </c>
      <c r="H1000" s="739" t="s">
        <v>506</v>
      </c>
      <c r="I1000" s="739"/>
      <c r="J1000" s="747">
        <v>220000</v>
      </c>
      <c r="K1000" s="739"/>
      <c r="L1000" s="739"/>
      <c r="M1000" s="745"/>
      <c r="N1000" s="752">
        <f t="shared" ref="N1000" si="119">J1000*G1000</f>
        <v>440000</v>
      </c>
      <c r="O1000" s="740"/>
      <c r="P1000" s="655"/>
    </row>
    <row r="1001" spans="2:16" ht="16.5" customHeight="1">
      <c r="B1001" s="127"/>
      <c r="C1001" s="128"/>
      <c r="D1001" s="128"/>
      <c r="E1001" s="128"/>
      <c r="F1001" s="863"/>
      <c r="G1001" s="739"/>
      <c r="H1001" s="739"/>
      <c r="I1001" s="739"/>
      <c r="J1001" s="747"/>
      <c r="K1001" s="739"/>
      <c r="L1001" s="739"/>
      <c r="M1001" s="745"/>
      <c r="N1001" s="752">
        <f>SUM(M1002:M1010)</f>
        <v>2350000</v>
      </c>
      <c r="O1001" s="740"/>
      <c r="P1001" s="655"/>
    </row>
    <row r="1002" spans="2:16" ht="16.5" customHeight="1">
      <c r="B1002" s="127"/>
      <c r="C1002" s="128"/>
      <c r="D1002" s="128"/>
      <c r="E1002" s="128"/>
      <c r="F1002" s="864" t="s">
        <v>528</v>
      </c>
      <c r="G1002" s="739">
        <v>32</v>
      </c>
      <c r="H1002" s="739" t="s">
        <v>1066</v>
      </c>
      <c r="I1002" s="739"/>
      <c r="J1002" s="747">
        <v>11500</v>
      </c>
      <c r="K1002" s="739"/>
      <c r="L1002" s="739"/>
      <c r="M1002" s="754">
        <f>J1002*G1002</f>
        <v>368000</v>
      </c>
      <c r="N1002" s="752"/>
      <c r="O1002" s="740"/>
      <c r="P1002" s="655"/>
    </row>
    <row r="1003" spans="2:16" ht="16.5" customHeight="1">
      <c r="B1003" s="127"/>
      <c r="C1003" s="128"/>
      <c r="D1003" s="128"/>
      <c r="E1003" s="128"/>
      <c r="F1003" s="864" t="s">
        <v>1612</v>
      </c>
      <c r="G1003" s="739">
        <v>2</v>
      </c>
      <c r="H1003" s="739" t="s">
        <v>1066</v>
      </c>
      <c r="I1003" s="739"/>
      <c r="J1003" s="747">
        <v>35000</v>
      </c>
      <c r="K1003" s="739"/>
      <c r="L1003" s="739"/>
      <c r="M1003" s="754">
        <f t="shared" ref="M1003:M1009" si="120">J1003*G1003</f>
        <v>70000</v>
      </c>
      <c r="N1003" s="752"/>
      <c r="O1003" s="740"/>
      <c r="P1003" s="655"/>
    </row>
    <row r="1004" spans="2:16" ht="16.5" customHeight="1">
      <c r="B1004" s="127"/>
      <c r="C1004" s="128"/>
      <c r="D1004" s="128"/>
      <c r="E1004" s="128"/>
      <c r="F1004" s="864" t="s">
        <v>1614</v>
      </c>
      <c r="G1004" s="739">
        <v>2</v>
      </c>
      <c r="H1004" s="739" t="s">
        <v>1066</v>
      </c>
      <c r="I1004" s="739"/>
      <c r="J1004" s="747">
        <v>42000</v>
      </c>
      <c r="K1004" s="739"/>
      <c r="L1004" s="739"/>
      <c r="M1004" s="754">
        <f t="shared" si="120"/>
        <v>84000</v>
      </c>
      <c r="N1004" s="752"/>
      <c r="O1004" s="740"/>
      <c r="P1004" s="655"/>
    </row>
    <row r="1005" spans="2:16" ht="16.5" customHeight="1">
      <c r="B1005" s="127"/>
      <c r="C1005" s="128"/>
      <c r="D1005" s="128"/>
      <c r="E1005" s="128"/>
      <c r="F1005" s="864" t="s">
        <v>1065</v>
      </c>
      <c r="G1005" s="739">
        <v>1</v>
      </c>
      <c r="H1005" s="739" t="s">
        <v>1613</v>
      </c>
      <c r="I1005" s="739"/>
      <c r="J1005" s="747">
        <v>900000</v>
      </c>
      <c r="K1005" s="739"/>
      <c r="L1005" s="739"/>
      <c r="M1005" s="754">
        <f t="shared" si="120"/>
        <v>900000</v>
      </c>
      <c r="N1005" s="752"/>
      <c r="O1005" s="740"/>
      <c r="P1005" s="655"/>
    </row>
    <row r="1006" spans="2:16" ht="16.5" customHeight="1">
      <c r="B1006" s="127"/>
      <c r="C1006" s="128"/>
      <c r="D1006" s="128"/>
      <c r="E1006" s="128"/>
      <c r="F1006" s="863" t="s">
        <v>514</v>
      </c>
      <c r="G1006" s="739">
        <v>2</v>
      </c>
      <c r="H1006" s="739" t="s">
        <v>515</v>
      </c>
      <c r="I1006" s="739" t="s">
        <v>50</v>
      </c>
      <c r="J1006" s="747">
        <v>40000</v>
      </c>
      <c r="K1006" s="739"/>
      <c r="L1006" s="739"/>
      <c r="M1006" s="754">
        <f t="shared" si="120"/>
        <v>80000</v>
      </c>
      <c r="N1006" s="752"/>
      <c r="O1006" s="740"/>
      <c r="P1006" s="655"/>
    </row>
    <row r="1007" spans="2:16" ht="16.5" customHeight="1">
      <c r="B1007" s="127"/>
      <c r="C1007" s="128"/>
      <c r="D1007" s="128"/>
      <c r="E1007" s="128"/>
      <c r="F1007" s="863" t="s">
        <v>532</v>
      </c>
      <c r="G1007" s="739">
        <v>1</v>
      </c>
      <c r="H1007" s="739" t="s">
        <v>515</v>
      </c>
      <c r="I1007" s="739" t="s">
        <v>50</v>
      </c>
      <c r="J1007" s="747">
        <v>550000</v>
      </c>
      <c r="K1007" s="739"/>
      <c r="L1007" s="739"/>
      <c r="M1007" s="754">
        <f t="shared" si="120"/>
        <v>550000</v>
      </c>
      <c r="N1007" s="752"/>
      <c r="O1007" s="740"/>
      <c r="P1007" s="655"/>
    </row>
    <row r="1008" spans="2:16" ht="16.5" customHeight="1">
      <c r="B1008" s="127"/>
      <c r="C1008" s="128"/>
      <c r="D1008" s="128"/>
      <c r="E1008" s="128"/>
      <c r="F1008" s="864" t="s">
        <v>534</v>
      </c>
      <c r="G1008" s="739">
        <v>2</v>
      </c>
      <c r="H1008" s="739" t="s">
        <v>515</v>
      </c>
      <c r="I1008" s="739" t="s">
        <v>50</v>
      </c>
      <c r="J1008" s="747">
        <v>100000</v>
      </c>
      <c r="K1008" s="739"/>
      <c r="L1008" s="739"/>
      <c r="M1008" s="754">
        <f t="shared" si="120"/>
        <v>200000</v>
      </c>
      <c r="N1008" s="752"/>
      <c r="O1008" s="740"/>
      <c r="P1008" s="655"/>
    </row>
    <row r="1009" spans="2:16" ht="16.5" customHeight="1">
      <c r="B1009" s="127"/>
      <c r="C1009" s="128"/>
      <c r="D1009" s="128"/>
      <c r="E1009" s="128"/>
      <c r="F1009" s="864" t="s">
        <v>538</v>
      </c>
      <c r="G1009" s="739">
        <v>2</v>
      </c>
      <c r="H1009" s="739" t="s">
        <v>515</v>
      </c>
      <c r="I1009" s="739" t="s">
        <v>50</v>
      </c>
      <c r="J1009" s="747">
        <v>25000</v>
      </c>
      <c r="K1009" s="739"/>
      <c r="L1009" s="739"/>
      <c r="M1009" s="754">
        <f t="shared" si="120"/>
        <v>50000</v>
      </c>
      <c r="N1009" s="752"/>
      <c r="O1009" s="740"/>
      <c r="P1009" s="655"/>
    </row>
    <row r="1010" spans="2:16" ht="16.5" customHeight="1">
      <c r="B1010" s="127"/>
      <c r="C1010" s="128"/>
      <c r="D1010" s="128"/>
      <c r="E1010" s="128"/>
      <c r="F1010" s="864" t="s">
        <v>1615</v>
      </c>
      <c r="G1010" s="739">
        <v>2</v>
      </c>
      <c r="H1010" s="739" t="s">
        <v>1066</v>
      </c>
      <c r="I1010" s="739"/>
      <c r="J1010" s="747">
        <v>24000</v>
      </c>
      <c r="K1010" s="739"/>
      <c r="L1010" s="739"/>
      <c r="M1010" s="745">
        <f>J1010*G1010</f>
        <v>48000</v>
      </c>
      <c r="N1010" s="752"/>
      <c r="O1010" s="740"/>
      <c r="P1010" s="655"/>
    </row>
    <row r="1011" spans="2:16" ht="16.5" customHeight="1">
      <c r="B1011" s="127"/>
      <c r="C1011" s="128"/>
      <c r="D1011" s="128"/>
      <c r="E1011" s="128"/>
      <c r="F1011" s="687"/>
      <c r="G1011" s="739"/>
      <c r="H1011" s="739"/>
      <c r="I1011" s="739"/>
      <c r="J1011" s="747"/>
      <c r="K1011" s="739"/>
      <c r="L1011" s="739"/>
      <c r="M1011" s="745"/>
      <c r="N1011" s="752"/>
      <c r="O1011" s="740"/>
      <c r="P1011" s="655"/>
    </row>
    <row r="1012" spans="2:16" ht="16.5" customHeight="1">
      <c r="B1012" s="127">
        <v>2</v>
      </c>
      <c r="C1012" s="128">
        <v>2</v>
      </c>
      <c r="D1012" s="128">
        <v>5</v>
      </c>
      <c r="E1012" s="128">
        <v>3</v>
      </c>
      <c r="F1012" s="688" t="s">
        <v>114</v>
      </c>
      <c r="G1012" s="739"/>
      <c r="H1012" s="739"/>
      <c r="I1012" s="739"/>
      <c r="J1012" s="747"/>
      <c r="K1012" s="739"/>
      <c r="L1012" s="739"/>
      <c r="M1012" s="745"/>
      <c r="N1012" s="752">
        <f>SUM(N1014:N1033)</f>
        <v>86454000</v>
      </c>
      <c r="O1012" s="740"/>
      <c r="P1012" s="655"/>
    </row>
    <row r="1013" spans="2:16" ht="16.5" customHeight="1">
      <c r="B1013" s="127"/>
      <c r="C1013" s="128"/>
      <c r="D1013" s="128"/>
      <c r="E1013" s="128"/>
      <c r="F1013" s="881" t="s">
        <v>1740</v>
      </c>
      <c r="G1013" s="882"/>
      <c r="H1013" s="739"/>
      <c r="I1013" s="739"/>
      <c r="J1013" s="747"/>
      <c r="K1013" s="739"/>
      <c r="L1013" s="739"/>
      <c r="M1013" s="745"/>
      <c r="N1013" s="752">
        <f>SUM(M1014:M1015)</f>
        <v>19618400</v>
      </c>
      <c r="O1013" s="740"/>
      <c r="P1013" s="655"/>
    </row>
    <row r="1014" spans="2:16" ht="16.5" customHeight="1">
      <c r="B1014" s="127"/>
      <c r="C1014" s="128"/>
      <c r="D1014" s="128"/>
      <c r="E1014" s="128"/>
      <c r="F1014" s="688" t="s">
        <v>533</v>
      </c>
      <c r="G1014" s="739">
        <v>38</v>
      </c>
      <c r="H1014" s="739" t="s">
        <v>510</v>
      </c>
      <c r="I1014" s="739" t="s">
        <v>50</v>
      </c>
      <c r="J1014" s="747">
        <v>101800</v>
      </c>
      <c r="K1014" s="739"/>
      <c r="L1014" s="739"/>
      <c r="M1014" s="745">
        <f t="shared" ref="M1014:M1015" si="121">G1014*J1014</f>
        <v>3868400</v>
      </c>
      <c r="N1014" s="752"/>
      <c r="O1014" s="740"/>
      <c r="P1014" s="655"/>
    </row>
    <row r="1015" spans="2:16" ht="16.5" customHeight="1">
      <c r="B1015" s="127"/>
      <c r="C1015" s="128"/>
      <c r="D1015" s="128"/>
      <c r="E1015" s="128"/>
      <c r="F1015" s="688" t="s">
        <v>523</v>
      </c>
      <c r="G1015" s="739">
        <v>105</v>
      </c>
      <c r="H1015" s="739" t="s">
        <v>510</v>
      </c>
      <c r="I1015" s="739" t="s">
        <v>50</v>
      </c>
      <c r="J1015" s="747">
        <v>150000</v>
      </c>
      <c r="K1015" s="739"/>
      <c r="L1015" s="739"/>
      <c r="M1015" s="745">
        <f t="shared" si="121"/>
        <v>15750000</v>
      </c>
      <c r="N1015" s="752"/>
      <c r="O1015" s="740"/>
      <c r="P1015" s="655"/>
    </row>
    <row r="1016" spans="2:16" ht="16.5" customHeight="1">
      <c r="B1016" s="127"/>
      <c r="C1016" s="128"/>
      <c r="D1016" s="128"/>
      <c r="E1016" s="128"/>
      <c r="F1016" s="688"/>
      <c r="G1016" s="739"/>
      <c r="H1016" s="739"/>
      <c r="I1016" s="739"/>
      <c r="J1016" s="747"/>
      <c r="K1016" s="739"/>
      <c r="L1016" s="739"/>
      <c r="M1016" s="745"/>
      <c r="N1016" s="752"/>
      <c r="O1016" s="740"/>
      <c r="P1016" s="655"/>
    </row>
    <row r="1017" spans="2:16" ht="16.5" customHeight="1">
      <c r="B1017" s="127"/>
      <c r="C1017" s="128"/>
      <c r="D1017" s="128"/>
      <c r="E1017" s="128"/>
      <c r="F1017" s="881" t="s">
        <v>537</v>
      </c>
      <c r="G1017" s="882"/>
      <c r="H1017" s="739"/>
      <c r="I1017" s="739"/>
      <c r="J1017" s="747"/>
      <c r="K1017" s="739"/>
      <c r="L1017" s="739"/>
      <c r="M1017" s="745"/>
      <c r="N1017" s="752">
        <f>SUM(M1018:M1019)</f>
        <v>19618400</v>
      </c>
      <c r="O1017" s="740"/>
      <c r="P1017" s="655"/>
    </row>
    <row r="1018" spans="2:16" ht="16.5" customHeight="1">
      <c r="B1018" s="127"/>
      <c r="C1018" s="128"/>
      <c r="D1018" s="128"/>
      <c r="E1018" s="128"/>
      <c r="F1018" s="688" t="s">
        <v>533</v>
      </c>
      <c r="G1018" s="739">
        <v>38</v>
      </c>
      <c r="H1018" s="739" t="s">
        <v>510</v>
      </c>
      <c r="I1018" s="739" t="s">
        <v>50</v>
      </c>
      <c r="J1018" s="747">
        <v>101800</v>
      </c>
      <c r="K1018" s="739"/>
      <c r="L1018" s="739"/>
      <c r="M1018" s="745">
        <f t="shared" ref="M1018:M1019" si="122">G1018*J1018</f>
        <v>3868400</v>
      </c>
      <c r="N1018" s="752"/>
      <c r="O1018" s="740"/>
      <c r="P1018" s="655"/>
    </row>
    <row r="1019" spans="2:16" ht="16.5" customHeight="1">
      <c r="B1019" s="127"/>
      <c r="C1019" s="128"/>
      <c r="D1019" s="128"/>
      <c r="E1019" s="128"/>
      <c r="F1019" s="688" t="s">
        <v>523</v>
      </c>
      <c r="G1019" s="739">
        <v>105</v>
      </c>
      <c r="H1019" s="739" t="s">
        <v>510</v>
      </c>
      <c r="I1019" s="739" t="s">
        <v>50</v>
      </c>
      <c r="J1019" s="747">
        <v>150000</v>
      </c>
      <c r="K1019" s="739"/>
      <c r="L1019" s="739"/>
      <c r="M1019" s="745">
        <f t="shared" si="122"/>
        <v>15750000</v>
      </c>
      <c r="N1019" s="752"/>
      <c r="O1019" s="740"/>
      <c r="P1019" s="655"/>
    </row>
    <row r="1020" spans="2:16" ht="16.5" customHeight="1">
      <c r="B1020" s="127"/>
      <c r="C1020" s="128"/>
      <c r="D1020" s="128"/>
      <c r="E1020" s="128"/>
      <c r="F1020" s="688"/>
      <c r="G1020" s="739"/>
      <c r="H1020" s="739"/>
      <c r="I1020" s="739"/>
      <c r="J1020" s="747"/>
      <c r="K1020" s="739"/>
      <c r="L1020" s="739"/>
      <c r="M1020" s="745"/>
      <c r="N1020" s="752"/>
      <c r="O1020" s="740"/>
      <c r="P1020" s="655"/>
    </row>
    <row r="1021" spans="2:16" ht="16.5" customHeight="1">
      <c r="B1021" s="127"/>
      <c r="C1021" s="128"/>
      <c r="D1021" s="128"/>
      <c r="E1021" s="128"/>
      <c r="F1021" s="881" t="s">
        <v>1742</v>
      </c>
      <c r="G1021" s="882"/>
      <c r="H1021" s="739"/>
      <c r="I1021" s="739"/>
      <c r="J1021" s="747"/>
      <c r="K1021" s="739"/>
      <c r="L1021" s="739"/>
      <c r="M1021" s="745"/>
      <c r="N1021" s="752">
        <f>SUM(M1022:M1023)</f>
        <v>19618400</v>
      </c>
      <c r="O1021" s="740"/>
      <c r="P1021" s="655"/>
    </row>
    <row r="1022" spans="2:16" ht="16.5" customHeight="1">
      <c r="B1022" s="127"/>
      <c r="C1022" s="128"/>
      <c r="D1022" s="128"/>
      <c r="E1022" s="128"/>
      <c r="F1022" s="688" t="s">
        <v>533</v>
      </c>
      <c r="G1022" s="739">
        <v>38</v>
      </c>
      <c r="H1022" s="739" t="s">
        <v>510</v>
      </c>
      <c r="I1022" s="739" t="s">
        <v>50</v>
      </c>
      <c r="J1022" s="747">
        <v>101800</v>
      </c>
      <c r="K1022" s="739"/>
      <c r="L1022" s="739"/>
      <c r="M1022" s="745">
        <f t="shared" ref="M1022:M1023" si="123">G1022*J1022</f>
        <v>3868400</v>
      </c>
      <c r="N1022" s="752"/>
      <c r="O1022" s="740"/>
      <c r="P1022" s="655"/>
    </row>
    <row r="1023" spans="2:16" ht="16.5" customHeight="1">
      <c r="B1023" s="127"/>
      <c r="C1023" s="128"/>
      <c r="D1023" s="128"/>
      <c r="E1023" s="128"/>
      <c r="F1023" s="688" t="s">
        <v>523</v>
      </c>
      <c r="G1023" s="739">
        <v>105</v>
      </c>
      <c r="H1023" s="739" t="s">
        <v>510</v>
      </c>
      <c r="I1023" s="739" t="s">
        <v>50</v>
      </c>
      <c r="J1023" s="747">
        <v>150000</v>
      </c>
      <c r="K1023" s="739"/>
      <c r="L1023" s="739"/>
      <c r="M1023" s="745">
        <f t="shared" si="123"/>
        <v>15750000</v>
      </c>
      <c r="N1023" s="752"/>
      <c r="O1023" s="740"/>
      <c r="P1023" s="655"/>
    </row>
    <row r="1024" spans="2:16" ht="16.5" customHeight="1">
      <c r="B1024" s="127"/>
      <c r="C1024" s="128"/>
      <c r="D1024" s="128"/>
      <c r="E1024" s="128"/>
      <c r="F1024" s="688"/>
      <c r="G1024" s="739"/>
      <c r="H1024" s="739"/>
      <c r="I1024" s="739"/>
      <c r="J1024" s="747"/>
      <c r="K1024" s="739"/>
      <c r="L1024" s="739"/>
      <c r="M1024" s="745"/>
      <c r="N1024" s="752"/>
      <c r="O1024" s="740"/>
      <c r="P1024" s="655"/>
    </row>
    <row r="1025" spans="2:16" ht="16.5" customHeight="1">
      <c r="B1025" s="127"/>
      <c r="C1025" s="128"/>
      <c r="D1025" s="128"/>
      <c r="E1025" s="128"/>
      <c r="F1025" s="881" t="s">
        <v>1741</v>
      </c>
      <c r="G1025" s="882"/>
      <c r="H1025" s="739"/>
      <c r="I1025" s="739"/>
      <c r="J1025" s="747"/>
      <c r="K1025" s="739"/>
      <c r="L1025" s="739"/>
      <c r="M1025" s="745"/>
      <c r="N1025" s="752">
        <f>SUM(M1026:M1027)</f>
        <v>19618400</v>
      </c>
      <c r="O1025" s="740"/>
      <c r="P1025" s="655"/>
    </row>
    <row r="1026" spans="2:16" ht="16.5" customHeight="1">
      <c r="B1026" s="127"/>
      <c r="C1026" s="128"/>
      <c r="D1026" s="128"/>
      <c r="E1026" s="128"/>
      <c r="F1026" s="688" t="s">
        <v>533</v>
      </c>
      <c r="G1026" s="739">
        <v>38</v>
      </c>
      <c r="H1026" s="739" t="s">
        <v>510</v>
      </c>
      <c r="I1026" s="739" t="s">
        <v>50</v>
      </c>
      <c r="J1026" s="747">
        <v>101800</v>
      </c>
      <c r="K1026" s="739"/>
      <c r="L1026" s="739"/>
      <c r="M1026" s="745">
        <f t="shared" ref="M1026:M1027" si="124">G1026*J1026</f>
        <v>3868400</v>
      </c>
      <c r="N1026" s="752"/>
      <c r="O1026" s="740"/>
      <c r="P1026" s="655"/>
    </row>
    <row r="1027" spans="2:16" ht="16.5" customHeight="1">
      <c r="B1027" s="127"/>
      <c r="C1027" s="128"/>
      <c r="D1027" s="128"/>
      <c r="E1027" s="128"/>
      <c r="F1027" s="688" t="s">
        <v>523</v>
      </c>
      <c r="G1027" s="739">
        <v>105</v>
      </c>
      <c r="H1027" s="739" t="s">
        <v>510</v>
      </c>
      <c r="I1027" s="739" t="s">
        <v>50</v>
      </c>
      <c r="J1027" s="747">
        <v>150000</v>
      </c>
      <c r="K1027" s="739"/>
      <c r="L1027" s="739"/>
      <c r="M1027" s="745">
        <f t="shared" si="124"/>
        <v>15750000</v>
      </c>
      <c r="N1027" s="752"/>
      <c r="O1027" s="740"/>
      <c r="P1027" s="655"/>
    </row>
    <row r="1028" spans="2:16" ht="16.5" customHeight="1">
      <c r="B1028" s="127"/>
      <c r="C1028" s="128"/>
      <c r="D1028" s="128"/>
      <c r="E1028" s="128"/>
      <c r="F1028" s="826"/>
      <c r="G1028" s="739"/>
      <c r="H1028" s="739"/>
      <c r="I1028" s="739"/>
      <c r="J1028" s="747"/>
      <c r="K1028" s="739"/>
      <c r="L1028" s="739"/>
      <c r="M1028" s="745"/>
      <c r="N1028" s="752"/>
      <c r="O1028" s="740"/>
      <c r="P1028" s="655"/>
    </row>
    <row r="1029" spans="2:16" ht="16.5" customHeight="1">
      <c r="B1029" s="127"/>
      <c r="C1029" s="128"/>
      <c r="D1029" s="128"/>
      <c r="E1029" s="128"/>
      <c r="F1029" s="881" t="s">
        <v>1762</v>
      </c>
      <c r="G1029" s="882"/>
      <c r="H1029" s="739"/>
      <c r="I1029" s="739"/>
      <c r="J1029" s="747"/>
      <c r="K1029" s="739"/>
      <c r="L1029" s="739"/>
      <c r="M1029" s="745"/>
      <c r="N1029" s="752">
        <f>SUM(M1030:M1031)</f>
        <v>7980400</v>
      </c>
      <c r="O1029" s="740"/>
      <c r="P1029" s="655"/>
    </row>
    <row r="1030" spans="2:16" ht="16.5" customHeight="1">
      <c r="B1030" s="127"/>
      <c r="C1030" s="128"/>
      <c r="D1030" s="128"/>
      <c r="E1030" s="128"/>
      <c r="F1030" s="826" t="s">
        <v>533</v>
      </c>
      <c r="G1030" s="739">
        <v>28</v>
      </c>
      <c r="H1030" s="739" t="s">
        <v>510</v>
      </c>
      <c r="I1030" s="739" t="s">
        <v>50</v>
      </c>
      <c r="J1030" s="747">
        <v>101800</v>
      </c>
      <c r="K1030" s="739"/>
      <c r="L1030" s="739"/>
      <c r="M1030" s="745">
        <f t="shared" ref="M1030" si="125">G1030*J1030</f>
        <v>2850400</v>
      </c>
      <c r="N1030" s="752"/>
      <c r="O1030" s="740"/>
      <c r="P1030" s="655"/>
    </row>
    <row r="1031" spans="2:16" ht="16.5" customHeight="1">
      <c r="B1031" s="127"/>
      <c r="C1031" s="128"/>
      <c r="D1031" s="128"/>
      <c r="E1031" s="128"/>
      <c r="F1031" s="687" t="s">
        <v>1763</v>
      </c>
      <c r="G1031" s="739">
        <v>76</v>
      </c>
      <c r="H1031" s="739" t="s">
        <v>510</v>
      </c>
      <c r="I1031" s="739" t="s">
        <v>50</v>
      </c>
      <c r="J1031" s="747">
        <v>67500</v>
      </c>
      <c r="K1031" s="739"/>
      <c r="L1031" s="739"/>
      <c r="M1031" s="745">
        <f>G1031*J1031</f>
        <v>5130000</v>
      </c>
      <c r="N1031" s="752"/>
      <c r="O1031" s="740"/>
      <c r="P1031" s="655"/>
    </row>
    <row r="1032" spans="2:16" ht="16.5" customHeight="1">
      <c r="B1032" s="127"/>
      <c r="C1032" s="128"/>
      <c r="D1032" s="128"/>
      <c r="E1032" s="128"/>
      <c r="F1032" s="844"/>
      <c r="G1032" s="739"/>
      <c r="H1032" s="739"/>
      <c r="I1032" s="739"/>
      <c r="J1032" s="747"/>
      <c r="K1032" s="739"/>
      <c r="L1032" s="739"/>
      <c r="M1032" s="745"/>
      <c r="N1032" s="752"/>
      <c r="O1032" s="740"/>
      <c r="P1032" s="655"/>
    </row>
    <row r="1033" spans="2:16" ht="16.5" customHeight="1">
      <c r="B1033" s="127"/>
      <c r="C1033" s="128"/>
      <c r="D1033" s="128"/>
      <c r="E1033" s="128"/>
      <c r="F1033" s="881" t="s">
        <v>1794</v>
      </c>
      <c r="G1033" s="882"/>
      <c r="H1033" s="739"/>
      <c r="I1033" s="739"/>
      <c r="J1033" s="747"/>
      <c r="K1033" s="739"/>
      <c r="L1033" s="739"/>
      <c r="M1033" s="745"/>
      <c r="N1033" s="752">
        <f>SUM(M1034:M1035)</f>
        <v>19618400</v>
      </c>
      <c r="O1033" s="740"/>
      <c r="P1033" s="655"/>
    </row>
    <row r="1034" spans="2:16" ht="16.5" customHeight="1">
      <c r="B1034" s="127"/>
      <c r="C1034" s="128"/>
      <c r="D1034" s="128"/>
      <c r="E1034" s="128"/>
      <c r="F1034" s="863" t="s">
        <v>533</v>
      </c>
      <c r="G1034" s="739">
        <v>38</v>
      </c>
      <c r="H1034" s="739" t="s">
        <v>510</v>
      </c>
      <c r="I1034" s="739" t="s">
        <v>50</v>
      </c>
      <c r="J1034" s="747">
        <v>101800</v>
      </c>
      <c r="K1034" s="739"/>
      <c r="L1034" s="739"/>
      <c r="M1034" s="745">
        <f t="shared" ref="M1034:M1035" si="126">G1034*J1034</f>
        <v>3868400</v>
      </c>
      <c r="N1034" s="752"/>
      <c r="O1034" s="740"/>
      <c r="P1034" s="655"/>
    </row>
    <row r="1035" spans="2:16" ht="16.5" customHeight="1">
      <c r="B1035" s="127"/>
      <c r="C1035" s="128"/>
      <c r="D1035" s="128"/>
      <c r="E1035" s="128"/>
      <c r="F1035" s="863" t="s">
        <v>523</v>
      </c>
      <c r="G1035" s="739">
        <v>105</v>
      </c>
      <c r="H1035" s="739" t="s">
        <v>510</v>
      </c>
      <c r="I1035" s="739" t="s">
        <v>50</v>
      </c>
      <c r="J1035" s="747">
        <v>150000</v>
      </c>
      <c r="K1035" s="739"/>
      <c r="L1035" s="739"/>
      <c r="M1035" s="745">
        <f t="shared" si="126"/>
        <v>15750000</v>
      </c>
      <c r="N1035" s="752"/>
      <c r="O1035" s="740"/>
      <c r="P1035" s="655"/>
    </row>
    <row r="1036" spans="2:16" ht="16.5" customHeight="1">
      <c r="B1036" s="127"/>
      <c r="C1036" s="128"/>
      <c r="D1036" s="128"/>
      <c r="E1036" s="128"/>
      <c r="F1036" s="844"/>
      <c r="G1036" s="739"/>
      <c r="H1036" s="739"/>
      <c r="I1036" s="739"/>
      <c r="J1036" s="747"/>
      <c r="K1036" s="739"/>
      <c r="L1036" s="739"/>
      <c r="M1036" s="745"/>
      <c r="N1036" s="752"/>
      <c r="O1036" s="740"/>
      <c r="P1036" s="655"/>
    </row>
    <row r="1037" spans="2:16" ht="16.5" customHeight="1">
      <c r="B1037" s="127"/>
      <c r="C1037" s="128"/>
      <c r="D1037" s="128"/>
      <c r="E1037" s="128"/>
      <c r="F1037" s="844"/>
      <c r="G1037" s="739"/>
      <c r="H1037" s="739"/>
      <c r="I1037" s="739"/>
      <c r="J1037" s="747"/>
      <c r="K1037" s="739"/>
      <c r="L1037" s="739"/>
      <c r="M1037" s="745"/>
      <c r="N1037" s="752"/>
      <c r="O1037" s="740"/>
      <c r="P1037" s="655"/>
    </row>
    <row r="1038" spans="2:16" ht="16.5" customHeight="1">
      <c r="B1038" s="127"/>
      <c r="C1038" s="128"/>
      <c r="D1038" s="128"/>
      <c r="E1038" s="128"/>
      <c r="F1038" s="844"/>
      <c r="G1038" s="739"/>
      <c r="H1038" s="739"/>
      <c r="I1038" s="739"/>
      <c r="J1038" s="747"/>
      <c r="K1038" s="739"/>
      <c r="L1038" s="739"/>
      <c r="M1038" s="745"/>
      <c r="N1038" s="752"/>
      <c r="O1038" s="740"/>
      <c r="P1038" s="655"/>
    </row>
    <row r="1039" spans="2:16" ht="16.5" customHeight="1">
      <c r="B1039" s="127"/>
      <c r="C1039" s="128"/>
      <c r="D1039" s="128"/>
      <c r="E1039" s="128"/>
      <c r="F1039" s="844"/>
      <c r="G1039" s="739"/>
      <c r="H1039" s="739"/>
      <c r="I1039" s="739"/>
      <c r="J1039" s="747"/>
      <c r="K1039" s="739"/>
      <c r="L1039" s="739"/>
      <c r="M1039" s="745"/>
      <c r="N1039" s="752"/>
      <c r="O1039" s="740"/>
      <c r="P1039" s="655"/>
    </row>
    <row r="1040" spans="2:16" ht="16.5" customHeight="1">
      <c r="B1040" s="127"/>
      <c r="C1040" s="128"/>
      <c r="D1040" s="128"/>
      <c r="E1040" s="128"/>
      <c r="F1040" s="844"/>
      <c r="G1040" s="739"/>
      <c r="H1040" s="739"/>
      <c r="I1040" s="739"/>
      <c r="J1040" s="747"/>
      <c r="K1040" s="739"/>
      <c r="L1040" s="739"/>
      <c r="M1040" s="745"/>
      <c r="N1040" s="752"/>
      <c r="O1040" s="740"/>
      <c r="P1040" s="655"/>
    </row>
    <row r="1041" spans="2:19" ht="16.5" customHeight="1">
      <c r="B1041" s="127"/>
      <c r="C1041" s="128"/>
      <c r="D1041" s="128"/>
      <c r="E1041" s="128"/>
      <c r="F1041" s="688"/>
      <c r="G1041" s="739"/>
      <c r="H1041" s="739"/>
      <c r="I1041" s="739"/>
      <c r="J1041" s="747"/>
      <c r="K1041" s="739"/>
      <c r="L1041" s="739"/>
      <c r="M1041" s="745"/>
      <c r="N1041" s="752"/>
      <c r="O1041" s="740"/>
      <c r="P1041" s="655"/>
    </row>
    <row r="1042" spans="2:19">
      <c r="B1042" s="127"/>
      <c r="C1042" s="128"/>
      <c r="D1042" s="128"/>
      <c r="E1042" s="128"/>
      <c r="F1042" s="687"/>
      <c r="G1042" s="739"/>
      <c r="H1042" s="739"/>
      <c r="I1042" s="739"/>
      <c r="J1042" s="739"/>
      <c r="K1042" s="739"/>
      <c r="L1042" s="739"/>
      <c r="M1042" s="745"/>
      <c r="N1042" s="752"/>
      <c r="O1042" s="740"/>
      <c r="P1042"/>
      <c r="Q1042"/>
      <c r="R1042" s="88"/>
      <c r="S1042" s="88"/>
    </row>
    <row r="1043" spans="2:19">
      <c r="B1043" s="127">
        <v>2</v>
      </c>
      <c r="C1043" s="128">
        <v>2</v>
      </c>
      <c r="D1043" s="128">
        <v>6</v>
      </c>
      <c r="E1043" s="128"/>
      <c r="F1043" s="879" t="s">
        <v>1648</v>
      </c>
      <c r="G1043" s="880"/>
      <c r="H1043" s="880"/>
      <c r="I1043" s="880"/>
      <c r="J1043" s="747"/>
      <c r="K1043" s="739"/>
      <c r="L1043" s="739"/>
      <c r="M1043" s="745"/>
      <c r="N1043" s="752">
        <f>N1044</f>
        <v>52327250</v>
      </c>
      <c r="O1043" s="740"/>
      <c r="P1043"/>
      <c r="Q1043"/>
      <c r="R1043" s="88"/>
      <c r="S1043" s="88"/>
    </row>
    <row r="1044" spans="2:19">
      <c r="B1044" s="127">
        <v>2</v>
      </c>
      <c r="C1044" s="128">
        <v>2</v>
      </c>
      <c r="D1044" s="128">
        <v>6</v>
      </c>
      <c r="E1044" s="128">
        <v>2</v>
      </c>
      <c r="F1044" s="687" t="s">
        <v>82</v>
      </c>
      <c r="G1044" s="739"/>
      <c r="H1044" s="739"/>
      <c r="I1044" s="739"/>
      <c r="J1044" s="747"/>
      <c r="K1044" s="739"/>
      <c r="L1044" s="739"/>
      <c r="M1044" s="745"/>
      <c r="N1044" s="752">
        <f>SUM(N1045:N1110)</f>
        <v>52327250</v>
      </c>
      <c r="O1044" s="740"/>
      <c r="P1044" s="87"/>
      <c r="Q1044" s="87"/>
      <c r="R1044" s="88"/>
      <c r="S1044" s="88"/>
    </row>
    <row r="1045" spans="2:19">
      <c r="B1045" s="127"/>
      <c r="C1045" s="128"/>
      <c r="D1045" s="128"/>
      <c r="E1045" s="128"/>
      <c r="F1045" s="687" t="s">
        <v>129</v>
      </c>
      <c r="G1045" s="739"/>
      <c r="H1045" s="739"/>
      <c r="I1045" s="739"/>
      <c r="J1045" s="747">
        <v>18</v>
      </c>
      <c r="K1045" s="739" t="s">
        <v>50</v>
      </c>
      <c r="L1045" s="739"/>
      <c r="M1045" s="745">
        <v>20000</v>
      </c>
      <c r="N1045" s="752">
        <f>M1045*J1045</f>
        <v>360000</v>
      </c>
      <c r="O1045" s="740"/>
      <c r="P1045"/>
      <c r="Q1045" s="86"/>
      <c r="R1045" s="88"/>
      <c r="S1045" s="88"/>
    </row>
    <row r="1046" spans="2:19">
      <c r="B1046" s="127"/>
      <c r="C1046" s="128"/>
      <c r="D1046" s="128"/>
      <c r="E1046" s="128"/>
      <c r="F1046" s="688" t="s">
        <v>1124</v>
      </c>
      <c r="G1046" s="739"/>
      <c r="H1046" s="739"/>
      <c r="I1046" s="739"/>
      <c r="J1046" s="747"/>
      <c r="K1046" s="739"/>
      <c r="L1046" s="739"/>
      <c r="M1046" s="745"/>
      <c r="N1046" s="752">
        <f>SUM(M1047:M1049)</f>
        <v>1320000</v>
      </c>
      <c r="O1046" s="740"/>
      <c r="P1046"/>
      <c r="Q1046" s="86"/>
      <c r="R1046" s="88"/>
      <c r="S1046" s="88"/>
    </row>
    <row r="1047" spans="2:19">
      <c r="B1047" s="127"/>
      <c r="C1047" s="128"/>
      <c r="D1047" s="128"/>
      <c r="E1047" s="128"/>
      <c r="F1047" s="688" t="s">
        <v>124</v>
      </c>
      <c r="G1047" s="739">
        <v>1</v>
      </c>
      <c r="H1047" s="739" t="s">
        <v>50</v>
      </c>
      <c r="I1047" s="747"/>
      <c r="J1047" s="739">
        <v>220000</v>
      </c>
      <c r="K1047" s="739"/>
      <c r="L1047" s="739"/>
      <c r="M1047" s="745">
        <f>J1047*G1047</f>
        <v>220000</v>
      </c>
      <c r="N1047" s="752"/>
      <c r="O1047" s="740"/>
      <c r="P1047"/>
      <c r="Q1047"/>
      <c r="R1047" s="88"/>
      <c r="S1047" s="88"/>
    </row>
    <row r="1048" spans="2:19">
      <c r="B1048" s="127"/>
      <c r="C1048" s="128"/>
      <c r="D1048" s="128"/>
      <c r="E1048" s="128"/>
      <c r="F1048" s="688" t="s">
        <v>125</v>
      </c>
      <c r="G1048" s="739">
        <v>1</v>
      </c>
      <c r="H1048" s="739" t="s">
        <v>50</v>
      </c>
      <c r="I1048" s="747"/>
      <c r="J1048" s="739">
        <v>200000</v>
      </c>
      <c r="K1048" s="739"/>
      <c r="L1048" s="739"/>
      <c r="M1048" s="745">
        <f t="shared" ref="M1048" si="127">J1048*G1048</f>
        <v>200000</v>
      </c>
      <c r="N1048" s="752"/>
      <c r="O1048" s="740"/>
      <c r="P1048"/>
      <c r="Q1048"/>
      <c r="R1048" s="88"/>
      <c r="S1048" s="88"/>
    </row>
    <row r="1049" spans="2:19">
      <c r="B1049" s="127"/>
      <c r="C1049" s="128"/>
      <c r="D1049" s="128"/>
      <c r="E1049" s="128"/>
      <c r="F1049" s="688" t="s">
        <v>126</v>
      </c>
      <c r="G1049" s="739">
        <v>5</v>
      </c>
      <c r="H1049" s="739" t="s">
        <v>50</v>
      </c>
      <c r="I1049" s="747"/>
      <c r="J1049" s="739">
        <v>180000</v>
      </c>
      <c r="K1049" s="739"/>
      <c r="L1049" s="739"/>
      <c r="M1049" s="745">
        <f>J1049*G1049</f>
        <v>900000</v>
      </c>
      <c r="N1049" s="752"/>
      <c r="O1049" s="740"/>
      <c r="P1049" s="655"/>
    </row>
    <row r="1050" spans="2:19">
      <c r="B1050" s="127"/>
      <c r="C1050" s="128"/>
      <c r="D1050" s="128"/>
      <c r="E1050" s="128"/>
      <c r="F1050" s="688" t="s">
        <v>156</v>
      </c>
      <c r="G1050" s="739">
        <v>1</v>
      </c>
      <c r="H1050" s="739" t="s">
        <v>50</v>
      </c>
      <c r="I1050" s="747"/>
      <c r="J1050" s="739">
        <v>190000</v>
      </c>
      <c r="K1050" s="739"/>
      <c r="L1050" s="739"/>
      <c r="M1050" s="745" t="s">
        <v>782</v>
      </c>
      <c r="N1050" s="752">
        <f>J1050*G1050</f>
        <v>190000</v>
      </c>
      <c r="O1050" s="740"/>
      <c r="P1050" s="655"/>
    </row>
    <row r="1051" spans="2:19">
      <c r="B1051" s="127"/>
      <c r="C1051" s="128"/>
      <c r="D1051" s="128"/>
      <c r="E1051" s="128"/>
      <c r="F1051" s="687" t="s">
        <v>526</v>
      </c>
      <c r="G1051" s="739">
        <v>3</v>
      </c>
      <c r="H1051" s="739" t="s">
        <v>50</v>
      </c>
      <c r="I1051" s="739"/>
      <c r="J1051" s="747">
        <v>150000</v>
      </c>
      <c r="K1051" s="739"/>
      <c r="L1051" s="739"/>
      <c r="M1051" s="754"/>
      <c r="N1051" s="752">
        <f>J1051*G1051</f>
        <v>450000</v>
      </c>
      <c r="O1051" s="740"/>
      <c r="P1051" s="655"/>
    </row>
    <row r="1052" spans="2:19">
      <c r="B1052" s="127"/>
      <c r="C1052" s="128"/>
      <c r="D1052" s="128"/>
      <c r="E1052" s="128"/>
      <c r="F1052" s="687" t="s">
        <v>127</v>
      </c>
      <c r="G1052" s="739">
        <v>3</v>
      </c>
      <c r="H1052" s="739" t="s">
        <v>50</v>
      </c>
      <c r="I1052" s="739"/>
      <c r="J1052" s="747">
        <v>50000</v>
      </c>
      <c r="K1052" s="739"/>
      <c r="L1052" s="739"/>
      <c r="M1052" s="754"/>
      <c r="N1052" s="752">
        <f t="shared" ref="N1052:N1053" si="128">J1052*G1052</f>
        <v>150000</v>
      </c>
      <c r="O1052" s="740"/>
      <c r="P1052" s="655"/>
    </row>
    <row r="1053" spans="2:19">
      <c r="B1053" s="127"/>
      <c r="C1053" s="128"/>
      <c r="D1053" s="128"/>
      <c r="E1053" s="128"/>
      <c r="F1053" s="687" t="s">
        <v>617</v>
      </c>
      <c r="G1053" s="739">
        <v>3</v>
      </c>
      <c r="H1053" s="739" t="s">
        <v>50</v>
      </c>
      <c r="I1053" s="739"/>
      <c r="J1053" s="747">
        <v>100000</v>
      </c>
      <c r="K1053" s="739"/>
      <c r="L1053" s="739"/>
      <c r="M1053" s="754"/>
      <c r="N1053" s="752">
        <f t="shared" si="128"/>
        <v>300000</v>
      </c>
      <c r="O1053" s="740"/>
      <c r="P1053" s="655"/>
    </row>
    <row r="1054" spans="2:19">
      <c r="B1054" s="127"/>
      <c r="C1054" s="128"/>
      <c r="D1054" s="128"/>
      <c r="E1054" s="128"/>
      <c r="F1054" s="687"/>
      <c r="G1054" s="739"/>
      <c r="H1054" s="739"/>
      <c r="I1054" s="747"/>
      <c r="J1054" s="747"/>
      <c r="K1054" s="739"/>
      <c r="L1054" s="739"/>
      <c r="M1054" s="745"/>
      <c r="N1054" s="752"/>
      <c r="O1054" s="740"/>
      <c r="P1054" s="655"/>
    </row>
    <row r="1055" spans="2:19">
      <c r="B1055" s="127"/>
      <c r="C1055" s="128"/>
      <c r="D1055" s="128"/>
      <c r="E1055" s="128"/>
      <c r="F1055" s="881" t="s">
        <v>1652</v>
      </c>
      <c r="G1055" s="882"/>
      <c r="H1055" s="882"/>
      <c r="I1055" s="882"/>
      <c r="J1055" s="747"/>
      <c r="K1055" s="739"/>
      <c r="L1055" s="739"/>
      <c r="M1055" s="745"/>
      <c r="N1055" s="752">
        <f>SUM(M1056:M1061)</f>
        <v>5602500</v>
      </c>
      <c r="O1055" s="740"/>
      <c r="P1055"/>
      <c r="Q1055"/>
      <c r="R1055" s="88"/>
      <c r="S1055" s="88"/>
    </row>
    <row r="1056" spans="2:19">
      <c r="B1056" s="127"/>
      <c r="C1056" s="128"/>
      <c r="D1056" s="128"/>
      <c r="E1056" s="128"/>
      <c r="F1056" s="801" t="s">
        <v>1439</v>
      </c>
      <c r="G1056" s="802">
        <v>79</v>
      </c>
      <c r="H1056" s="739" t="s">
        <v>504</v>
      </c>
      <c r="I1056" s="739" t="s">
        <v>50</v>
      </c>
      <c r="J1056" s="803">
        <v>50000</v>
      </c>
      <c r="K1056" s="739"/>
      <c r="L1056" s="739"/>
      <c r="M1056" s="754">
        <f>G1056*J1056</f>
        <v>3950000</v>
      </c>
      <c r="N1056" s="752"/>
      <c r="O1056" s="740"/>
      <c r="P1056"/>
      <c r="Q1056"/>
      <c r="R1056" s="88"/>
      <c r="S1056" s="88"/>
    </row>
    <row r="1057" spans="2:19">
      <c r="B1057" s="127"/>
      <c r="C1057" s="128"/>
      <c r="D1057" s="128"/>
      <c r="E1057" s="128"/>
      <c r="F1057" s="801" t="s">
        <v>1649</v>
      </c>
      <c r="G1057" s="802">
        <v>15</v>
      </c>
      <c r="H1057" s="739" t="s">
        <v>504</v>
      </c>
      <c r="I1057" s="739" t="s">
        <v>50</v>
      </c>
      <c r="J1057" s="803">
        <v>62500</v>
      </c>
      <c r="K1057" s="739"/>
      <c r="L1057" s="739"/>
      <c r="M1057" s="754">
        <f t="shared" ref="M1057:M1061" si="129">G1057*J1057</f>
        <v>937500</v>
      </c>
      <c r="N1057" s="752"/>
      <c r="O1057" s="740"/>
      <c r="P1057"/>
      <c r="Q1057"/>
      <c r="R1057" s="88"/>
      <c r="S1057" s="88"/>
    </row>
    <row r="1058" spans="2:19">
      <c r="B1058" s="127"/>
      <c r="C1058" s="128"/>
      <c r="D1058" s="128"/>
      <c r="E1058" s="128"/>
      <c r="F1058" s="801" t="s">
        <v>1650</v>
      </c>
      <c r="G1058" s="802">
        <v>3</v>
      </c>
      <c r="H1058" s="739" t="s">
        <v>504</v>
      </c>
      <c r="I1058" s="739" t="s">
        <v>50</v>
      </c>
      <c r="J1058" s="803">
        <v>65000</v>
      </c>
      <c r="K1058" s="739"/>
      <c r="L1058" s="739"/>
      <c r="M1058" s="754">
        <f t="shared" si="129"/>
        <v>195000</v>
      </c>
      <c r="N1058" s="752"/>
      <c r="O1058" s="740"/>
      <c r="P1058"/>
      <c r="Q1058"/>
      <c r="R1058" s="88"/>
      <c r="S1058" s="88"/>
    </row>
    <row r="1059" spans="2:19">
      <c r="B1059" s="127"/>
      <c r="C1059" s="128"/>
      <c r="D1059" s="128"/>
      <c r="E1059" s="128"/>
      <c r="F1059" s="801" t="s">
        <v>1441</v>
      </c>
      <c r="G1059" s="802">
        <v>2</v>
      </c>
      <c r="H1059" s="739" t="s">
        <v>504</v>
      </c>
      <c r="I1059" s="739" t="s">
        <v>50</v>
      </c>
      <c r="J1059" s="803">
        <v>65000</v>
      </c>
      <c r="K1059" s="739"/>
      <c r="L1059" s="739"/>
      <c r="M1059" s="754">
        <f t="shared" si="129"/>
        <v>130000</v>
      </c>
      <c r="N1059" s="752"/>
      <c r="O1059" s="740"/>
      <c r="P1059"/>
      <c r="Q1059"/>
      <c r="R1059" s="88"/>
      <c r="S1059" s="88"/>
    </row>
    <row r="1060" spans="2:19">
      <c r="B1060" s="127"/>
      <c r="C1060" s="128"/>
      <c r="D1060" s="128"/>
      <c r="E1060" s="128"/>
      <c r="F1060" s="801" t="s">
        <v>1091</v>
      </c>
      <c r="G1060" s="802">
        <v>3</v>
      </c>
      <c r="H1060" s="739" t="s">
        <v>504</v>
      </c>
      <c r="I1060" s="739" t="s">
        <v>50</v>
      </c>
      <c r="J1060" s="803">
        <v>67500</v>
      </c>
      <c r="K1060" s="739"/>
      <c r="L1060" s="739"/>
      <c r="M1060" s="754">
        <f t="shared" si="129"/>
        <v>202500</v>
      </c>
      <c r="N1060" s="752"/>
      <c r="O1060" s="740"/>
      <c r="P1060"/>
      <c r="Q1060"/>
      <c r="R1060" s="88"/>
      <c r="S1060" s="88"/>
    </row>
    <row r="1061" spans="2:19">
      <c r="B1061" s="127"/>
      <c r="C1061" s="128"/>
      <c r="D1061" s="128"/>
      <c r="E1061" s="128"/>
      <c r="F1061" s="801" t="s">
        <v>1651</v>
      </c>
      <c r="G1061" s="802">
        <v>3</v>
      </c>
      <c r="H1061" s="739" t="s">
        <v>504</v>
      </c>
      <c r="I1061" s="739" t="s">
        <v>50</v>
      </c>
      <c r="J1061" s="803">
        <v>62500</v>
      </c>
      <c r="K1061" s="739"/>
      <c r="L1061" s="739"/>
      <c r="M1061" s="754">
        <f t="shared" si="129"/>
        <v>187500</v>
      </c>
      <c r="N1061" s="752"/>
      <c r="O1061" s="740"/>
      <c r="P1061" s="655"/>
    </row>
    <row r="1062" spans="2:19">
      <c r="B1062" s="127"/>
      <c r="C1062" s="128"/>
      <c r="D1062" s="128"/>
      <c r="E1062" s="128"/>
      <c r="F1062" s="687" t="s">
        <v>541</v>
      </c>
      <c r="G1062" s="739">
        <v>8</v>
      </c>
      <c r="H1062" s="739" t="s">
        <v>555</v>
      </c>
      <c r="I1062" s="739" t="s">
        <v>50</v>
      </c>
      <c r="J1062" s="747">
        <v>12500</v>
      </c>
      <c r="K1062" s="739"/>
      <c r="L1062" s="739"/>
      <c r="M1062" s="745">
        <f>G1062*J1062</f>
        <v>100000</v>
      </c>
      <c r="N1062" s="752">
        <f>SUM(M1062:M1064)</f>
        <v>251000</v>
      </c>
      <c r="O1062" s="740"/>
      <c r="P1062" s="655"/>
    </row>
    <row r="1063" spans="2:19">
      <c r="B1063" s="127"/>
      <c r="C1063" s="128"/>
      <c r="D1063" s="128"/>
      <c r="E1063" s="128"/>
      <c r="F1063" s="687" t="s">
        <v>548</v>
      </c>
      <c r="G1063" s="739">
        <v>5</v>
      </c>
      <c r="H1063" s="739" t="s">
        <v>555</v>
      </c>
      <c r="I1063" s="739" t="s">
        <v>50</v>
      </c>
      <c r="J1063" s="747">
        <v>15000</v>
      </c>
      <c r="K1063" s="739"/>
      <c r="L1063" s="739"/>
      <c r="M1063" s="745">
        <f>G1063*J1063</f>
        <v>75000</v>
      </c>
      <c r="N1063" s="752"/>
      <c r="O1063" s="740"/>
      <c r="P1063" s="655"/>
    </row>
    <row r="1064" spans="2:19">
      <c r="B1064" s="127"/>
      <c r="C1064" s="128"/>
      <c r="D1064" s="128"/>
      <c r="E1064" s="128"/>
      <c r="F1064" s="801" t="s">
        <v>1656</v>
      </c>
      <c r="G1064" s="802">
        <v>4</v>
      </c>
      <c r="H1064" s="739" t="s">
        <v>1066</v>
      </c>
      <c r="I1064" s="739" t="s">
        <v>50</v>
      </c>
      <c r="J1064" s="803">
        <v>19000</v>
      </c>
      <c r="K1064" s="739"/>
      <c r="L1064" s="739"/>
      <c r="M1064" s="754">
        <f>J1064*G1064</f>
        <v>76000</v>
      </c>
      <c r="N1064" s="752"/>
      <c r="O1064" s="740"/>
      <c r="P1064" s="655"/>
    </row>
    <row r="1065" spans="2:19">
      <c r="B1065" s="127"/>
      <c r="C1065" s="128"/>
      <c r="D1065" s="128"/>
      <c r="E1065" s="128"/>
      <c r="F1065" s="687"/>
      <c r="G1065" s="739"/>
      <c r="H1065" s="739"/>
      <c r="I1065" s="739"/>
      <c r="J1065" s="747"/>
      <c r="K1065" s="739"/>
      <c r="L1065" s="739"/>
      <c r="M1065" s="745"/>
      <c r="N1065" s="752"/>
      <c r="O1065" s="740"/>
      <c r="P1065"/>
      <c r="Q1065"/>
      <c r="R1065" s="88"/>
      <c r="S1065" s="88"/>
    </row>
    <row r="1066" spans="2:19">
      <c r="B1066" s="127"/>
      <c r="C1066" s="128"/>
      <c r="D1066" s="128"/>
      <c r="E1066" s="128"/>
      <c r="F1066" s="687"/>
      <c r="G1066" s="739"/>
      <c r="H1066" s="739"/>
      <c r="I1066" s="739"/>
      <c r="J1066" s="747"/>
      <c r="K1066" s="739"/>
      <c r="L1066" s="739"/>
      <c r="M1066" s="745"/>
      <c r="N1066" s="752"/>
      <c r="O1066" s="740"/>
      <c r="P1066"/>
      <c r="Q1066"/>
      <c r="R1066" s="88"/>
      <c r="S1066" s="88"/>
    </row>
    <row r="1067" spans="2:19">
      <c r="B1067" s="127"/>
      <c r="C1067" s="128"/>
      <c r="D1067" s="128"/>
      <c r="E1067" s="128"/>
      <c r="F1067" s="881" t="s">
        <v>1662</v>
      </c>
      <c r="G1067" s="882"/>
      <c r="H1067" s="882"/>
      <c r="I1067" s="882"/>
      <c r="J1067" s="747"/>
      <c r="K1067" s="739"/>
      <c r="L1067" s="739"/>
      <c r="M1067" s="745"/>
      <c r="N1067" s="752">
        <f>SUM(M1068:M1073)</f>
        <v>5852500</v>
      </c>
      <c r="O1067" s="740"/>
      <c r="P1067"/>
      <c r="Q1067"/>
      <c r="R1067" s="88"/>
      <c r="S1067" s="88"/>
    </row>
    <row r="1068" spans="2:19">
      <c r="B1068" s="127"/>
      <c r="C1068" s="128"/>
      <c r="D1068" s="128"/>
      <c r="E1068" s="128"/>
      <c r="F1068" s="801" t="s">
        <v>1439</v>
      </c>
      <c r="G1068" s="802">
        <v>89</v>
      </c>
      <c r="H1068" s="739" t="s">
        <v>504</v>
      </c>
      <c r="I1068" s="739" t="s">
        <v>50</v>
      </c>
      <c r="J1068" s="803">
        <v>50000</v>
      </c>
      <c r="K1068" s="739"/>
      <c r="L1068" s="739"/>
      <c r="M1068" s="754">
        <f>G1068*J1068</f>
        <v>4450000</v>
      </c>
      <c r="N1068" s="752"/>
      <c r="O1068" s="740"/>
      <c r="P1068"/>
      <c r="Q1068"/>
      <c r="R1068" s="88"/>
      <c r="S1068" s="88"/>
    </row>
    <row r="1069" spans="2:19">
      <c r="B1069" s="127"/>
      <c r="C1069" s="128"/>
      <c r="D1069" s="128"/>
      <c r="E1069" s="128"/>
      <c r="F1069" s="801" t="s">
        <v>1649</v>
      </c>
      <c r="G1069" s="802">
        <v>12</v>
      </c>
      <c r="H1069" s="739" t="s">
        <v>504</v>
      </c>
      <c r="I1069" s="739" t="s">
        <v>50</v>
      </c>
      <c r="J1069" s="803">
        <v>62500</v>
      </c>
      <c r="K1069" s="739"/>
      <c r="L1069" s="739"/>
      <c r="M1069" s="754">
        <f t="shared" ref="M1069:M1073" si="130">G1069*J1069</f>
        <v>750000</v>
      </c>
      <c r="N1069" s="752"/>
      <c r="O1069" s="740"/>
      <c r="P1069"/>
      <c r="Q1069"/>
      <c r="R1069" s="88"/>
      <c r="S1069" s="88"/>
    </row>
    <row r="1070" spans="2:19">
      <c r="B1070" s="127"/>
      <c r="C1070" s="128"/>
      <c r="D1070" s="128"/>
      <c r="E1070" s="128"/>
      <c r="F1070" s="801" t="s">
        <v>1650</v>
      </c>
      <c r="G1070" s="802">
        <v>3</v>
      </c>
      <c r="H1070" s="739" t="s">
        <v>504</v>
      </c>
      <c r="I1070" s="739" t="s">
        <v>50</v>
      </c>
      <c r="J1070" s="803">
        <v>65000</v>
      </c>
      <c r="K1070" s="739"/>
      <c r="L1070" s="739"/>
      <c r="M1070" s="754">
        <f t="shared" si="130"/>
        <v>195000</v>
      </c>
      <c r="N1070" s="752"/>
      <c r="O1070" s="740"/>
      <c r="P1070"/>
      <c r="Q1070"/>
      <c r="R1070" s="88"/>
      <c r="S1070" s="88"/>
    </row>
    <row r="1071" spans="2:19">
      <c r="B1071" s="127"/>
      <c r="C1071" s="128"/>
      <c r="D1071" s="128"/>
      <c r="E1071" s="128"/>
      <c r="F1071" s="801" t="s">
        <v>1441</v>
      </c>
      <c r="G1071" s="802">
        <v>2</v>
      </c>
      <c r="H1071" s="739" t="s">
        <v>504</v>
      </c>
      <c r="I1071" s="739" t="s">
        <v>50</v>
      </c>
      <c r="J1071" s="803">
        <v>65000</v>
      </c>
      <c r="K1071" s="739"/>
      <c r="L1071" s="739"/>
      <c r="M1071" s="754">
        <f t="shared" si="130"/>
        <v>130000</v>
      </c>
      <c r="N1071" s="752"/>
      <c r="O1071" s="740"/>
      <c r="P1071"/>
      <c r="Q1071"/>
      <c r="R1071" s="88"/>
      <c r="S1071" s="88"/>
    </row>
    <row r="1072" spans="2:19">
      <c r="B1072" s="127"/>
      <c r="C1072" s="128"/>
      <c r="D1072" s="128"/>
      <c r="E1072" s="128"/>
      <c r="F1072" s="801" t="s">
        <v>1091</v>
      </c>
      <c r="G1072" s="802">
        <v>3</v>
      </c>
      <c r="H1072" s="739" t="s">
        <v>504</v>
      </c>
      <c r="I1072" s="739" t="s">
        <v>50</v>
      </c>
      <c r="J1072" s="803">
        <v>67500</v>
      </c>
      <c r="K1072" s="739"/>
      <c r="L1072" s="739"/>
      <c r="M1072" s="754">
        <f t="shared" si="130"/>
        <v>202500</v>
      </c>
      <c r="N1072" s="752"/>
      <c r="O1072" s="740"/>
      <c r="P1072"/>
      <c r="Q1072"/>
      <c r="R1072" s="88"/>
      <c r="S1072" s="88"/>
    </row>
    <row r="1073" spans="2:19">
      <c r="B1073" s="127"/>
      <c r="C1073" s="128"/>
      <c r="D1073" s="128"/>
      <c r="E1073" s="128"/>
      <c r="F1073" s="801" t="s">
        <v>1651</v>
      </c>
      <c r="G1073" s="802">
        <v>2</v>
      </c>
      <c r="H1073" s="739" t="s">
        <v>504</v>
      </c>
      <c r="I1073" s="739" t="s">
        <v>50</v>
      </c>
      <c r="J1073" s="803">
        <v>62500</v>
      </c>
      <c r="K1073" s="739"/>
      <c r="L1073" s="739"/>
      <c r="M1073" s="754">
        <f t="shared" si="130"/>
        <v>125000</v>
      </c>
      <c r="N1073" s="752"/>
      <c r="O1073" s="740"/>
      <c r="P1073"/>
      <c r="Q1073"/>
      <c r="R1073" s="88"/>
      <c r="S1073" s="88"/>
    </row>
    <row r="1074" spans="2:19">
      <c r="B1074" s="127"/>
      <c r="C1074" s="128"/>
      <c r="D1074" s="128"/>
      <c r="E1074" s="128"/>
      <c r="F1074" s="687" t="s">
        <v>541</v>
      </c>
      <c r="G1074" s="739">
        <v>6</v>
      </c>
      <c r="H1074" s="739" t="s">
        <v>555</v>
      </c>
      <c r="I1074" s="739" t="s">
        <v>50</v>
      </c>
      <c r="J1074" s="747">
        <v>12500</v>
      </c>
      <c r="K1074" s="739"/>
      <c r="L1074" s="739"/>
      <c r="M1074" s="745">
        <f>G1074*J1074</f>
        <v>75000</v>
      </c>
      <c r="N1074" s="752">
        <f>SUM(M1074:M1076)</f>
        <v>192000</v>
      </c>
      <c r="O1074" s="740"/>
      <c r="P1074"/>
      <c r="Q1074"/>
      <c r="R1074" s="88"/>
      <c r="S1074" s="88"/>
    </row>
    <row r="1075" spans="2:19">
      <c r="B1075" s="127"/>
      <c r="C1075" s="128"/>
      <c r="D1075" s="128"/>
      <c r="E1075" s="128"/>
      <c r="F1075" s="687" t="s">
        <v>548</v>
      </c>
      <c r="G1075" s="739">
        <v>4</v>
      </c>
      <c r="H1075" s="739" t="s">
        <v>555</v>
      </c>
      <c r="I1075" s="739" t="s">
        <v>50</v>
      </c>
      <c r="J1075" s="747">
        <v>15000</v>
      </c>
      <c r="K1075" s="739"/>
      <c r="L1075" s="739"/>
      <c r="M1075" s="745">
        <f>G1075*J1075</f>
        <v>60000</v>
      </c>
      <c r="N1075" s="752"/>
      <c r="O1075" s="740"/>
      <c r="P1075"/>
      <c r="Q1075"/>
      <c r="R1075" s="88"/>
      <c r="S1075" s="88"/>
    </row>
    <row r="1076" spans="2:19">
      <c r="B1076" s="127"/>
      <c r="C1076" s="128"/>
      <c r="D1076" s="128"/>
      <c r="E1076" s="128"/>
      <c r="F1076" s="801" t="s">
        <v>1656</v>
      </c>
      <c r="G1076" s="802">
        <v>3</v>
      </c>
      <c r="H1076" s="739" t="s">
        <v>1066</v>
      </c>
      <c r="I1076" s="739" t="s">
        <v>50</v>
      </c>
      <c r="J1076" s="803">
        <v>19000</v>
      </c>
      <c r="K1076" s="739"/>
      <c r="L1076" s="739"/>
      <c r="M1076" s="754">
        <f>J1076*G1076</f>
        <v>57000</v>
      </c>
      <c r="N1076" s="752"/>
      <c r="O1076" s="740"/>
      <c r="P1076"/>
      <c r="Q1076"/>
      <c r="R1076" s="88"/>
      <c r="S1076" s="88"/>
    </row>
    <row r="1077" spans="2:19">
      <c r="B1077" s="127"/>
      <c r="C1077" s="128"/>
      <c r="D1077" s="128"/>
      <c r="E1077" s="128"/>
      <c r="F1077" s="687"/>
      <c r="G1077" s="739"/>
      <c r="H1077" s="739"/>
      <c r="I1077" s="739"/>
      <c r="J1077" s="747"/>
      <c r="K1077" s="739"/>
      <c r="L1077" s="739"/>
      <c r="M1077" s="745"/>
      <c r="N1077" s="752"/>
      <c r="O1077" s="740"/>
      <c r="P1077"/>
      <c r="Q1077"/>
      <c r="R1077" s="88"/>
      <c r="S1077" s="88"/>
    </row>
    <row r="1078" spans="2:19">
      <c r="B1078" s="127"/>
      <c r="C1078" s="128"/>
      <c r="D1078" s="128"/>
      <c r="E1078" s="128"/>
      <c r="F1078" s="881" t="s">
        <v>1665</v>
      </c>
      <c r="G1078" s="882"/>
      <c r="H1078" s="882"/>
      <c r="I1078" s="882"/>
      <c r="J1078" s="747"/>
      <c r="K1078" s="739"/>
      <c r="L1078" s="739"/>
      <c r="M1078" s="745"/>
      <c r="N1078" s="752">
        <f>SUM(M1079:M1084)</f>
        <v>3582500</v>
      </c>
      <c r="O1078" s="740"/>
      <c r="P1078"/>
      <c r="Q1078"/>
      <c r="R1078" s="88"/>
      <c r="S1078" s="88"/>
    </row>
    <row r="1079" spans="2:19">
      <c r="B1079" s="127"/>
      <c r="C1079" s="128"/>
      <c r="D1079" s="128"/>
      <c r="E1079" s="128"/>
      <c r="F1079" s="801" t="s">
        <v>1439</v>
      </c>
      <c r="G1079" s="802">
        <v>41</v>
      </c>
      <c r="H1079" s="739" t="s">
        <v>504</v>
      </c>
      <c r="I1079" s="739" t="s">
        <v>50</v>
      </c>
      <c r="J1079" s="803">
        <v>50000</v>
      </c>
      <c r="K1079" s="739"/>
      <c r="L1079" s="739"/>
      <c r="M1079" s="754">
        <f>G1079*J1079</f>
        <v>2050000</v>
      </c>
      <c r="N1079" s="752"/>
      <c r="O1079" s="740"/>
      <c r="P1079"/>
      <c r="Q1079"/>
      <c r="R1079" s="88"/>
      <c r="S1079" s="88"/>
    </row>
    <row r="1080" spans="2:19">
      <c r="B1080" s="127"/>
      <c r="C1080" s="128"/>
      <c r="D1080" s="128"/>
      <c r="E1080" s="128"/>
      <c r="F1080" s="801" t="s">
        <v>1649</v>
      </c>
      <c r="G1080" s="802">
        <v>13</v>
      </c>
      <c r="H1080" s="739" t="s">
        <v>504</v>
      </c>
      <c r="I1080" s="739" t="s">
        <v>50</v>
      </c>
      <c r="J1080" s="803">
        <v>62500</v>
      </c>
      <c r="K1080" s="739"/>
      <c r="L1080" s="739"/>
      <c r="M1080" s="754">
        <f t="shared" ref="M1080:M1084" si="131">G1080*J1080</f>
        <v>812500</v>
      </c>
      <c r="N1080" s="752"/>
      <c r="O1080" s="740"/>
      <c r="P1080"/>
      <c r="Q1080"/>
      <c r="R1080" s="88"/>
      <c r="S1080" s="88"/>
    </row>
    <row r="1081" spans="2:19">
      <c r="B1081" s="127"/>
      <c r="C1081" s="128"/>
      <c r="D1081" s="128"/>
      <c r="E1081" s="128"/>
      <c r="F1081" s="801" t="s">
        <v>1650</v>
      </c>
      <c r="G1081" s="802">
        <v>2</v>
      </c>
      <c r="H1081" s="739" t="s">
        <v>504</v>
      </c>
      <c r="I1081" s="739" t="s">
        <v>50</v>
      </c>
      <c r="J1081" s="803">
        <v>65000</v>
      </c>
      <c r="K1081" s="739"/>
      <c r="L1081" s="739"/>
      <c r="M1081" s="754">
        <f t="shared" si="131"/>
        <v>130000</v>
      </c>
      <c r="N1081" s="752"/>
      <c r="O1081" s="740"/>
      <c r="P1081"/>
      <c r="Q1081"/>
      <c r="R1081" s="88"/>
      <c r="S1081" s="88"/>
    </row>
    <row r="1082" spans="2:19">
      <c r="B1082" s="127"/>
      <c r="C1082" s="128"/>
      <c r="D1082" s="128"/>
      <c r="E1082" s="128"/>
      <c r="F1082" s="801" t="s">
        <v>1441</v>
      </c>
      <c r="G1082" s="802">
        <v>3</v>
      </c>
      <c r="H1082" s="739" t="s">
        <v>504</v>
      </c>
      <c r="I1082" s="739" t="s">
        <v>50</v>
      </c>
      <c r="J1082" s="803">
        <v>65000</v>
      </c>
      <c r="K1082" s="739"/>
      <c r="L1082" s="739"/>
      <c r="M1082" s="754">
        <f t="shared" si="131"/>
        <v>195000</v>
      </c>
      <c r="N1082" s="752"/>
      <c r="O1082" s="740"/>
      <c r="P1082"/>
      <c r="Q1082"/>
      <c r="R1082" s="88"/>
      <c r="S1082" s="88"/>
    </row>
    <row r="1083" spans="2:19">
      <c r="B1083" s="127"/>
      <c r="C1083" s="128"/>
      <c r="D1083" s="128"/>
      <c r="E1083" s="128"/>
      <c r="F1083" s="801" t="s">
        <v>1091</v>
      </c>
      <c r="G1083" s="802">
        <v>4</v>
      </c>
      <c r="H1083" s="739" t="s">
        <v>504</v>
      </c>
      <c r="I1083" s="739" t="s">
        <v>50</v>
      </c>
      <c r="J1083" s="803">
        <v>67500</v>
      </c>
      <c r="K1083" s="739"/>
      <c r="L1083" s="739"/>
      <c r="M1083" s="754">
        <f t="shared" si="131"/>
        <v>270000</v>
      </c>
      <c r="N1083" s="752"/>
      <c r="O1083" s="740"/>
      <c r="P1083"/>
      <c r="Q1083"/>
      <c r="R1083" s="88"/>
      <c r="S1083" s="88"/>
    </row>
    <row r="1084" spans="2:19">
      <c r="B1084" s="127"/>
      <c r="C1084" s="128"/>
      <c r="D1084" s="128"/>
      <c r="E1084" s="128"/>
      <c r="F1084" s="801" t="s">
        <v>1651</v>
      </c>
      <c r="G1084" s="802">
        <v>2</v>
      </c>
      <c r="H1084" s="739" t="s">
        <v>504</v>
      </c>
      <c r="I1084" s="739" t="s">
        <v>50</v>
      </c>
      <c r="J1084" s="803">
        <v>62500</v>
      </c>
      <c r="K1084" s="739"/>
      <c r="L1084" s="739"/>
      <c r="M1084" s="754">
        <f t="shared" si="131"/>
        <v>125000</v>
      </c>
      <c r="N1084" s="752"/>
      <c r="O1084" s="740"/>
      <c r="P1084"/>
      <c r="Q1084"/>
      <c r="R1084" s="88"/>
      <c r="S1084" s="88"/>
    </row>
    <row r="1085" spans="2:19">
      <c r="B1085" s="127"/>
      <c r="C1085" s="128"/>
      <c r="D1085" s="128"/>
      <c r="E1085" s="128"/>
      <c r="F1085" s="687" t="s">
        <v>541</v>
      </c>
      <c r="G1085" s="739">
        <v>4</v>
      </c>
      <c r="H1085" s="739" t="s">
        <v>555</v>
      </c>
      <c r="I1085" s="739" t="s">
        <v>50</v>
      </c>
      <c r="J1085" s="747">
        <v>12500</v>
      </c>
      <c r="K1085" s="739"/>
      <c r="L1085" s="739"/>
      <c r="M1085" s="745">
        <f>G1085*J1085</f>
        <v>50000</v>
      </c>
      <c r="N1085" s="752">
        <f>SUM(M1085:M1085)</f>
        <v>50000</v>
      </c>
      <c r="O1085" s="740"/>
      <c r="P1085"/>
      <c r="Q1085"/>
      <c r="R1085" s="88"/>
      <c r="S1085" s="88"/>
    </row>
    <row r="1086" spans="2:19">
      <c r="B1086" s="127"/>
      <c r="C1086" s="128"/>
      <c r="D1086" s="128"/>
      <c r="E1086" s="128"/>
      <c r="F1086" s="687"/>
      <c r="G1086" s="739"/>
      <c r="H1086" s="739"/>
      <c r="I1086" s="739"/>
      <c r="J1086" s="747"/>
      <c r="K1086" s="739"/>
      <c r="L1086" s="739"/>
      <c r="M1086" s="745"/>
      <c r="N1086" s="752"/>
      <c r="O1086" s="740"/>
      <c r="P1086"/>
      <c r="Q1086"/>
      <c r="R1086" s="88"/>
      <c r="S1086" s="88"/>
    </row>
    <row r="1087" spans="2:19">
      <c r="B1087" s="127"/>
      <c r="C1087" s="128"/>
      <c r="D1087" s="128"/>
      <c r="E1087" s="128"/>
      <c r="F1087" s="687"/>
      <c r="G1087" s="739"/>
      <c r="H1087" s="739"/>
      <c r="I1087" s="739"/>
      <c r="J1087" s="747"/>
      <c r="K1087" s="739"/>
      <c r="L1087" s="739"/>
      <c r="M1087" s="745"/>
      <c r="N1087" s="752"/>
      <c r="O1087" s="740"/>
      <c r="P1087"/>
      <c r="Q1087"/>
      <c r="R1087" s="88"/>
      <c r="S1087" s="88"/>
    </row>
    <row r="1088" spans="2:19">
      <c r="B1088" s="127">
        <v>2</v>
      </c>
      <c r="C1088" s="128">
        <v>2</v>
      </c>
      <c r="D1088" s="128">
        <v>6</v>
      </c>
      <c r="E1088" s="128">
        <v>3</v>
      </c>
      <c r="F1088" s="887" t="s">
        <v>1661</v>
      </c>
      <c r="G1088" s="888"/>
      <c r="H1088" s="888"/>
      <c r="I1088" s="888"/>
      <c r="J1088" s="747"/>
      <c r="K1088" s="739"/>
      <c r="L1088" s="739"/>
      <c r="M1088" s="745"/>
      <c r="N1088" s="752">
        <f>SUM(M1089:M1097)</f>
        <v>15537500</v>
      </c>
      <c r="O1088" s="740"/>
      <c r="P1088"/>
      <c r="Q1088"/>
      <c r="R1088" s="88"/>
      <c r="S1088" s="88"/>
    </row>
    <row r="1089" spans="2:19">
      <c r="B1089" s="127"/>
      <c r="C1089" s="128"/>
      <c r="D1089" s="128"/>
      <c r="E1089" s="128"/>
      <c r="F1089" s="801" t="s">
        <v>523</v>
      </c>
      <c r="G1089" s="802">
        <v>14</v>
      </c>
      <c r="H1089" s="739" t="s">
        <v>510</v>
      </c>
      <c r="I1089" s="739" t="s">
        <v>50</v>
      </c>
      <c r="J1089" s="803">
        <v>150000</v>
      </c>
      <c r="K1089" s="739"/>
      <c r="L1089" s="739"/>
      <c r="M1089" s="754">
        <f>J1089*G1089</f>
        <v>2100000</v>
      </c>
      <c r="N1089" s="752"/>
      <c r="O1089" s="740"/>
      <c r="P1089"/>
      <c r="Q1089"/>
      <c r="R1089" s="88"/>
      <c r="S1089" s="88"/>
    </row>
    <row r="1090" spans="2:19">
      <c r="B1090" s="127"/>
      <c r="C1090" s="128"/>
      <c r="D1090" s="128"/>
      <c r="E1090" s="128"/>
      <c r="F1090" s="801" t="s">
        <v>1653</v>
      </c>
      <c r="G1090" s="802">
        <v>2960</v>
      </c>
      <c r="H1090" s="739" t="s">
        <v>555</v>
      </c>
      <c r="I1090" s="739" t="s">
        <v>50</v>
      </c>
      <c r="J1090" s="803">
        <v>1450</v>
      </c>
      <c r="K1090" s="739"/>
      <c r="L1090" s="739"/>
      <c r="M1090" s="754">
        <f t="shared" ref="M1090:M1097" si="132">J1090*G1090</f>
        <v>4292000</v>
      </c>
      <c r="N1090" s="752"/>
      <c r="O1090" s="740"/>
      <c r="P1090"/>
      <c r="Q1090"/>
      <c r="R1090" s="88"/>
      <c r="S1090" s="88"/>
    </row>
    <row r="1091" spans="2:19">
      <c r="B1091" s="127"/>
      <c r="C1091" s="128"/>
      <c r="D1091" s="128"/>
      <c r="E1091" s="128"/>
      <c r="F1091" s="801" t="s">
        <v>1654</v>
      </c>
      <c r="G1091" s="802">
        <v>8</v>
      </c>
      <c r="H1091" s="739" t="s">
        <v>510</v>
      </c>
      <c r="I1091" s="739" t="s">
        <v>50</v>
      </c>
      <c r="J1091" s="803">
        <v>150000</v>
      </c>
      <c r="K1091" s="739"/>
      <c r="L1091" s="739"/>
      <c r="M1091" s="754">
        <f t="shared" si="132"/>
        <v>1200000</v>
      </c>
      <c r="N1091" s="752"/>
      <c r="O1091" s="740"/>
      <c r="P1091"/>
      <c r="Q1091"/>
      <c r="R1091" s="88"/>
      <c r="S1091" s="88"/>
    </row>
    <row r="1092" spans="2:19">
      <c r="B1092" s="127"/>
      <c r="C1092" s="128"/>
      <c r="D1092" s="128"/>
      <c r="E1092" s="128"/>
      <c r="F1092" s="801" t="s">
        <v>1655</v>
      </c>
      <c r="G1092" s="802">
        <v>0.72</v>
      </c>
      <c r="H1092" s="739" t="s">
        <v>510</v>
      </c>
      <c r="I1092" s="739" t="s">
        <v>50</v>
      </c>
      <c r="J1092" s="803">
        <v>1500000</v>
      </c>
      <c r="K1092" s="739"/>
      <c r="L1092" s="739"/>
      <c r="M1092" s="754">
        <f t="shared" si="132"/>
        <v>1080000</v>
      </c>
      <c r="N1092" s="752"/>
      <c r="O1092" s="740"/>
      <c r="P1092"/>
      <c r="Q1092"/>
      <c r="R1092" s="88"/>
      <c r="S1092" s="88"/>
    </row>
    <row r="1093" spans="2:19" ht="20.100000000000001" customHeight="1">
      <c r="B1093" s="127"/>
      <c r="C1093" s="128"/>
      <c r="D1093" s="128"/>
      <c r="E1093" s="128"/>
      <c r="F1093" s="801" t="s">
        <v>1657</v>
      </c>
      <c r="G1093" s="802">
        <v>355</v>
      </c>
      <c r="H1093" s="739" t="s">
        <v>555</v>
      </c>
      <c r="I1093" s="739" t="s">
        <v>50</v>
      </c>
      <c r="J1093" s="803">
        <v>9500</v>
      </c>
      <c r="K1093" s="739"/>
      <c r="L1093" s="739"/>
      <c r="M1093" s="754">
        <f t="shared" si="132"/>
        <v>3372500</v>
      </c>
      <c r="N1093" s="752"/>
      <c r="O1093" s="740"/>
      <c r="P1093" s="655"/>
    </row>
    <row r="1094" spans="2:19" ht="20.100000000000001" customHeight="1">
      <c r="B1094" s="127"/>
      <c r="C1094" s="128"/>
      <c r="D1094" s="128"/>
      <c r="E1094" s="128"/>
      <c r="F1094" s="801" t="s">
        <v>1658</v>
      </c>
      <c r="G1094" s="802">
        <v>2</v>
      </c>
      <c r="H1094" s="739" t="s">
        <v>510</v>
      </c>
      <c r="I1094" s="739" t="s">
        <v>50</v>
      </c>
      <c r="J1094" s="803">
        <v>275000</v>
      </c>
      <c r="K1094" s="739"/>
      <c r="L1094" s="739"/>
      <c r="M1094" s="754">
        <f t="shared" si="132"/>
        <v>550000</v>
      </c>
      <c r="N1094" s="752"/>
      <c r="O1094" s="740"/>
      <c r="P1094" s="655"/>
    </row>
    <row r="1095" spans="2:19">
      <c r="B1095" s="127"/>
      <c r="C1095" s="128"/>
      <c r="D1095" s="128"/>
      <c r="E1095" s="128"/>
      <c r="F1095" s="801" t="s">
        <v>1659</v>
      </c>
      <c r="G1095" s="802">
        <v>0.27</v>
      </c>
      <c r="H1095" s="739" t="s">
        <v>510</v>
      </c>
      <c r="I1095" s="739" t="s">
        <v>50</v>
      </c>
      <c r="J1095" s="803">
        <v>5750000</v>
      </c>
      <c r="K1095" s="739"/>
      <c r="L1095" s="739"/>
      <c r="M1095" s="754">
        <f t="shared" si="132"/>
        <v>1552500</v>
      </c>
      <c r="N1095" s="752"/>
      <c r="O1095" s="740"/>
      <c r="P1095" s="655"/>
    </row>
    <row r="1096" spans="2:19" ht="15.75" customHeight="1">
      <c r="B1096" s="127"/>
      <c r="C1096" s="128"/>
      <c r="D1096" s="128"/>
      <c r="E1096" s="128"/>
      <c r="F1096" s="801" t="s">
        <v>1660</v>
      </c>
      <c r="G1096" s="802">
        <v>7</v>
      </c>
      <c r="H1096" s="739" t="s">
        <v>1635</v>
      </c>
      <c r="I1096" s="739" t="s">
        <v>50</v>
      </c>
      <c r="J1096" s="803">
        <v>91500</v>
      </c>
      <c r="K1096" s="739"/>
      <c r="L1096" s="739"/>
      <c r="M1096" s="754">
        <f t="shared" si="132"/>
        <v>640500</v>
      </c>
      <c r="N1096" s="752"/>
      <c r="O1096" s="740"/>
      <c r="P1096" s="655"/>
    </row>
    <row r="1097" spans="2:19">
      <c r="B1097" s="127"/>
      <c r="C1097" s="128"/>
      <c r="D1097" s="128"/>
      <c r="E1097" s="128"/>
      <c r="F1097" s="801" t="s">
        <v>1593</v>
      </c>
      <c r="G1097" s="802">
        <v>15</v>
      </c>
      <c r="H1097" s="739" t="s">
        <v>518</v>
      </c>
      <c r="I1097" s="739" t="s">
        <v>50</v>
      </c>
      <c r="J1097" s="803">
        <v>50000</v>
      </c>
      <c r="K1097" s="739"/>
      <c r="L1097" s="739"/>
      <c r="M1097" s="754">
        <f t="shared" si="132"/>
        <v>750000</v>
      </c>
      <c r="N1097" s="752"/>
      <c r="O1097" s="740"/>
      <c r="P1097" s="655"/>
    </row>
    <row r="1098" spans="2:19">
      <c r="B1098" s="127"/>
      <c r="C1098" s="128"/>
      <c r="D1098" s="128"/>
      <c r="E1098" s="128"/>
      <c r="F1098" s="801"/>
      <c r="G1098" s="802"/>
      <c r="H1098" s="739"/>
      <c r="I1098" s="739"/>
      <c r="J1098" s="803"/>
      <c r="K1098" s="739"/>
      <c r="L1098" s="739"/>
      <c r="M1098" s="745"/>
      <c r="N1098" s="752"/>
      <c r="O1098" s="740"/>
      <c r="P1098" s="655"/>
    </row>
    <row r="1099" spans="2:19">
      <c r="B1099" s="127"/>
      <c r="C1099" s="128"/>
      <c r="D1099" s="128"/>
      <c r="E1099" s="128"/>
      <c r="F1099" s="881" t="s">
        <v>1663</v>
      </c>
      <c r="G1099" s="882"/>
      <c r="H1099" s="882"/>
      <c r="I1099" s="882"/>
      <c r="J1099" s="747"/>
      <c r="K1099" s="739"/>
      <c r="L1099" s="739"/>
      <c r="M1099" s="745"/>
      <c r="N1099" s="752">
        <f>SUM(M1100:M1108)</f>
        <v>11896000</v>
      </c>
      <c r="O1099" s="740"/>
      <c r="P1099" s="655"/>
    </row>
    <row r="1100" spans="2:19">
      <c r="B1100" s="127"/>
      <c r="C1100" s="128"/>
      <c r="D1100" s="128"/>
      <c r="E1100" s="128"/>
      <c r="F1100" s="801" t="s">
        <v>523</v>
      </c>
      <c r="G1100" s="802">
        <v>12</v>
      </c>
      <c r="H1100" s="739" t="s">
        <v>510</v>
      </c>
      <c r="I1100" s="739" t="s">
        <v>50</v>
      </c>
      <c r="J1100" s="803">
        <v>150000</v>
      </c>
      <c r="K1100" s="739"/>
      <c r="L1100" s="739"/>
      <c r="M1100" s="754">
        <f>J1100*G1100</f>
        <v>1800000</v>
      </c>
      <c r="N1100" s="752"/>
      <c r="O1100" s="740"/>
      <c r="P1100" s="655"/>
    </row>
    <row r="1101" spans="2:19">
      <c r="B1101" s="127"/>
      <c r="C1101" s="128"/>
      <c r="D1101" s="128"/>
      <c r="E1101" s="128"/>
      <c r="F1101" s="801" t="s">
        <v>1653</v>
      </c>
      <c r="G1101" s="802">
        <v>2360</v>
      </c>
      <c r="H1101" s="739" t="s">
        <v>555</v>
      </c>
      <c r="I1101" s="739" t="s">
        <v>50</v>
      </c>
      <c r="J1101" s="803">
        <v>1450</v>
      </c>
      <c r="K1101" s="739"/>
      <c r="L1101" s="739"/>
      <c r="M1101" s="754">
        <f t="shared" ref="M1101:M1108" si="133">J1101*G1101</f>
        <v>3422000</v>
      </c>
      <c r="N1101" s="752"/>
      <c r="O1101" s="740"/>
      <c r="P1101" s="655"/>
    </row>
    <row r="1102" spans="2:19">
      <c r="B1102" s="127"/>
      <c r="C1102" s="128"/>
      <c r="D1102" s="128"/>
      <c r="E1102" s="128"/>
      <c r="F1102" s="801" t="s">
        <v>1654</v>
      </c>
      <c r="G1102" s="802">
        <v>7</v>
      </c>
      <c r="H1102" s="739" t="s">
        <v>510</v>
      </c>
      <c r="I1102" s="739" t="s">
        <v>50</v>
      </c>
      <c r="J1102" s="803">
        <v>150000</v>
      </c>
      <c r="K1102" s="739"/>
      <c r="L1102" s="739"/>
      <c r="M1102" s="754">
        <f t="shared" si="133"/>
        <v>1050000</v>
      </c>
      <c r="N1102" s="752"/>
      <c r="O1102" s="740"/>
      <c r="P1102" s="655"/>
    </row>
    <row r="1103" spans="2:19">
      <c r="B1103" s="127"/>
      <c r="C1103" s="128"/>
      <c r="D1103" s="128"/>
      <c r="E1103" s="128"/>
      <c r="F1103" s="801" t="s">
        <v>1655</v>
      </c>
      <c r="G1103" s="802">
        <v>0.51</v>
      </c>
      <c r="H1103" s="739" t="s">
        <v>510</v>
      </c>
      <c r="I1103" s="739" t="s">
        <v>50</v>
      </c>
      <c r="J1103" s="803">
        <v>1500000</v>
      </c>
      <c r="K1103" s="739"/>
      <c r="L1103" s="739"/>
      <c r="M1103" s="754">
        <f t="shared" si="133"/>
        <v>765000</v>
      </c>
      <c r="N1103" s="752"/>
      <c r="O1103" s="740"/>
      <c r="P1103" s="655"/>
    </row>
    <row r="1104" spans="2:19">
      <c r="B1104" s="127"/>
      <c r="C1104" s="128"/>
      <c r="D1104" s="128"/>
      <c r="E1104" s="128"/>
      <c r="F1104" s="801" t="s">
        <v>1657</v>
      </c>
      <c r="G1104" s="802">
        <v>252</v>
      </c>
      <c r="H1104" s="739" t="s">
        <v>555</v>
      </c>
      <c r="I1104" s="739" t="s">
        <v>50</v>
      </c>
      <c r="J1104" s="803">
        <v>9500</v>
      </c>
      <c r="K1104" s="739"/>
      <c r="L1104" s="739"/>
      <c r="M1104" s="754">
        <f t="shared" si="133"/>
        <v>2394000</v>
      </c>
      <c r="N1104" s="752"/>
      <c r="O1104" s="740"/>
      <c r="P1104" s="655"/>
    </row>
    <row r="1105" spans="2:16">
      <c r="B1105" s="127"/>
      <c r="C1105" s="128"/>
      <c r="D1105" s="128"/>
      <c r="E1105" s="128"/>
      <c r="F1105" s="801" t="s">
        <v>1658</v>
      </c>
      <c r="G1105" s="802">
        <v>1.3</v>
      </c>
      <c r="H1105" s="739" t="s">
        <v>510</v>
      </c>
      <c r="I1105" s="739" t="s">
        <v>50</v>
      </c>
      <c r="J1105" s="803">
        <v>275000</v>
      </c>
      <c r="K1105" s="739"/>
      <c r="L1105" s="739"/>
      <c r="M1105" s="754">
        <f t="shared" si="133"/>
        <v>357500</v>
      </c>
      <c r="N1105" s="752"/>
      <c r="O1105" s="740"/>
      <c r="P1105" s="655"/>
    </row>
    <row r="1106" spans="2:16">
      <c r="B1106" s="127"/>
      <c r="C1106" s="128"/>
      <c r="D1106" s="128"/>
      <c r="E1106" s="128"/>
      <c r="F1106" s="801" t="s">
        <v>1659</v>
      </c>
      <c r="G1106" s="802">
        <v>0.2</v>
      </c>
      <c r="H1106" s="739" t="s">
        <v>510</v>
      </c>
      <c r="I1106" s="739" t="s">
        <v>50</v>
      </c>
      <c r="J1106" s="803">
        <v>5750000</v>
      </c>
      <c r="K1106" s="739"/>
      <c r="L1106" s="739"/>
      <c r="M1106" s="754">
        <f t="shared" si="133"/>
        <v>1150000</v>
      </c>
      <c r="N1106" s="752"/>
      <c r="O1106" s="740"/>
      <c r="P1106" s="655"/>
    </row>
    <row r="1107" spans="2:16">
      <c r="B1107" s="127"/>
      <c r="C1107" s="128"/>
      <c r="D1107" s="128"/>
      <c r="E1107" s="128"/>
      <c r="F1107" s="801" t="s">
        <v>1660</v>
      </c>
      <c r="G1107" s="802">
        <v>5</v>
      </c>
      <c r="H1107" s="739" t="s">
        <v>1635</v>
      </c>
      <c r="I1107" s="739" t="s">
        <v>50</v>
      </c>
      <c r="J1107" s="803">
        <v>91500</v>
      </c>
      <c r="K1107" s="739"/>
      <c r="L1107" s="739"/>
      <c r="M1107" s="754">
        <f t="shared" si="133"/>
        <v>457500</v>
      </c>
      <c r="N1107" s="752"/>
      <c r="O1107" s="740"/>
      <c r="P1107" s="655"/>
    </row>
    <row r="1108" spans="2:16">
      <c r="B1108" s="127"/>
      <c r="C1108" s="128"/>
      <c r="D1108" s="128"/>
      <c r="E1108" s="128"/>
      <c r="F1108" s="801" t="s">
        <v>1593</v>
      </c>
      <c r="G1108" s="802">
        <v>10</v>
      </c>
      <c r="H1108" s="739" t="s">
        <v>518</v>
      </c>
      <c r="I1108" s="739" t="s">
        <v>50</v>
      </c>
      <c r="J1108" s="803">
        <v>50000</v>
      </c>
      <c r="K1108" s="739"/>
      <c r="L1108" s="739"/>
      <c r="M1108" s="754">
        <f t="shared" si="133"/>
        <v>500000</v>
      </c>
      <c r="N1108" s="752"/>
      <c r="O1108" s="740"/>
      <c r="P1108" s="655"/>
    </row>
    <row r="1109" spans="2:16">
      <c r="B1109" s="127"/>
      <c r="C1109" s="128"/>
      <c r="D1109" s="128"/>
      <c r="E1109" s="128"/>
      <c r="F1109" s="801"/>
      <c r="G1109" s="802"/>
      <c r="H1109" s="739"/>
      <c r="I1109" s="739"/>
      <c r="J1109" s="803"/>
      <c r="K1109" s="739"/>
      <c r="L1109" s="739"/>
      <c r="M1109" s="745"/>
      <c r="N1109" s="752"/>
      <c r="O1109" s="740"/>
      <c r="P1109" s="655"/>
    </row>
    <row r="1110" spans="2:16">
      <c r="B1110" s="127"/>
      <c r="C1110" s="128"/>
      <c r="D1110" s="128"/>
      <c r="E1110" s="128"/>
      <c r="F1110" s="881" t="s">
        <v>1664</v>
      </c>
      <c r="G1110" s="882"/>
      <c r="H1110" s="882"/>
      <c r="I1110" s="882"/>
      <c r="J1110" s="747"/>
      <c r="K1110" s="739"/>
      <c r="L1110" s="739"/>
      <c r="M1110" s="745"/>
      <c r="N1110" s="752">
        <f>SUM(M1111:M1118)</f>
        <v>6593250</v>
      </c>
      <c r="O1110" s="740"/>
      <c r="P1110" s="655"/>
    </row>
    <row r="1111" spans="2:16">
      <c r="B1111" s="127"/>
      <c r="C1111" s="128"/>
      <c r="D1111" s="128"/>
      <c r="E1111" s="128"/>
      <c r="F1111" s="801" t="s">
        <v>523</v>
      </c>
      <c r="G1111" s="802">
        <v>8</v>
      </c>
      <c r="H1111" s="739" t="s">
        <v>510</v>
      </c>
      <c r="I1111" s="739" t="s">
        <v>50</v>
      </c>
      <c r="J1111" s="803">
        <v>150000</v>
      </c>
      <c r="K1111" s="739"/>
      <c r="L1111" s="739"/>
      <c r="M1111" s="754">
        <f>J1111*G1111</f>
        <v>1200000</v>
      </c>
      <c r="N1111" s="752"/>
      <c r="O1111" s="740"/>
      <c r="P1111" s="655"/>
    </row>
    <row r="1112" spans="2:16">
      <c r="B1112" s="127"/>
      <c r="C1112" s="128"/>
      <c r="D1112" s="128"/>
      <c r="E1112" s="128"/>
      <c r="F1112" s="801" t="s">
        <v>1653</v>
      </c>
      <c r="G1112" s="802">
        <v>1400</v>
      </c>
      <c r="H1112" s="739" t="s">
        <v>555</v>
      </c>
      <c r="I1112" s="739" t="s">
        <v>50</v>
      </c>
      <c r="J1112" s="803">
        <v>1450</v>
      </c>
      <c r="K1112" s="739"/>
      <c r="L1112" s="739"/>
      <c r="M1112" s="754">
        <f t="shared" ref="M1112:M1118" si="134">J1112*G1112</f>
        <v>2030000</v>
      </c>
      <c r="N1112" s="752"/>
      <c r="O1112" s="740"/>
      <c r="P1112" s="655"/>
    </row>
    <row r="1113" spans="2:16">
      <c r="B1113" s="127"/>
      <c r="C1113" s="128"/>
      <c r="D1113" s="128"/>
      <c r="E1113" s="128"/>
      <c r="F1113" s="801" t="s">
        <v>1654</v>
      </c>
      <c r="G1113" s="802">
        <v>5</v>
      </c>
      <c r="H1113" s="739" t="s">
        <v>510</v>
      </c>
      <c r="I1113" s="739" t="s">
        <v>50</v>
      </c>
      <c r="J1113" s="803">
        <v>150000</v>
      </c>
      <c r="K1113" s="739"/>
      <c r="L1113" s="739"/>
      <c r="M1113" s="754">
        <f t="shared" si="134"/>
        <v>750000</v>
      </c>
      <c r="N1113" s="752"/>
      <c r="O1113" s="740"/>
      <c r="P1113" s="655"/>
    </row>
    <row r="1114" spans="2:16">
      <c r="B1114" s="127"/>
      <c r="C1114" s="128"/>
      <c r="D1114" s="128"/>
      <c r="E1114" s="128"/>
      <c r="F1114" s="801" t="s">
        <v>1655</v>
      </c>
      <c r="G1114" s="802">
        <v>0.32</v>
      </c>
      <c r="H1114" s="739" t="s">
        <v>510</v>
      </c>
      <c r="I1114" s="739" t="s">
        <v>50</v>
      </c>
      <c r="J1114" s="803">
        <v>1500000</v>
      </c>
      <c r="K1114" s="739"/>
      <c r="L1114" s="739"/>
      <c r="M1114" s="754">
        <f t="shared" si="134"/>
        <v>480000</v>
      </c>
      <c r="N1114" s="752"/>
      <c r="O1114" s="740"/>
      <c r="P1114" s="655"/>
    </row>
    <row r="1115" spans="2:16">
      <c r="B1115" s="127"/>
      <c r="C1115" s="128"/>
      <c r="D1115" s="128"/>
      <c r="E1115" s="128"/>
      <c r="F1115" s="801" t="s">
        <v>1657</v>
      </c>
      <c r="G1115" s="802">
        <v>157.5</v>
      </c>
      <c r="H1115" s="739" t="s">
        <v>555</v>
      </c>
      <c r="I1115" s="739" t="s">
        <v>50</v>
      </c>
      <c r="J1115" s="803">
        <v>9500</v>
      </c>
      <c r="K1115" s="739"/>
      <c r="L1115" s="739"/>
      <c r="M1115" s="754">
        <f t="shared" si="134"/>
        <v>1496250</v>
      </c>
      <c r="N1115" s="752"/>
      <c r="O1115" s="740"/>
      <c r="P1115" s="655"/>
    </row>
    <row r="1116" spans="2:16">
      <c r="B1116" s="127"/>
      <c r="C1116" s="128"/>
      <c r="D1116" s="128"/>
      <c r="E1116" s="128"/>
      <c r="F1116" s="801" t="s">
        <v>1658</v>
      </c>
      <c r="G1116" s="802">
        <v>1</v>
      </c>
      <c r="H1116" s="739" t="s">
        <v>510</v>
      </c>
      <c r="I1116" s="739" t="s">
        <v>50</v>
      </c>
      <c r="J1116" s="803">
        <v>275000</v>
      </c>
      <c r="K1116" s="739"/>
      <c r="L1116" s="739"/>
      <c r="M1116" s="754">
        <f t="shared" si="134"/>
        <v>275000</v>
      </c>
      <c r="N1116" s="752"/>
      <c r="O1116" s="740"/>
      <c r="P1116" s="655"/>
    </row>
    <row r="1117" spans="2:16">
      <c r="B1117" s="127"/>
      <c r="C1117" s="128"/>
      <c r="D1117" s="128"/>
      <c r="E1117" s="128"/>
      <c r="F1117" s="801" t="s">
        <v>1660</v>
      </c>
      <c r="G1117" s="802">
        <v>3</v>
      </c>
      <c r="H1117" s="739" t="s">
        <v>1635</v>
      </c>
      <c r="I1117" s="739" t="s">
        <v>50</v>
      </c>
      <c r="J1117" s="803">
        <v>91500</v>
      </c>
      <c r="K1117" s="739"/>
      <c r="L1117" s="739"/>
      <c r="M1117" s="754">
        <f t="shared" si="134"/>
        <v>274500</v>
      </c>
      <c r="N1117" s="752"/>
      <c r="O1117" s="740"/>
      <c r="P1117" s="655"/>
    </row>
    <row r="1118" spans="2:16">
      <c r="B1118" s="127"/>
      <c r="C1118" s="128"/>
      <c r="D1118" s="128"/>
      <c r="E1118" s="128"/>
      <c r="F1118" s="801" t="s">
        <v>517</v>
      </c>
      <c r="G1118" s="802">
        <v>7</v>
      </c>
      <c r="H1118" s="739" t="s">
        <v>518</v>
      </c>
      <c r="I1118" s="739" t="s">
        <v>50</v>
      </c>
      <c r="J1118" s="803">
        <v>12500</v>
      </c>
      <c r="K1118" s="739"/>
      <c r="L1118" s="739"/>
      <c r="M1118" s="754">
        <f t="shared" si="134"/>
        <v>87500</v>
      </c>
      <c r="N1118" s="752"/>
      <c r="O1118" s="740"/>
      <c r="P1118" s="655"/>
    </row>
    <row r="1119" spans="2:16">
      <c r="B1119" s="127"/>
      <c r="C1119" s="128"/>
      <c r="D1119" s="128"/>
      <c r="E1119" s="128"/>
      <c r="F1119" s="801"/>
      <c r="G1119" s="802"/>
      <c r="H1119" s="739"/>
      <c r="I1119" s="739"/>
      <c r="J1119" s="747"/>
      <c r="K1119" s="739"/>
      <c r="L1119" s="739"/>
      <c r="M1119" s="745"/>
      <c r="N1119" s="752"/>
      <c r="O1119" s="740"/>
      <c r="P1119" s="655"/>
    </row>
    <row r="1120" spans="2:16">
      <c r="B1120" s="127"/>
      <c r="C1120" s="128"/>
      <c r="D1120" s="128"/>
      <c r="E1120" s="128"/>
      <c r="F1120" s="687"/>
      <c r="G1120" s="739"/>
      <c r="H1120" s="739"/>
      <c r="I1120" s="739"/>
      <c r="J1120" s="739"/>
      <c r="K1120" s="739"/>
      <c r="L1120" s="739"/>
      <c r="M1120" s="745"/>
      <c r="N1120" s="752"/>
      <c r="O1120" s="740"/>
      <c r="P1120" s="655"/>
    </row>
    <row r="1121" spans="2:20">
      <c r="B1121" s="127">
        <v>2</v>
      </c>
      <c r="C1121" s="128">
        <v>2</v>
      </c>
      <c r="D1121" s="128">
        <v>7</v>
      </c>
      <c r="E1121" s="128"/>
      <c r="F1121" s="879" t="s">
        <v>1640</v>
      </c>
      <c r="G1121" s="880"/>
      <c r="H1121" s="880"/>
      <c r="I1121" s="880"/>
      <c r="J1121" s="733"/>
      <c r="K1121" s="733"/>
      <c r="L1121" s="733"/>
      <c r="M1121" s="734"/>
      <c r="N1121" s="752">
        <f>N1122</f>
        <v>83870050</v>
      </c>
      <c r="O1121" s="740"/>
      <c r="P1121" s="655"/>
    </row>
    <row r="1122" spans="2:20">
      <c r="B1122" s="127">
        <v>2</v>
      </c>
      <c r="C1122" s="128">
        <v>2</v>
      </c>
      <c r="D1122" s="128">
        <v>7</v>
      </c>
      <c r="E1122" s="128">
        <v>2</v>
      </c>
      <c r="F1122" s="687" t="s">
        <v>82</v>
      </c>
      <c r="G1122" s="739"/>
      <c r="H1122" s="739"/>
      <c r="I1122" s="739"/>
      <c r="J1122" s="747"/>
      <c r="K1122" s="739"/>
      <c r="L1122" s="739"/>
      <c r="M1122" s="745"/>
      <c r="N1122" s="752">
        <f>SUM(N1123:N1194)</f>
        <v>83870050</v>
      </c>
      <c r="O1122" s="740"/>
      <c r="P1122" s="655"/>
    </row>
    <row r="1123" spans="2:20">
      <c r="B1123" s="127"/>
      <c r="C1123" s="128"/>
      <c r="D1123" s="128"/>
      <c r="E1123" s="128"/>
      <c r="F1123" s="649" t="s">
        <v>1124</v>
      </c>
      <c r="G1123" s="739"/>
      <c r="H1123" s="739"/>
      <c r="I1123" s="739"/>
      <c r="J1123" s="739"/>
      <c r="K1123" s="739"/>
      <c r="L1123" s="739"/>
      <c r="M1123" s="745"/>
      <c r="N1123" s="752">
        <f>SUM(M1124:M1126)</f>
        <v>2000000</v>
      </c>
      <c r="O1123" s="740"/>
      <c r="P1123" s="655"/>
    </row>
    <row r="1124" spans="2:20">
      <c r="B1124" s="127"/>
      <c r="C1124" s="128"/>
      <c r="D1124" s="128"/>
      <c r="E1124" s="128"/>
      <c r="F1124" s="688" t="s">
        <v>124</v>
      </c>
      <c r="G1124" s="739">
        <v>1</v>
      </c>
      <c r="H1124" s="739" t="s">
        <v>50</v>
      </c>
      <c r="I1124" s="747">
        <v>325000</v>
      </c>
      <c r="J1124" s="739" t="s">
        <v>50</v>
      </c>
      <c r="K1124" s="739">
        <v>1</v>
      </c>
      <c r="L1124" s="739"/>
      <c r="M1124" s="745">
        <f>I1124*G1124</f>
        <v>325000</v>
      </c>
      <c r="N1124" s="752"/>
      <c r="O1124" s="740"/>
      <c r="P1124" s="655"/>
    </row>
    <row r="1125" spans="2:20">
      <c r="B1125" s="127"/>
      <c r="C1125" s="128"/>
      <c r="D1125" s="128"/>
      <c r="E1125" s="128"/>
      <c r="F1125" s="688" t="s">
        <v>125</v>
      </c>
      <c r="G1125" s="739">
        <v>1</v>
      </c>
      <c r="H1125" s="739" t="s">
        <v>50</v>
      </c>
      <c r="I1125" s="747">
        <v>300000</v>
      </c>
      <c r="J1125" s="739" t="s">
        <v>50</v>
      </c>
      <c r="K1125" s="739">
        <v>1</v>
      </c>
      <c r="L1125" s="739"/>
      <c r="M1125" s="745">
        <f t="shared" ref="M1125:M1126" si="135">I1125*G1125</f>
        <v>300000</v>
      </c>
      <c r="N1125" s="752"/>
      <c r="O1125" s="740"/>
      <c r="P1125" s="655"/>
    </row>
    <row r="1126" spans="2:20">
      <c r="B1126" s="127"/>
      <c r="C1126" s="128"/>
      <c r="D1126" s="128"/>
      <c r="E1126" s="128"/>
      <c r="F1126" s="688" t="s">
        <v>126</v>
      </c>
      <c r="G1126" s="739">
        <v>5</v>
      </c>
      <c r="H1126" s="739" t="s">
        <v>50</v>
      </c>
      <c r="I1126" s="747">
        <v>275000</v>
      </c>
      <c r="J1126" s="739" t="s">
        <v>50</v>
      </c>
      <c r="K1126" s="739">
        <v>1</v>
      </c>
      <c r="L1126" s="739"/>
      <c r="M1126" s="745">
        <f t="shared" si="135"/>
        <v>1375000</v>
      </c>
      <c r="N1126" s="752"/>
      <c r="O1126" s="740"/>
      <c r="P1126" s="655"/>
    </row>
    <row r="1127" spans="2:20">
      <c r="B1127" s="127"/>
      <c r="C1127" s="128"/>
      <c r="D1127" s="128"/>
      <c r="E1127" s="128"/>
      <c r="F1127" s="688" t="s">
        <v>156</v>
      </c>
      <c r="G1127" s="739">
        <v>1</v>
      </c>
      <c r="H1127" s="739" t="s">
        <v>50</v>
      </c>
      <c r="I1127" s="747">
        <v>300000</v>
      </c>
      <c r="J1127" s="739" t="s">
        <v>50</v>
      </c>
      <c r="K1127" s="739">
        <v>1</v>
      </c>
      <c r="L1127" s="739"/>
      <c r="M1127" s="745"/>
      <c r="N1127" s="752">
        <f>I1127*G1127</f>
        <v>300000</v>
      </c>
      <c r="O1127" s="740"/>
      <c r="P1127" s="655"/>
    </row>
    <row r="1128" spans="2:20">
      <c r="B1128" s="127"/>
      <c r="C1128" s="128"/>
      <c r="D1128" s="128"/>
      <c r="E1128" s="128"/>
      <c r="F1128" s="687" t="s">
        <v>526</v>
      </c>
      <c r="G1128" s="739">
        <v>2</v>
      </c>
      <c r="H1128" s="739" t="s">
        <v>50</v>
      </c>
      <c r="I1128" s="747">
        <v>150000</v>
      </c>
      <c r="J1128" s="747"/>
      <c r="K1128" s="739"/>
      <c r="L1128" s="739"/>
      <c r="M1128" s="745"/>
      <c r="N1128" s="752">
        <f>I1128*G1128</f>
        <v>300000</v>
      </c>
      <c r="O1128" s="740"/>
      <c r="P1128" s="655"/>
    </row>
    <row r="1129" spans="2:20">
      <c r="B1129" s="127"/>
      <c r="C1129" s="128"/>
      <c r="D1129" s="128"/>
      <c r="E1129" s="128"/>
      <c r="F1129" s="687" t="s">
        <v>617</v>
      </c>
      <c r="G1129" s="739">
        <v>2</v>
      </c>
      <c r="H1129" s="739" t="s">
        <v>50</v>
      </c>
      <c r="I1129" s="747">
        <v>100000</v>
      </c>
      <c r="J1129" s="747"/>
      <c r="K1129" s="739"/>
      <c r="L1129" s="739"/>
      <c r="M1129" s="745"/>
      <c r="N1129" s="752">
        <f>I1129*G1129</f>
        <v>200000</v>
      </c>
      <c r="O1129" s="740"/>
      <c r="P1129" s="655"/>
    </row>
    <row r="1130" spans="2:20">
      <c r="B1130" s="127"/>
      <c r="C1130" s="128"/>
      <c r="D1130" s="128"/>
      <c r="E1130" s="128"/>
      <c r="F1130" s="687" t="s">
        <v>1585</v>
      </c>
      <c r="G1130" s="739">
        <v>2</v>
      </c>
      <c r="H1130" s="739" t="s">
        <v>50</v>
      </c>
      <c r="I1130" s="747">
        <v>50000</v>
      </c>
      <c r="J1130" s="747"/>
      <c r="K1130" s="739"/>
      <c r="L1130" s="739"/>
      <c r="M1130" s="745"/>
      <c r="N1130" s="752">
        <f>I1130*G1130</f>
        <v>100000</v>
      </c>
      <c r="O1130" s="740"/>
      <c r="P1130" s="655"/>
    </row>
    <row r="1131" spans="2:20">
      <c r="B1131" s="127"/>
      <c r="C1131" s="128"/>
      <c r="D1131" s="128"/>
      <c r="E1131" s="128"/>
      <c r="F1131" s="687" t="s">
        <v>129</v>
      </c>
      <c r="G1131" s="739">
        <v>18</v>
      </c>
      <c r="H1131" s="739" t="s">
        <v>50</v>
      </c>
      <c r="I1131" s="739">
        <v>20000</v>
      </c>
      <c r="J1131" s="747"/>
      <c r="K1131" s="739">
        <v>2</v>
      </c>
      <c r="L1131" s="739" t="s">
        <v>50</v>
      </c>
      <c r="M1131" s="745"/>
      <c r="N1131" s="752">
        <f>K1131*I1131*G1131</f>
        <v>720000</v>
      </c>
      <c r="O1131" s="740"/>
      <c r="P1131" s="655"/>
    </row>
    <row r="1132" spans="2:20">
      <c r="B1132" s="127"/>
      <c r="C1132" s="128"/>
      <c r="D1132" s="128"/>
      <c r="E1132" s="128"/>
      <c r="F1132" s="687"/>
      <c r="G1132" s="739"/>
      <c r="H1132" s="739"/>
      <c r="I1132" s="739"/>
      <c r="J1132" s="747"/>
      <c r="K1132" s="739"/>
      <c r="L1132" s="739"/>
      <c r="M1132" s="745"/>
      <c r="N1132" s="752"/>
      <c r="O1132" s="740"/>
      <c r="P1132" s="655"/>
    </row>
    <row r="1133" spans="2:20">
      <c r="B1133" s="127"/>
      <c r="C1133" s="128"/>
      <c r="D1133" s="128"/>
      <c r="E1133" s="128"/>
      <c r="F1133" s="881" t="s">
        <v>1666</v>
      </c>
      <c r="G1133" s="882"/>
      <c r="H1133" s="882"/>
      <c r="I1133" s="882"/>
      <c r="J1133" s="747"/>
      <c r="K1133" s="739"/>
      <c r="L1133" s="739"/>
      <c r="M1133" s="745"/>
      <c r="N1133" s="752">
        <f>SUM(M1134:M1137)</f>
        <v>6480000</v>
      </c>
      <c r="O1133" s="740"/>
      <c r="P1133"/>
      <c r="Q1133"/>
      <c r="S1133" s="88"/>
      <c r="T1133" s="88"/>
    </row>
    <row r="1134" spans="2:20">
      <c r="B1134" s="127"/>
      <c r="C1134" s="128"/>
      <c r="D1134" s="128"/>
      <c r="E1134" s="128"/>
      <c r="F1134" s="687" t="s">
        <v>1439</v>
      </c>
      <c r="G1134" s="739">
        <v>60</v>
      </c>
      <c r="H1134" s="739" t="s">
        <v>504</v>
      </c>
      <c r="I1134" s="739" t="s">
        <v>50</v>
      </c>
      <c r="J1134" s="747">
        <v>50000</v>
      </c>
      <c r="K1134" s="739"/>
      <c r="L1134" s="739"/>
      <c r="M1134" s="745">
        <f>J1134*G1134</f>
        <v>3000000</v>
      </c>
      <c r="N1134" s="752"/>
      <c r="O1134" s="740"/>
      <c r="P1134"/>
      <c r="Q1134"/>
      <c r="S1134" s="88"/>
      <c r="T1134" s="88"/>
    </row>
    <row r="1135" spans="2:20">
      <c r="B1135" s="127"/>
      <c r="C1135" s="128"/>
      <c r="D1135" s="128"/>
      <c r="E1135" s="128"/>
      <c r="F1135" s="687" t="s">
        <v>1440</v>
      </c>
      <c r="G1135" s="739">
        <v>39</v>
      </c>
      <c r="H1135" s="739" t="s">
        <v>504</v>
      </c>
      <c r="I1135" s="739" t="s">
        <v>50</v>
      </c>
      <c r="J1135" s="747">
        <v>65000</v>
      </c>
      <c r="K1135" s="739"/>
      <c r="L1135" s="739"/>
      <c r="M1135" s="745">
        <f t="shared" ref="M1135:M1137" si="136">J1135*G1135</f>
        <v>2535000</v>
      </c>
      <c r="N1135" s="752"/>
      <c r="O1135" s="740"/>
      <c r="P1135"/>
      <c r="Q1135"/>
      <c r="S1135" s="88"/>
      <c r="T1135" s="88"/>
    </row>
    <row r="1136" spans="2:20">
      <c r="B1136" s="127"/>
      <c r="C1136" s="128"/>
      <c r="D1136" s="128"/>
      <c r="E1136" s="128"/>
      <c r="F1136" s="687" t="s">
        <v>1441</v>
      </c>
      <c r="G1136" s="739">
        <v>4</v>
      </c>
      <c r="H1136" s="739" t="s">
        <v>504</v>
      </c>
      <c r="I1136" s="739" t="s">
        <v>50</v>
      </c>
      <c r="J1136" s="747">
        <v>67500</v>
      </c>
      <c r="K1136" s="739"/>
      <c r="L1136" s="739"/>
      <c r="M1136" s="745">
        <f t="shared" si="136"/>
        <v>270000</v>
      </c>
      <c r="N1136" s="752"/>
      <c r="O1136" s="740"/>
      <c r="P1136"/>
      <c r="Q1136"/>
      <c r="S1136" s="88"/>
      <c r="T1136" s="88"/>
    </row>
    <row r="1137" spans="2:20">
      <c r="B1137" s="127"/>
      <c r="C1137" s="128"/>
      <c r="D1137" s="128"/>
      <c r="E1137" s="128"/>
      <c r="F1137" s="687" t="s">
        <v>1091</v>
      </c>
      <c r="G1137" s="739">
        <v>10</v>
      </c>
      <c r="H1137" s="739" t="s">
        <v>504</v>
      </c>
      <c r="I1137" s="739" t="s">
        <v>50</v>
      </c>
      <c r="J1137" s="747">
        <v>67500</v>
      </c>
      <c r="K1137" s="739"/>
      <c r="L1137" s="739"/>
      <c r="M1137" s="745">
        <f t="shared" si="136"/>
        <v>675000</v>
      </c>
      <c r="N1137" s="752"/>
      <c r="O1137" s="740"/>
      <c r="P1137"/>
      <c r="Q1137"/>
      <c r="S1137" s="88"/>
      <c r="T1137" s="88"/>
    </row>
    <row r="1138" spans="2:20">
      <c r="B1138" s="127"/>
      <c r="C1138" s="128"/>
      <c r="D1138" s="128"/>
      <c r="E1138" s="128"/>
      <c r="F1138" s="687" t="s">
        <v>1438</v>
      </c>
      <c r="G1138" s="739">
        <v>48</v>
      </c>
      <c r="H1138" s="739" t="s">
        <v>555</v>
      </c>
      <c r="I1138" s="739" t="s">
        <v>50</v>
      </c>
      <c r="J1138" s="747">
        <v>12500</v>
      </c>
      <c r="K1138" s="739"/>
      <c r="L1138" s="739"/>
      <c r="M1138" s="745"/>
      <c r="N1138" s="752">
        <f>J1138*G1138</f>
        <v>600000</v>
      </c>
      <c r="O1138" s="740"/>
      <c r="P1138"/>
      <c r="Q1138"/>
      <c r="S1138" s="88"/>
      <c r="T1138" s="88"/>
    </row>
    <row r="1139" spans="2:20">
      <c r="B1139" s="127"/>
      <c r="C1139" s="128"/>
      <c r="D1139" s="128"/>
      <c r="E1139" s="128"/>
      <c r="F1139" s="687" t="s">
        <v>1586</v>
      </c>
      <c r="G1139" s="739">
        <v>1</v>
      </c>
      <c r="H1139" s="739" t="s">
        <v>515</v>
      </c>
      <c r="I1139" s="739" t="s">
        <v>50</v>
      </c>
      <c r="J1139" s="747">
        <v>115000</v>
      </c>
      <c r="K1139" s="739"/>
      <c r="L1139" s="739"/>
      <c r="M1139" s="745"/>
      <c r="N1139" s="752">
        <f t="shared" ref="N1139:N1141" si="137">J1139*G1139</f>
        <v>115000</v>
      </c>
      <c r="O1139" s="740"/>
      <c r="P1139"/>
      <c r="Q1139"/>
      <c r="S1139" s="88"/>
      <c r="T1139" s="88"/>
    </row>
    <row r="1140" spans="2:20">
      <c r="B1140" s="127"/>
      <c r="C1140" s="128"/>
      <c r="D1140" s="128"/>
      <c r="E1140" s="128"/>
      <c r="F1140" s="687" t="s">
        <v>1587</v>
      </c>
      <c r="G1140" s="739">
        <v>1</v>
      </c>
      <c r="H1140" s="739" t="s">
        <v>515</v>
      </c>
      <c r="I1140" s="739" t="s">
        <v>50</v>
      </c>
      <c r="J1140" s="747">
        <v>375000</v>
      </c>
      <c r="K1140" s="739"/>
      <c r="L1140" s="739"/>
      <c r="M1140" s="745"/>
      <c r="N1140" s="752">
        <f t="shared" si="137"/>
        <v>375000</v>
      </c>
      <c r="O1140" s="740"/>
      <c r="P1140"/>
      <c r="Q1140"/>
      <c r="S1140" s="88"/>
      <c r="T1140" s="88"/>
    </row>
    <row r="1141" spans="2:20">
      <c r="B1141" s="127"/>
      <c r="C1141" s="128"/>
      <c r="D1141" s="128"/>
      <c r="E1141" s="128"/>
      <c r="F1141" s="687" t="s">
        <v>1588</v>
      </c>
      <c r="G1141" s="739">
        <v>4</v>
      </c>
      <c r="H1141" s="739" t="s">
        <v>515</v>
      </c>
      <c r="I1141" s="739" t="s">
        <v>50</v>
      </c>
      <c r="J1141" s="747">
        <v>35000</v>
      </c>
      <c r="K1141" s="739"/>
      <c r="L1141" s="739"/>
      <c r="M1141" s="745"/>
      <c r="N1141" s="752">
        <f t="shared" si="137"/>
        <v>140000</v>
      </c>
      <c r="O1141" s="740"/>
      <c r="P1141"/>
      <c r="Q1141"/>
      <c r="S1141" s="88"/>
      <c r="T1141" s="88"/>
    </row>
    <row r="1142" spans="2:20">
      <c r="B1142" s="127"/>
      <c r="C1142" s="128"/>
      <c r="D1142" s="128"/>
      <c r="E1142" s="128"/>
      <c r="F1142" s="687"/>
      <c r="G1142" s="739"/>
      <c r="H1142" s="739"/>
      <c r="I1142" s="739"/>
      <c r="J1142" s="747"/>
      <c r="K1142" s="739"/>
      <c r="L1142" s="739"/>
      <c r="M1142" s="745"/>
      <c r="N1142" s="752"/>
      <c r="O1142" s="740"/>
      <c r="P1142"/>
      <c r="Q1142"/>
      <c r="S1142" s="88"/>
      <c r="T1142" s="88"/>
    </row>
    <row r="1143" spans="2:20">
      <c r="B1143" s="127"/>
      <c r="C1143" s="128"/>
      <c r="D1143" s="128"/>
      <c r="E1143" s="128"/>
      <c r="F1143" s="881" t="s">
        <v>1667</v>
      </c>
      <c r="G1143" s="882"/>
      <c r="H1143" s="739"/>
      <c r="I1143" s="739"/>
      <c r="J1143" s="747"/>
      <c r="K1143" s="739"/>
      <c r="L1143" s="739"/>
      <c r="M1143" s="745"/>
      <c r="N1143" s="752">
        <f>SUM(M1144:M1145)</f>
        <v>2512500</v>
      </c>
      <c r="O1143" s="740"/>
      <c r="P1143"/>
      <c r="Q1143"/>
      <c r="S1143" s="88"/>
      <c r="T1143" s="88"/>
    </row>
    <row r="1144" spans="2:20">
      <c r="B1144" s="127"/>
      <c r="C1144" s="128"/>
      <c r="D1144" s="128"/>
      <c r="E1144" s="128"/>
      <c r="F1144" s="687" t="s">
        <v>1439</v>
      </c>
      <c r="G1144" s="739">
        <v>30</v>
      </c>
      <c r="H1144" s="739" t="s">
        <v>504</v>
      </c>
      <c r="I1144" s="739" t="s">
        <v>50</v>
      </c>
      <c r="J1144" s="747">
        <v>50000</v>
      </c>
      <c r="K1144" s="739"/>
      <c r="L1144" s="739"/>
      <c r="M1144" s="745">
        <f>J1144*G1144</f>
        <v>1500000</v>
      </c>
      <c r="N1144" s="752"/>
      <c r="O1144" s="740"/>
      <c r="P1144"/>
      <c r="Q1144"/>
      <c r="S1144" s="88"/>
      <c r="T1144" s="88"/>
    </row>
    <row r="1145" spans="2:20">
      <c r="B1145" s="127"/>
      <c r="C1145" s="128"/>
      <c r="D1145" s="128"/>
      <c r="E1145" s="128"/>
      <c r="F1145" s="687" t="s">
        <v>1441</v>
      </c>
      <c r="G1145" s="739">
        <v>15</v>
      </c>
      <c r="H1145" s="739" t="s">
        <v>504</v>
      </c>
      <c r="I1145" s="739" t="s">
        <v>50</v>
      </c>
      <c r="J1145" s="747">
        <v>67500</v>
      </c>
      <c r="K1145" s="739"/>
      <c r="L1145" s="739"/>
      <c r="M1145" s="745">
        <f>J1145*G1145</f>
        <v>1012500</v>
      </c>
      <c r="N1145" s="752"/>
      <c r="O1145" s="740"/>
      <c r="P1145"/>
      <c r="Q1145"/>
      <c r="S1145" s="88"/>
      <c r="T1145" s="88"/>
    </row>
    <row r="1146" spans="2:20">
      <c r="B1146" s="127"/>
      <c r="C1146" s="128"/>
      <c r="D1146" s="128"/>
      <c r="E1146" s="128"/>
      <c r="F1146" s="687"/>
      <c r="G1146" s="739"/>
      <c r="H1146" s="739"/>
      <c r="I1146" s="739"/>
      <c r="J1146" s="747"/>
      <c r="K1146" s="739"/>
      <c r="L1146" s="739"/>
      <c r="M1146" s="745"/>
      <c r="N1146" s="752"/>
      <c r="O1146" s="740"/>
      <c r="P1146"/>
      <c r="Q1146"/>
      <c r="S1146" s="88"/>
      <c r="T1146" s="88"/>
    </row>
    <row r="1147" spans="2:20">
      <c r="B1147" s="127"/>
      <c r="C1147" s="128"/>
      <c r="D1147" s="128"/>
      <c r="E1147" s="128"/>
      <c r="F1147" s="881" t="s">
        <v>1698</v>
      </c>
      <c r="G1147" s="882"/>
      <c r="H1147" s="882"/>
      <c r="I1147" s="882"/>
      <c r="J1147" s="747"/>
      <c r="K1147" s="739"/>
      <c r="L1147" s="739"/>
      <c r="M1147" s="745"/>
      <c r="N1147" s="752">
        <f>SUM(M1148:M1151)</f>
        <v>1900000</v>
      </c>
      <c r="O1147" s="740"/>
      <c r="P1147"/>
      <c r="Q1147"/>
      <c r="S1147" s="88"/>
      <c r="T1147" s="88"/>
    </row>
    <row r="1148" spans="2:20">
      <c r="B1148" s="127"/>
      <c r="C1148" s="128"/>
      <c r="D1148" s="128"/>
      <c r="E1148" s="128"/>
      <c r="F1148" s="687" t="s">
        <v>1439</v>
      </c>
      <c r="G1148" s="739">
        <v>24</v>
      </c>
      <c r="H1148" s="739" t="s">
        <v>504</v>
      </c>
      <c r="I1148" s="739" t="s">
        <v>50</v>
      </c>
      <c r="J1148" s="747">
        <v>50000</v>
      </c>
      <c r="K1148" s="739"/>
      <c r="L1148" s="739"/>
      <c r="M1148" s="745">
        <f>J1148*G1148</f>
        <v>1200000</v>
      </c>
      <c r="N1148" s="752"/>
      <c r="O1148" s="740"/>
      <c r="P1148"/>
      <c r="Q1148"/>
      <c r="S1148" s="88"/>
      <c r="T1148" s="88"/>
    </row>
    <row r="1149" spans="2:20">
      <c r="B1149" s="127"/>
      <c r="C1149" s="128"/>
      <c r="D1149" s="128"/>
      <c r="E1149" s="128"/>
      <c r="F1149" s="687" t="s">
        <v>1086</v>
      </c>
      <c r="G1149" s="739">
        <v>8</v>
      </c>
      <c r="H1149" s="739" t="s">
        <v>504</v>
      </c>
      <c r="I1149" s="739" t="s">
        <v>50</v>
      </c>
      <c r="J1149" s="747">
        <v>62500</v>
      </c>
      <c r="K1149" s="739"/>
      <c r="L1149" s="739"/>
      <c r="M1149" s="745">
        <f t="shared" ref="M1149:M1151" si="138">J1149*G1149</f>
        <v>500000</v>
      </c>
      <c r="N1149" s="752"/>
      <c r="O1149" s="740"/>
      <c r="P1149"/>
      <c r="Q1149"/>
      <c r="S1149" s="88"/>
      <c r="T1149" s="88"/>
    </row>
    <row r="1150" spans="2:20">
      <c r="B1150" s="127"/>
      <c r="C1150" s="128"/>
      <c r="D1150" s="128"/>
      <c r="E1150" s="128"/>
      <c r="F1150" s="687" t="s">
        <v>1701</v>
      </c>
      <c r="G1150" s="739">
        <v>1</v>
      </c>
      <c r="H1150" s="739" t="s">
        <v>504</v>
      </c>
      <c r="I1150" s="739" t="s">
        <v>50</v>
      </c>
      <c r="J1150" s="747">
        <v>65000</v>
      </c>
      <c r="K1150" s="739"/>
      <c r="L1150" s="739"/>
      <c r="M1150" s="745">
        <f t="shared" si="138"/>
        <v>65000</v>
      </c>
      <c r="N1150" s="752"/>
      <c r="O1150" s="740"/>
      <c r="P1150"/>
      <c r="Q1150"/>
      <c r="S1150" s="88"/>
      <c r="T1150" s="88"/>
    </row>
    <row r="1151" spans="2:20">
      <c r="B1151" s="127"/>
      <c r="C1151" s="128"/>
      <c r="D1151" s="128"/>
      <c r="E1151" s="128"/>
      <c r="F1151" s="687" t="s">
        <v>1091</v>
      </c>
      <c r="G1151" s="739">
        <v>2</v>
      </c>
      <c r="H1151" s="739" t="s">
        <v>504</v>
      </c>
      <c r="I1151" s="739" t="s">
        <v>50</v>
      </c>
      <c r="J1151" s="747">
        <v>67500</v>
      </c>
      <c r="K1151" s="739"/>
      <c r="L1151" s="739"/>
      <c r="M1151" s="745">
        <f t="shared" si="138"/>
        <v>135000</v>
      </c>
      <c r="N1151" s="752"/>
      <c r="O1151" s="740"/>
      <c r="P1151"/>
      <c r="Q1151"/>
      <c r="S1151" s="88"/>
      <c r="T1151" s="88"/>
    </row>
    <row r="1152" spans="2:20">
      <c r="B1152" s="127"/>
      <c r="C1152" s="128"/>
      <c r="D1152" s="128"/>
      <c r="E1152" s="128"/>
      <c r="F1152" s="687"/>
      <c r="G1152" s="739"/>
      <c r="H1152" s="739"/>
      <c r="I1152" s="739"/>
      <c r="J1152" s="747"/>
      <c r="K1152" s="739"/>
      <c r="L1152" s="739"/>
      <c r="M1152" s="745"/>
      <c r="N1152" s="752"/>
      <c r="O1152" s="740"/>
      <c r="P1152"/>
      <c r="Q1152"/>
      <c r="S1152" s="88"/>
      <c r="T1152" s="88"/>
    </row>
    <row r="1153" spans="2:20">
      <c r="B1153" s="127"/>
      <c r="C1153" s="128"/>
      <c r="D1153" s="128"/>
      <c r="E1153" s="128"/>
      <c r="F1153" s="881" t="s">
        <v>1755</v>
      </c>
      <c r="G1153" s="882"/>
      <c r="H1153" s="882"/>
      <c r="I1153" s="882"/>
      <c r="J1153" s="747"/>
      <c r="K1153" s="739"/>
      <c r="L1153" s="739"/>
      <c r="M1153" s="745"/>
      <c r="N1153" s="752">
        <f>SUM(M1154:M1159)</f>
        <v>5107500</v>
      </c>
      <c r="O1153" s="740"/>
      <c r="P1153"/>
      <c r="Q1153"/>
      <c r="S1153" s="88"/>
      <c r="T1153" s="88"/>
    </row>
    <row r="1154" spans="2:20">
      <c r="B1154" s="127"/>
      <c r="C1154" s="128"/>
      <c r="D1154" s="128"/>
      <c r="E1154" s="128"/>
      <c r="F1154" s="815" t="s">
        <v>1439</v>
      </c>
      <c r="G1154" s="816">
        <v>47</v>
      </c>
      <c r="H1154" s="739" t="s">
        <v>504</v>
      </c>
      <c r="I1154" s="739" t="s">
        <v>50</v>
      </c>
      <c r="J1154" s="817">
        <v>50000</v>
      </c>
      <c r="K1154" s="739"/>
      <c r="L1154" s="739"/>
      <c r="M1154" s="754">
        <f>J1154*G1154</f>
        <v>2350000</v>
      </c>
      <c r="N1154" s="752"/>
      <c r="O1154" s="740"/>
      <c r="P1154"/>
      <c r="Q1154"/>
      <c r="S1154" s="88"/>
      <c r="T1154" s="88"/>
    </row>
    <row r="1155" spans="2:20">
      <c r="B1155" s="127"/>
      <c r="C1155" s="128"/>
      <c r="D1155" s="128"/>
      <c r="E1155" s="128"/>
      <c r="F1155" s="815" t="s">
        <v>1649</v>
      </c>
      <c r="G1155" s="816">
        <v>12</v>
      </c>
      <c r="H1155" s="739" t="s">
        <v>504</v>
      </c>
      <c r="I1155" s="739" t="s">
        <v>50</v>
      </c>
      <c r="J1155" s="817">
        <v>62500</v>
      </c>
      <c r="K1155" s="739"/>
      <c r="L1155" s="739"/>
      <c r="M1155" s="754">
        <f t="shared" ref="M1155:M1159" si="139">J1155*G1155</f>
        <v>750000</v>
      </c>
      <c r="N1155" s="752"/>
      <c r="O1155" s="740"/>
      <c r="P1155" s="655"/>
    </row>
    <row r="1156" spans="2:20">
      <c r="B1156" s="127"/>
      <c r="C1156" s="128"/>
      <c r="D1156" s="128"/>
      <c r="E1156" s="128"/>
      <c r="F1156" s="815" t="s">
        <v>1650</v>
      </c>
      <c r="G1156" s="816">
        <v>10</v>
      </c>
      <c r="H1156" s="739" t="s">
        <v>504</v>
      </c>
      <c r="I1156" s="739" t="s">
        <v>50</v>
      </c>
      <c r="J1156" s="817">
        <v>65000</v>
      </c>
      <c r="K1156" s="739"/>
      <c r="L1156" s="739"/>
      <c r="M1156" s="754">
        <f t="shared" si="139"/>
        <v>650000</v>
      </c>
      <c r="N1156" s="752"/>
      <c r="O1156" s="740"/>
      <c r="P1156" s="655"/>
    </row>
    <row r="1157" spans="2:20">
      <c r="B1157" s="127"/>
      <c r="C1157" s="128"/>
      <c r="D1157" s="128"/>
      <c r="E1157" s="128"/>
      <c r="F1157" s="815" t="s">
        <v>1441</v>
      </c>
      <c r="G1157" s="816">
        <v>6</v>
      </c>
      <c r="H1157" s="739" t="s">
        <v>504</v>
      </c>
      <c r="I1157" s="739" t="s">
        <v>50</v>
      </c>
      <c r="J1157" s="817">
        <v>65000</v>
      </c>
      <c r="K1157" s="739"/>
      <c r="L1157" s="739"/>
      <c r="M1157" s="754">
        <f t="shared" si="139"/>
        <v>390000</v>
      </c>
      <c r="N1157" s="752"/>
      <c r="O1157" s="740"/>
      <c r="P1157" s="655"/>
    </row>
    <row r="1158" spans="2:20">
      <c r="B1158" s="127"/>
      <c r="C1158" s="128"/>
      <c r="D1158" s="128"/>
      <c r="E1158" s="128"/>
      <c r="F1158" s="815" t="s">
        <v>1091</v>
      </c>
      <c r="G1158" s="816">
        <v>6</v>
      </c>
      <c r="H1158" s="739" t="s">
        <v>504</v>
      </c>
      <c r="I1158" s="739" t="s">
        <v>50</v>
      </c>
      <c r="J1158" s="817">
        <v>67500</v>
      </c>
      <c r="K1158" s="739"/>
      <c r="L1158" s="739"/>
      <c r="M1158" s="754">
        <f t="shared" si="139"/>
        <v>405000</v>
      </c>
      <c r="N1158" s="752"/>
      <c r="O1158" s="740"/>
      <c r="P1158" s="655"/>
    </row>
    <row r="1159" spans="2:20">
      <c r="B1159" s="127"/>
      <c r="C1159" s="128"/>
      <c r="D1159" s="128"/>
      <c r="E1159" s="128"/>
      <c r="F1159" s="815" t="s">
        <v>1651</v>
      </c>
      <c r="G1159" s="816">
        <v>9</v>
      </c>
      <c r="H1159" s="739" t="s">
        <v>504</v>
      </c>
      <c r="I1159" s="739" t="s">
        <v>50</v>
      </c>
      <c r="J1159" s="817">
        <v>62500</v>
      </c>
      <c r="K1159" s="739"/>
      <c r="L1159" s="739"/>
      <c r="M1159" s="754">
        <f t="shared" si="139"/>
        <v>562500</v>
      </c>
      <c r="N1159" s="752"/>
      <c r="O1159" s="740"/>
      <c r="P1159" s="655"/>
    </row>
    <row r="1160" spans="2:20">
      <c r="B1160" s="127"/>
      <c r="C1160" s="128"/>
      <c r="D1160" s="128"/>
      <c r="E1160" s="128"/>
      <c r="F1160" s="687"/>
      <c r="G1160" s="739"/>
      <c r="H1160" s="739"/>
      <c r="I1160" s="739"/>
      <c r="J1160" s="747"/>
      <c r="K1160" s="739"/>
      <c r="L1160" s="739"/>
      <c r="M1160" s="745"/>
      <c r="N1160" s="752"/>
      <c r="O1160" s="740"/>
      <c r="P1160" s="655"/>
    </row>
    <row r="1161" spans="2:20">
      <c r="B1161" s="127"/>
      <c r="C1161" s="128"/>
      <c r="D1161" s="128"/>
      <c r="E1161" s="128"/>
      <c r="F1161" s="687"/>
      <c r="G1161" s="739"/>
      <c r="H1161" s="739"/>
      <c r="I1161" s="739"/>
      <c r="J1161" s="747"/>
      <c r="K1161" s="739"/>
      <c r="L1161" s="739"/>
      <c r="M1161" s="745"/>
      <c r="N1161" s="752"/>
      <c r="O1161" s="740"/>
      <c r="P1161" s="655"/>
    </row>
    <row r="1162" spans="2:20" ht="18.75" customHeight="1">
      <c r="B1162" s="127">
        <v>2</v>
      </c>
      <c r="C1162" s="128">
        <v>2</v>
      </c>
      <c r="D1162" s="128">
        <v>7</v>
      </c>
      <c r="E1162" s="128">
        <v>3</v>
      </c>
      <c r="F1162" s="881" t="s">
        <v>1641</v>
      </c>
      <c r="G1162" s="882"/>
      <c r="H1162" s="882"/>
      <c r="I1162" s="882"/>
      <c r="J1162" s="747"/>
      <c r="K1162" s="739"/>
      <c r="L1162" s="739"/>
      <c r="M1162" s="745"/>
      <c r="N1162" s="752">
        <f>SUM(M1163:M1167)</f>
        <v>18016000</v>
      </c>
      <c r="O1162" s="740"/>
      <c r="P1162" s="655"/>
    </row>
    <row r="1163" spans="2:20">
      <c r="B1163" s="127"/>
      <c r="C1163" s="128"/>
      <c r="D1163" s="128"/>
      <c r="E1163" s="128"/>
      <c r="F1163" s="687" t="s">
        <v>1437</v>
      </c>
      <c r="G1163" s="739">
        <v>1500</v>
      </c>
      <c r="H1163" s="739" t="s">
        <v>515</v>
      </c>
      <c r="I1163" s="739" t="s">
        <v>50</v>
      </c>
      <c r="J1163" s="747">
        <v>6000</v>
      </c>
      <c r="K1163" s="739"/>
      <c r="L1163" s="739"/>
      <c r="M1163" s="745">
        <f>G1163*J1163</f>
        <v>9000000</v>
      </c>
      <c r="N1163" s="752"/>
      <c r="O1163" s="740"/>
      <c r="P1163" s="655"/>
    </row>
    <row r="1164" spans="2:20">
      <c r="B1164" s="127"/>
      <c r="C1164" s="128"/>
      <c r="D1164" s="128"/>
      <c r="E1164" s="128"/>
      <c r="F1164" s="687" t="s">
        <v>1442</v>
      </c>
      <c r="G1164" s="739">
        <v>80</v>
      </c>
      <c r="H1164" s="739" t="s">
        <v>515</v>
      </c>
      <c r="I1164" s="739" t="s">
        <v>50</v>
      </c>
      <c r="J1164" s="747">
        <v>6000</v>
      </c>
      <c r="K1164" s="739"/>
      <c r="L1164" s="739"/>
      <c r="M1164" s="745">
        <f>G1164*J1164</f>
        <v>480000</v>
      </c>
      <c r="N1164" s="752"/>
      <c r="O1164" s="740"/>
      <c r="P1164" s="655"/>
    </row>
    <row r="1165" spans="2:20">
      <c r="B1165" s="127"/>
      <c r="C1165" s="128"/>
      <c r="D1165" s="128"/>
      <c r="E1165" s="128"/>
      <c r="F1165" s="687" t="s">
        <v>560</v>
      </c>
      <c r="G1165" s="739">
        <v>280</v>
      </c>
      <c r="H1165" s="739" t="s">
        <v>555</v>
      </c>
      <c r="I1165" s="739" t="s">
        <v>50</v>
      </c>
      <c r="J1165" s="747">
        <v>1450</v>
      </c>
      <c r="K1165" s="739"/>
      <c r="L1165" s="739"/>
      <c r="M1165" s="745">
        <f t="shared" ref="M1165:M1167" si="140">G1165*J1165</f>
        <v>406000</v>
      </c>
      <c r="N1165" s="752"/>
      <c r="O1165" s="740"/>
      <c r="P1165" s="655"/>
    </row>
    <row r="1166" spans="2:20">
      <c r="B1166" s="127"/>
      <c r="C1166" s="128"/>
      <c r="D1166" s="128"/>
      <c r="E1166" s="128"/>
      <c r="F1166" s="687" t="s">
        <v>689</v>
      </c>
      <c r="G1166" s="739">
        <v>1</v>
      </c>
      <c r="H1166" s="739" t="s">
        <v>510</v>
      </c>
      <c r="I1166" s="739" t="s">
        <v>50</v>
      </c>
      <c r="J1166" s="747">
        <v>150000</v>
      </c>
      <c r="K1166" s="739"/>
      <c r="L1166" s="739"/>
      <c r="M1166" s="745">
        <f t="shared" si="140"/>
        <v>150000</v>
      </c>
      <c r="N1166" s="752"/>
      <c r="O1166" s="740"/>
      <c r="P1166" s="655"/>
    </row>
    <row r="1167" spans="2:20">
      <c r="B1167" s="127"/>
      <c r="C1167" s="128"/>
      <c r="D1167" s="128"/>
      <c r="E1167" s="128"/>
      <c r="F1167" s="687" t="s">
        <v>1584</v>
      </c>
      <c r="G1167" s="739">
        <v>1.2</v>
      </c>
      <c r="H1167" s="739" t="s">
        <v>510</v>
      </c>
      <c r="I1167" s="739" t="s">
        <v>50</v>
      </c>
      <c r="J1167" s="747">
        <v>6650000</v>
      </c>
      <c r="K1167" s="739"/>
      <c r="L1167" s="739"/>
      <c r="M1167" s="745">
        <f t="shared" si="140"/>
        <v>7980000</v>
      </c>
      <c r="N1167" s="752"/>
      <c r="O1167" s="740"/>
      <c r="P1167" s="655"/>
    </row>
    <row r="1168" spans="2:20">
      <c r="B1168" s="127"/>
      <c r="C1168" s="128"/>
      <c r="D1168" s="128"/>
      <c r="E1168" s="128"/>
      <c r="F1168" s="687"/>
      <c r="G1168" s="739"/>
      <c r="H1168" s="739"/>
      <c r="I1168" s="739"/>
      <c r="J1168" s="747"/>
      <c r="K1168" s="739"/>
      <c r="L1168" s="739"/>
      <c r="M1168" s="745"/>
      <c r="N1168" s="752"/>
      <c r="O1168" s="740"/>
      <c r="P1168" s="655"/>
    </row>
    <row r="1169" spans="2:21">
      <c r="B1169" s="127"/>
      <c r="C1169" s="128"/>
      <c r="D1169" s="128"/>
      <c r="E1169" s="128"/>
      <c r="F1169" s="881" t="s">
        <v>1642</v>
      </c>
      <c r="G1169" s="882"/>
      <c r="H1169" s="882"/>
      <c r="I1169" s="739"/>
      <c r="J1169" s="747"/>
      <c r="K1169" s="739"/>
      <c r="L1169" s="739"/>
      <c r="M1169" s="745"/>
      <c r="N1169" s="752">
        <f>SUM(M1170:M1187)</f>
        <v>9435000</v>
      </c>
      <c r="O1169" s="740"/>
      <c r="P1169"/>
      <c r="Q1169"/>
      <c r="T1169" s="88"/>
      <c r="U1169" s="88"/>
    </row>
    <row r="1170" spans="2:21">
      <c r="B1170" s="127"/>
      <c r="C1170" s="128"/>
      <c r="D1170" s="128"/>
      <c r="E1170" s="128"/>
      <c r="F1170" s="687" t="s">
        <v>1616</v>
      </c>
      <c r="G1170" s="739">
        <v>102</v>
      </c>
      <c r="H1170" s="739" t="s">
        <v>1634</v>
      </c>
      <c r="I1170" s="739" t="s">
        <v>50</v>
      </c>
      <c r="J1170" s="747">
        <v>17000</v>
      </c>
      <c r="K1170" s="739"/>
      <c r="L1170" s="739"/>
      <c r="M1170" s="745">
        <f>G1170*J1170</f>
        <v>1734000</v>
      </c>
      <c r="N1170" s="752"/>
      <c r="O1170" s="740"/>
      <c r="P1170"/>
      <c r="Q1170"/>
      <c r="T1170" s="88"/>
      <c r="U1170" s="88"/>
    </row>
    <row r="1171" spans="2:21">
      <c r="B1171" s="127"/>
      <c r="C1171" s="128"/>
      <c r="D1171" s="128"/>
      <c r="E1171" s="128"/>
      <c r="F1171" s="687" t="s">
        <v>1617</v>
      </c>
      <c r="G1171" s="739">
        <v>60</v>
      </c>
      <c r="H1171" s="739" t="s">
        <v>1634</v>
      </c>
      <c r="I1171" s="739" t="s">
        <v>50</v>
      </c>
      <c r="J1171" s="747">
        <v>7000</v>
      </c>
      <c r="K1171" s="739"/>
      <c r="L1171" s="739"/>
      <c r="M1171" s="745">
        <f t="shared" ref="M1171:M1187" si="141">G1171*J1171</f>
        <v>420000</v>
      </c>
      <c r="N1171" s="752"/>
      <c r="O1171" s="740"/>
      <c r="P1171"/>
      <c r="Q1171"/>
      <c r="T1171" s="88"/>
      <c r="U1171" s="88"/>
    </row>
    <row r="1172" spans="2:21">
      <c r="B1172" s="127"/>
      <c r="C1172" s="128"/>
      <c r="D1172" s="128"/>
      <c r="E1172" s="128"/>
      <c r="F1172" s="687" t="s">
        <v>1618</v>
      </c>
      <c r="G1172" s="739">
        <v>48</v>
      </c>
      <c r="H1172" s="739" t="s">
        <v>1635</v>
      </c>
      <c r="I1172" s="739" t="s">
        <v>50</v>
      </c>
      <c r="J1172" s="747">
        <v>65000</v>
      </c>
      <c r="K1172" s="739"/>
      <c r="L1172" s="739"/>
      <c r="M1172" s="745">
        <f t="shared" si="141"/>
        <v>3120000</v>
      </c>
      <c r="N1172" s="752"/>
      <c r="O1172" s="740"/>
      <c r="P1172"/>
      <c r="Q1172"/>
      <c r="T1172" s="88"/>
      <c r="U1172" s="88"/>
    </row>
    <row r="1173" spans="2:21">
      <c r="B1173" s="127"/>
      <c r="C1173" s="128"/>
      <c r="D1173" s="128"/>
      <c r="E1173" s="128"/>
      <c r="F1173" s="687" t="s">
        <v>1619</v>
      </c>
      <c r="G1173" s="739">
        <v>6</v>
      </c>
      <c r="H1173" s="739" t="s">
        <v>508</v>
      </c>
      <c r="I1173" s="739" t="s">
        <v>50</v>
      </c>
      <c r="J1173" s="747">
        <v>63000</v>
      </c>
      <c r="K1173" s="739"/>
      <c r="L1173" s="739"/>
      <c r="M1173" s="745">
        <f t="shared" si="141"/>
        <v>378000</v>
      </c>
      <c r="N1173" s="752"/>
      <c r="O1173" s="740"/>
      <c r="P1173"/>
      <c r="Q1173"/>
      <c r="T1173" s="88"/>
      <c r="U1173" s="88"/>
    </row>
    <row r="1174" spans="2:21">
      <c r="B1174" s="127"/>
      <c r="C1174" s="128"/>
      <c r="D1174" s="128"/>
      <c r="E1174" s="128"/>
      <c r="F1174" s="687" t="s">
        <v>1620</v>
      </c>
      <c r="G1174" s="739">
        <v>3</v>
      </c>
      <c r="H1174" s="739" t="s">
        <v>1636</v>
      </c>
      <c r="I1174" s="739" t="s">
        <v>50</v>
      </c>
      <c r="J1174" s="747">
        <v>180000</v>
      </c>
      <c r="K1174" s="739"/>
      <c r="L1174" s="739"/>
      <c r="M1174" s="745">
        <f t="shared" si="141"/>
        <v>540000</v>
      </c>
      <c r="N1174" s="752"/>
      <c r="O1174" s="740"/>
      <c r="P1174"/>
      <c r="Q1174"/>
      <c r="T1174" s="88"/>
      <c r="U1174" s="88"/>
    </row>
    <row r="1175" spans="2:21">
      <c r="B1175" s="127"/>
      <c r="C1175" s="128"/>
      <c r="D1175" s="128"/>
      <c r="E1175" s="128"/>
      <c r="F1175" s="687" t="s">
        <v>1621</v>
      </c>
      <c r="G1175" s="739">
        <v>5</v>
      </c>
      <c r="H1175" s="739" t="s">
        <v>1637</v>
      </c>
      <c r="I1175" s="739" t="s">
        <v>50</v>
      </c>
      <c r="J1175" s="747">
        <v>55000</v>
      </c>
      <c r="K1175" s="739"/>
      <c r="L1175" s="739"/>
      <c r="M1175" s="745">
        <f t="shared" si="141"/>
        <v>275000</v>
      </c>
      <c r="N1175" s="752"/>
      <c r="O1175" s="740"/>
      <c r="P1175"/>
      <c r="Q1175"/>
      <c r="T1175" s="88"/>
      <c r="U1175" s="88"/>
    </row>
    <row r="1176" spans="2:21">
      <c r="B1176" s="127"/>
      <c r="C1176" s="128"/>
      <c r="D1176" s="128"/>
      <c r="E1176" s="128"/>
      <c r="F1176" s="687" t="s">
        <v>1622</v>
      </c>
      <c r="G1176" s="745">
        <v>6</v>
      </c>
      <c r="H1176" s="739" t="s">
        <v>555</v>
      </c>
      <c r="I1176" s="739" t="s">
        <v>50</v>
      </c>
      <c r="J1176" s="747">
        <v>12500</v>
      </c>
      <c r="K1176" s="739"/>
      <c r="L1176" s="739"/>
      <c r="M1176" s="745">
        <f t="shared" si="141"/>
        <v>75000</v>
      </c>
      <c r="N1176" s="752"/>
      <c r="O1176" s="740"/>
      <c r="P1176"/>
      <c r="Q1176"/>
      <c r="T1176" s="88"/>
      <c r="U1176" s="88"/>
    </row>
    <row r="1177" spans="2:21">
      <c r="B1177" s="127"/>
      <c r="C1177" s="128"/>
      <c r="D1177" s="128"/>
      <c r="E1177" s="128"/>
      <c r="F1177" s="687" t="s">
        <v>1623</v>
      </c>
      <c r="G1177" s="739">
        <v>4</v>
      </c>
      <c r="H1177" s="739" t="s">
        <v>555</v>
      </c>
      <c r="I1177" s="739" t="s">
        <v>50</v>
      </c>
      <c r="J1177" s="747">
        <v>15000</v>
      </c>
      <c r="K1177" s="739"/>
      <c r="L1177" s="739"/>
      <c r="M1177" s="745">
        <f t="shared" si="141"/>
        <v>60000</v>
      </c>
      <c r="N1177" s="752"/>
      <c r="O1177" s="740"/>
      <c r="P1177"/>
      <c r="Q1177"/>
      <c r="T1177" s="88"/>
      <c r="U1177" s="88"/>
    </row>
    <row r="1178" spans="2:21">
      <c r="B1178" s="127"/>
      <c r="C1178" s="128"/>
      <c r="D1178" s="128"/>
      <c r="E1178" s="128"/>
      <c r="F1178" s="687" t="s">
        <v>1624</v>
      </c>
      <c r="G1178" s="739">
        <v>11</v>
      </c>
      <c r="H1178" s="739" t="s">
        <v>1638</v>
      </c>
      <c r="I1178" s="739" t="s">
        <v>50</v>
      </c>
      <c r="J1178" s="747">
        <v>9000</v>
      </c>
      <c r="K1178" s="739"/>
      <c r="L1178" s="739"/>
      <c r="M1178" s="745">
        <f t="shared" si="141"/>
        <v>99000</v>
      </c>
      <c r="N1178" s="752"/>
      <c r="O1178" s="740"/>
      <c r="P1178"/>
      <c r="Q1178"/>
      <c r="T1178" s="88"/>
      <c r="U1178" s="88"/>
    </row>
    <row r="1179" spans="2:21">
      <c r="B1179" s="127"/>
      <c r="C1179" s="128"/>
      <c r="D1179" s="128"/>
      <c r="E1179" s="128"/>
      <c r="F1179" s="687" t="s">
        <v>1625</v>
      </c>
      <c r="G1179" s="739">
        <v>11</v>
      </c>
      <c r="H1179" s="739" t="s">
        <v>1639</v>
      </c>
      <c r="I1179" s="739" t="s">
        <v>50</v>
      </c>
      <c r="J1179" s="747">
        <v>14000</v>
      </c>
      <c r="K1179" s="739"/>
      <c r="L1179" s="739"/>
      <c r="M1179" s="745">
        <f t="shared" si="141"/>
        <v>154000</v>
      </c>
      <c r="N1179" s="752"/>
      <c r="O1179" s="740"/>
      <c r="P1179"/>
      <c r="Q1179"/>
      <c r="T1179" s="88"/>
      <c r="U1179" s="88"/>
    </row>
    <row r="1180" spans="2:21">
      <c r="B1180" s="127"/>
      <c r="C1180" s="128"/>
      <c r="D1180" s="128"/>
      <c r="E1180" s="128"/>
      <c r="F1180" s="687" t="s">
        <v>1626</v>
      </c>
      <c r="G1180" s="739">
        <v>1</v>
      </c>
      <c r="H1180" s="739" t="s">
        <v>555</v>
      </c>
      <c r="I1180" s="739" t="s">
        <v>50</v>
      </c>
      <c r="J1180" s="747">
        <v>200000</v>
      </c>
      <c r="K1180" s="739"/>
      <c r="L1180" s="739"/>
      <c r="M1180" s="745">
        <f t="shared" si="141"/>
        <v>200000</v>
      </c>
      <c r="N1180" s="752"/>
      <c r="O1180" s="740"/>
      <c r="P1180"/>
      <c r="Q1180"/>
      <c r="T1180" s="88"/>
      <c r="U1180" s="88"/>
    </row>
    <row r="1181" spans="2:21">
      <c r="B1181" s="127"/>
      <c r="C1181" s="128"/>
      <c r="D1181" s="128"/>
      <c r="E1181" s="128"/>
      <c r="F1181" s="687" t="s">
        <v>1627</v>
      </c>
      <c r="G1181" s="739">
        <v>3</v>
      </c>
      <c r="H1181" s="739" t="s">
        <v>555</v>
      </c>
      <c r="I1181" s="739" t="s">
        <v>50</v>
      </c>
      <c r="J1181" s="747">
        <v>60000</v>
      </c>
      <c r="K1181" s="739"/>
      <c r="L1181" s="739"/>
      <c r="M1181" s="745">
        <f t="shared" si="141"/>
        <v>180000</v>
      </c>
      <c r="N1181" s="752"/>
      <c r="O1181" s="740"/>
      <c r="P1181"/>
      <c r="Q1181"/>
      <c r="T1181" s="88"/>
      <c r="U1181" s="88"/>
    </row>
    <row r="1182" spans="2:21">
      <c r="B1182" s="127"/>
      <c r="C1182" s="128"/>
      <c r="D1182" s="128"/>
      <c r="E1182" s="128"/>
      <c r="F1182" s="687" t="s">
        <v>1628</v>
      </c>
      <c r="G1182" s="739">
        <v>26</v>
      </c>
      <c r="H1182" s="739" t="s">
        <v>1066</v>
      </c>
      <c r="I1182" s="739" t="s">
        <v>50</v>
      </c>
      <c r="J1182" s="747">
        <v>11000</v>
      </c>
      <c r="K1182" s="739"/>
      <c r="L1182" s="739"/>
      <c r="M1182" s="745">
        <f t="shared" si="141"/>
        <v>286000</v>
      </c>
      <c r="N1182" s="752"/>
      <c r="O1182" s="740"/>
      <c r="P1182"/>
      <c r="Q1182"/>
      <c r="T1182" s="88"/>
      <c r="U1182" s="88"/>
    </row>
    <row r="1183" spans="2:21">
      <c r="B1183" s="127"/>
      <c r="C1183" s="128"/>
      <c r="D1183" s="128"/>
      <c r="E1183" s="128"/>
      <c r="F1183" s="687" t="s">
        <v>1629</v>
      </c>
      <c r="G1183" s="739">
        <v>44</v>
      </c>
      <c r="H1183" s="739" t="s">
        <v>1066</v>
      </c>
      <c r="I1183" s="739" t="s">
        <v>50</v>
      </c>
      <c r="J1183" s="747">
        <v>10000</v>
      </c>
      <c r="K1183" s="739"/>
      <c r="L1183" s="739"/>
      <c r="M1183" s="745">
        <f t="shared" si="141"/>
        <v>440000</v>
      </c>
      <c r="N1183" s="752"/>
      <c r="O1183" s="740"/>
      <c r="P1183"/>
      <c r="Q1183"/>
      <c r="T1183" s="88"/>
      <c r="U1183" s="88"/>
    </row>
    <row r="1184" spans="2:21">
      <c r="B1184" s="127"/>
      <c r="C1184" s="128"/>
      <c r="D1184" s="128"/>
      <c r="E1184" s="128"/>
      <c r="F1184" s="687" t="s">
        <v>1630</v>
      </c>
      <c r="G1184" s="739">
        <v>64</v>
      </c>
      <c r="H1184" s="739" t="s">
        <v>1066</v>
      </c>
      <c r="I1184" s="739" t="s">
        <v>50</v>
      </c>
      <c r="J1184" s="747">
        <v>10000</v>
      </c>
      <c r="K1184" s="739"/>
      <c r="L1184" s="739"/>
      <c r="M1184" s="745">
        <f t="shared" si="141"/>
        <v>640000</v>
      </c>
      <c r="N1184" s="752"/>
      <c r="O1184" s="740"/>
      <c r="P1184"/>
      <c r="Q1184"/>
      <c r="T1184" s="88"/>
      <c r="U1184" s="88"/>
    </row>
    <row r="1185" spans="2:21">
      <c r="B1185" s="127"/>
      <c r="C1185" s="128"/>
      <c r="D1185" s="128"/>
      <c r="E1185" s="128"/>
      <c r="F1185" s="687" t="s">
        <v>1631</v>
      </c>
      <c r="G1185" s="739">
        <v>8</v>
      </c>
      <c r="H1185" s="739" t="s">
        <v>515</v>
      </c>
      <c r="I1185" s="739" t="s">
        <v>50</v>
      </c>
      <c r="J1185" s="747">
        <v>45000</v>
      </c>
      <c r="K1185" s="739"/>
      <c r="L1185" s="739"/>
      <c r="M1185" s="745">
        <f t="shared" si="141"/>
        <v>360000</v>
      </c>
      <c r="N1185" s="752"/>
      <c r="O1185" s="740"/>
      <c r="P1185"/>
      <c r="Q1185"/>
      <c r="T1185" s="88"/>
      <c r="U1185" s="88"/>
    </row>
    <row r="1186" spans="2:21">
      <c r="B1186" s="127"/>
      <c r="C1186" s="128"/>
      <c r="D1186" s="128"/>
      <c r="E1186" s="128"/>
      <c r="F1186" s="687" t="s">
        <v>1632</v>
      </c>
      <c r="G1186" s="739">
        <v>49</v>
      </c>
      <c r="H1186" s="739" t="s">
        <v>685</v>
      </c>
      <c r="I1186" s="739" t="s">
        <v>50</v>
      </c>
      <c r="J1186" s="747">
        <v>6000</v>
      </c>
      <c r="K1186" s="739"/>
      <c r="L1186" s="739"/>
      <c r="M1186" s="745">
        <f t="shared" si="141"/>
        <v>294000</v>
      </c>
      <c r="N1186" s="752"/>
      <c r="O1186" s="740"/>
      <c r="P1186"/>
      <c r="Q1186"/>
      <c r="T1186" s="88"/>
      <c r="U1186" s="88"/>
    </row>
    <row r="1187" spans="2:21">
      <c r="B1187" s="127"/>
      <c r="C1187" s="128"/>
      <c r="D1187" s="128"/>
      <c r="E1187" s="128"/>
      <c r="F1187" s="687" t="s">
        <v>1633</v>
      </c>
      <c r="G1187" s="739">
        <v>12</v>
      </c>
      <c r="H1187" s="739" t="s">
        <v>515</v>
      </c>
      <c r="I1187" s="739" t="s">
        <v>50</v>
      </c>
      <c r="J1187" s="747">
        <v>15000</v>
      </c>
      <c r="K1187" s="739"/>
      <c r="L1187" s="739"/>
      <c r="M1187" s="745">
        <f t="shared" si="141"/>
        <v>180000</v>
      </c>
      <c r="N1187" s="752"/>
      <c r="O1187" s="740"/>
      <c r="P1187"/>
      <c r="Q1187"/>
      <c r="T1187" s="88"/>
      <c r="U1187" s="88"/>
    </row>
    <row r="1188" spans="2:21">
      <c r="B1188" s="127"/>
      <c r="C1188" s="128"/>
      <c r="D1188" s="128"/>
      <c r="E1188" s="128"/>
      <c r="F1188" s="687"/>
      <c r="G1188" s="739"/>
      <c r="H1188" s="739"/>
      <c r="I1188" s="739"/>
      <c r="J1188" s="747"/>
      <c r="K1188" s="739"/>
      <c r="L1188" s="739"/>
      <c r="M1188" s="745"/>
      <c r="N1188" s="752"/>
      <c r="O1188" s="740"/>
      <c r="P1188"/>
      <c r="Q1188"/>
      <c r="T1188" s="88"/>
      <c r="U1188" s="88"/>
    </row>
    <row r="1189" spans="2:21" ht="15.75" customHeight="1">
      <c r="B1189" s="127"/>
      <c r="C1189" s="128"/>
      <c r="D1189" s="128"/>
      <c r="E1189" s="128"/>
      <c r="F1189" s="881" t="s">
        <v>1699</v>
      </c>
      <c r="G1189" s="882"/>
      <c r="H1189" s="882"/>
      <c r="I1189" s="882"/>
      <c r="J1189" s="747"/>
      <c r="K1189" s="739"/>
      <c r="L1189" s="739"/>
      <c r="M1189" s="745"/>
      <c r="N1189" s="752">
        <f>SUM(M1190:M1192)</f>
        <v>12200000</v>
      </c>
      <c r="O1189" s="740"/>
      <c r="P1189"/>
      <c r="Q1189"/>
      <c r="T1189" s="88"/>
      <c r="U1189" s="88"/>
    </row>
    <row r="1190" spans="2:21">
      <c r="B1190" s="127"/>
      <c r="C1190" s="128"/>
      <c r="D1190" s="128"/>
      <c r="E1190" s="128"/>
      <c r="F1190" s="687" t="s">
        <v>1702</v>
      </c>
      <c r="G1190" s="739">
        <v>105</v>
      </c>
      <c r="H1190" s="739" t="s">
        <v>721</v>
      </c>
      <c r="I1190" s="739" t="s">
        <v>50</v>
      </c>
      <c r="J1190" s="747">
        <v>99000</v>
      </c>
      <c r="K1190" s="739"/>
      <c r="L1190" s="739"/>
      <c r="M1190" s="745">
        <f>G1190*J1190</f>
        <v>10395000</v>
      </c>
      <c r="N1190" s="752"/>
      <c r="O1190" s="740"/>
      <c r="P1190"/>
      <c r="Q1190"/>
      <c r="T1190" s="88"/>
      <c r="U1190" s="88"/>
    </row>
    <row r="1191" spans="2:21">
      <c r="B1191" s="127"/>
      <c r="C1191" s="128"/>
      <c r="D1191" s="128"/>
      <c r="E1191" s="128"/>
      <c r="F1191" s="687" t="s">
        <v>689</v>
      </c>
      <c r="G1191" s="739">
        <v>12</v>
      </c>
      <c r="H1191" s="739" t="s">
        <v>510</v>
      </c>
      <c r="I1191" s="739" t="s">
        <v>50</v>
      </c>
      <c r="J1191" s="747">
        <v>150000</v>
      </c>
      <c r="K1191" s="739"/>
      <c r="L1191" s="739"/>
      <c r="M1191" s="745">
        <f>G1191*J1191</f>
        <v>1800000</v>
      </c>
      <c r="N1191" s="752"/>
      <c r="O1191" s="740"/>
      <c r="P1191"/>
      <c r="Q1191"/>
      <c r="T1191" s="88"/>
      <c r="U1191" s="88"/>
    </row>
    <row r="1192" spans="2:21">
      <c r="B1192" s="127"/>
      <c r="C1192" s="128"/>
      <c r="D1192" s="128"/>
      <c r="E1192" s="128"/>
      <c r="F1192" s="687" t="s">
        <v>1700</v>
      </c>
      <c r="G1192" s="739">
        <v>5</v>
      </c>
      <c r="H1192" s="739" t="s">
        <v>515</v>
      </c>
      <c r="I1192" s="739" t="s">
        <v>50</v>
      </c>
      <c r="J1192" s="747">
        <v>1000</v>
      </c>
      <c r="K1192" s="739"/>
      <c r="L1192" s="739"/>
      <c r="M1192" s="745">
        <f t="shared" ref="M1192" si="142">G1192*J1192</f>
        <v>5000</v>
      </c>
      <c r="N1192" s="752"/>
      <c r="O1192" s="740"/>
      <c r="P1192"/>
      <c r="Q1192"/>
      <c r="T1192" s="88"/>
      <c r="U1192" s="88"/>
    </row>
    <row r="1193" spans="2:21">
      <c r="B1193" s="127"/>
      <c r="C1193" s="128"/>
      <c r="D1193" s="128"/>
      <c r="E1193" s="128"/>
      <c r="F1193" s="687"/>
      <c r="G1193" s="739"/>
      <c r="H1193" s="739"/>
      <c r="I1193" s="739"/>
      <c r="J1193" s="747"/>
      <c r="K1193" s="739"/>
      <c r="L1193" s="739"/>
      <c r="M1193" s="745"/>
      <c r="N1193" s="752"/>
      <c r="O1193" s="740"/>
      <c r="P1193"/>
      <c r="Q1193"/>
      <c r="T1193" s="88"/>
      <c r="U1193" s="88"/>
    </row>
    <row r="1194" spans="2:21">
      <c r="B1194" s="127"/>
      <c r="C1194" s="128"/>
      <c r="D1194" s="128"/>
      <c r="E1194" s="128"/>
      <c r="F1194" s="881" t="s">
        <v>1760</v>
      </c>
      <c r="G1194" s="882"/>
      <c r="H1194" s="882"/>
      <c r="I1194" s="882"/>
      <c r="J1194" s="747"/>
      <c r="K1194" s="739"/>
      <c r="L1194" s="739"/>
      <c r="M1194" s="745"/>
      <c r="N1194" s="752">
        <f>SUM(M1195:M1207)</f>
        <v>23369050</v>
      </c>
      <c r="O1194" s="740"/>
      <c r="P1194"/>
      <c r="Q1194"/>
      <c r="T1194" s="88"/>
      <c r="U1194" s="88"/>
    </row>
    <row r="1195" spans="2:21">
      <c r="B1195" s="127"/>
      <c r="C1195" s="128"/>
      <c r="D1195" s="128"/>
      <c r="E1195" s="128"/>
      <c r="F1195" s="815" t="s">
        <v>1671</v>
      </c>
      <c r="G1195" s="816">
        <v>0.14000000000000001</v>
      </c>
      <c r="H1195" s="816" t="s">
        <v>510</v>
      </c>
      <c r="I1195" s="739" t="s">
        <v>50</v>
      </c>
      <c r="J1195" s="817">
        <v>3500000</v>
      </c>
      <c r="K1195" s="739"/>
      <c r="L1195" s="739"/>
      <c r="M1195" s="754">
        <f>J1195*G1195</f>
        <v>490000.00000000006</v>
      </c>
      <c r="N1195" s="752"/>
      <c r="O1195" s="740"/>
      <c r="P1195"/>
      <c r="Q1195"/>
      <c r="T1195" s="88"/>
      <c r="U1195" s="88"/>
    </row>
    <row r="1196" spans="2:21">
      <c r="B1196" s="127"/>
      <c r="C1196" s="128"/>
      <c r="D1196" s="128"/>
      <c r="E1196" s="128"/>
      <c r="F1196" s="815" t="s">
        <v>1756</v>
      </c>
      <c r="G1196" s="816">
        <v>11</v>
      </c>
      <c r="H1196" s="816" t="s">
        <v>555</v>
      </c>
      <c r="I1196" s="739" t="s">
        <v>50</v>
      </c>
      <c r="J1196" s="817">
        <v>12500</v>
      </c>
      <c r="K1196" s="739"/>
      <c r="L1196" s="739"/>
      <c r="M1196" s="754">
        <f t="shared" ref="M1196:M1207" si="143">J1196*G1196</f>
        <v>137500</v>
      </c>
      <c r="N1196" s="752"/>
      <c r="O1196" s="740"/>
      <c r="P1196"/>
      <c r="Q1196"/>
      <c r="T1196" s="88"/>
      <c r="U1196" s="88"/>
    </row>
    <row r="1197" spans="2:21">
      <c r="B1197" s="127"/>
      <c r="C1197" s="128"/>
      <c r="D1197" s="128"/>
      <c r="E1197" s="128"/>
      <c r="F1197" s="815" t="s">
        <v>1757</v>
      </c>
      <c r="G1197" s="816">
        <v>0.08</v>
      </c>
      <c r="H1197" s="816" t="s">
        <v>510</v>
      </c>
      <c r="I1197" s="739" t="s">
        <v>50</v>
      </c>
      <c r="J1197" s="817">
        <v>1500000</v>
      </c>
      <c r="K1197" s="739"/>
      <c r="L1197" s="739"/>
      <c r="M1197" s="754">
        <f t="shared" si="143"/>
        <v>120000</v>
      </c>
      <c r="N1197" s="752"/>
      <c r="O1197" s="740"/>
      <c r="P1197"/>
      <c r="Q1197"/>
      <c r="T1197" s="88"/>
      <c r="U1197" s="88"/>
    </row>
    <row r="1198" spans="2:21">
      <c r="B1198" s="127"/>
      <c r="C1198" s="128"/>
      <c r="D1198" s="128"/>
      <c r="E1198" s="128"/>
      <c r="F1198" s="815" t="s">
        <v>547</v>
      </c>
      <c r="G1198" s="816">
        <v>1096</v>
      </c>
      <c r="H1198" s="816" t="s">
        <v>555</v>
      </c>
      <c r="I1198" s="739" t="s">
        <v>50</v>
      </c>
      <c r="J1198" s="817">
        <v>9500</v>
      </c>
      <c r="K1198" s="739"/>
      <c r="L1198" s="739"/>
      <c r="M1198" s="754">
        <f t="shared" si="143"/>
        <v>10412000</v>
      </c>
      <c r="N1198" s="752"/>
      <c r="O1198" s="740"/>
      <c r="P1198"/>
      <c r="Q1198"/>
      <c r="T1198" s="88"/>
      <c r="U1198" s="88"/>
    </row>
    <row r="1199" spans="2:21">
      <c r="B1199" s="127"/>
      <c r="C1199" s="128"/>
      <c r="D1199" s="128"/>
      <c r="E1199" s="128"/>
      <c r="F1199" s="815" t="s">
        <v>1672</v>
      </c>
      <c r="G1199" s="816">
        <v>0.8</v>
      </c>
      <c r="H1199" s="816" t="s">
        <v>510</v>
      </c>
      <c r="I1199" s="739" t="s">
        <v>50</v>
      </c>
      <c r="J1199" s="817">
        <v>1500000</v>
      </c>
      <c r="K1199" s="739"/>
      <c r="L1199" s="739"/>
      <c r="M1199" s="754">
        <f t="shared" si="143"/>
        <v>1200000</v>
      </c>
      <c r="N1199" s="752"/>
      <c r="O1199" s="740"/>
      <c r="P1199"/>
      <c r="Q1199"/>
      <c r="T1199" s="88"/>
      <c r="U1199" s="88"/>
    </row>
    <row r="1200" spans="2:21">
      <c r="B1200" s="127"/>
      <c r="C1200" s="128"/>
      <c r="D1200" s="128"/>
      <c r="E1200" s="128"/>
      <c r="F1200" s="815" t="s">
        <v>1674</v>
      </c>
      <c r="G1200" s="816">
        <v>0.4</v>
      </c>
      <c r="H1200" s="816" t="s">
        <v>510</v>
      </c>
      <c r="I1200" s="739" t="s">
        <v>50</v>
      </c>
      <c r="J1200" s="817">
        <v>5750000</v>
      </c>
      <c r="K1200" s="739"/>
      <c r="L1200" s="739"/>
      <c r="M1200" s="754">
        <f t="shared" si="143"/>
        <v>2300000</v>
      </c>
      <c r="N1200" s="752"/>
      <c r="O1200" s="740"/>
      <c r="P1200"/>
      <c r="Q1200"/>
      <c r="T1200" s="88"/>
      <c r="U1200" s="88"/>
    </row>
    <row r="1201" spans="2:21">
      <c r="B1201" s="127"/>
      <c r="C1201" s="128"/>
      <c r="D1201" s="128"/>
      <c r="E1201" s="128"/>
      <c r="F1201" s="815" t="s">
        <v>1758</v>
      </c>
      <c r="G1201" s="816">
        <v>9</v>
      </c>
      <c r="H1201" s="816" t="s">
        <v>513</v>
      </c>
      <c r="I1201" s="739" t="s">
        <v>50</v>
      </c>
      <c r="J1201" s="817">
        <v>91500</v>
      </c>
      <c r="K1201" s="739"/>
      <c r="L1201" s="739"/>
      <c r="M1201" s="754">
        <f t="shared" si="143"/>
        <v>823500</v>
      </c>
      <c r="N1201" s="752"/>
      <c r="O1201" s="740"/>
      <c r="P1201"/>
      <c r="Q1201"/>
      <c r="T1201" s="88"/>
      <c r="U1201" s="88"/>
    </row>
    <row r="1202" spans="2:21">
      <c r="B1202" s="127"/>
      <c r="C1202" s="128"/>
      <c r="D1202" s="128"/>
      <c r="E1202" s="128"/>
      <c r="F1202" s="815" t="s">
        <v>1593</v>
      </c>
      <c r="G1202" s="816">
        <v>25</v>
      </c>
      <c r="H1202" s="816" t="s">
        <v>518</v>
      </c>
      <c r="I1202" s="739" t="s">
        <v>50</v>
      </c>
      <c r="J1202" s="817">
        <v>50000</v>
      </c>
      <c r="K1202" s="739"/>
      <c r="L1202" s="739"/>
      <c r="M1202" s="754">
        <f t="shared" si="143"/>
        <v>1250000</v>
      </c>
      <c r="N1202" s="752"/>
      <c r="O1202" s="740"/>
      <c r="P1202"/>
      <c r="Q1202"/>
      <c r="T1202" s="88"/>
      <c r="U1202" s="88"/>
    </row>
    <row r="1203" spans="2:21">
      <c r="B1203" s="127"/>
      <c r="C1203" s="128"/>
      <c r="D1203" s="128"/>
      <c r="E1203" s="128"/>
      <c r="F1203" s="815" t="s">
        <v>1675</v>
      </c>
      <c r="G1203" s="816">
        <v>4.5</v>
      </c>
      <c r="H1203" s="816" t="s">
        <v>510</v>
      </c>
      <c r="I1203" s="739" t="s">
        <v>50</v>
      </c>
      <c r="J1203" s="817">
        <v>275000</v>
      </c>
      <c r="K1203" s="739"/>
      <c r="L1203" s="739"/>
      <c r="M1203" s="754">
        <f t="shared" si="143"/>
        <v>1237500</v>
      </c>
      <c r="N1203" s="752"/>
      <c r="O1203" s="740"/>
      <c r="P1203"/>
      <c r="Q1203"/>
      <c r="T1203" s="88"/>
      <c r="U1203" s="88"/>
    </row>
    <row r="1204" spans="2:21">
      <c r="B1204" s="127"/>
      <c r="C1204" s="128"/>
      <c r="D1204" s="128"/>
      <c r="E1204" s="128"/>
      <c r="F1204" s="815" t="s">
        <v>1677</v>
      </c>
      <c r="G1204" s="816">
        <v>2159</v>
      </c>
      <c r="H1204" s="816" t="s">
        <v>555</v>
      </c>
      <c r="I1204" s="739" t="s">
        <v>50</v>
      </c>
      <c r="J1204" s="817">
        <v>1450</v>
      </c>
      <c r="K1204" s="739"/>
      <c r="L1204" s="739"/>
      <c r="M1204" s="754">
        <f t="shared" si="143"/>
        <v>3130550</v>
      </c>
      <c r="N1204" s="752"/>
      <c r="O1204" s="740"/>
      <c r="P1204"/>
      <c r="Q1204"/>
      <c r="T1204" s="88"/>
      <c r="U1204" s="88"/>
    </row>
    <row r="1205" spans="2:21">
      <c r="B1205" s="127"/>
      <c r="C1205" s="128"/>
      <c r="D1205" s="128"/>
      <c r="E1205" s="128"/>
      <c r="F1205" s="815" t="s">
        <v>1678</v>
      </c>
      <c r="G1205" s="816">
        <v>1.4</v>
      </c>
      <c r="H1205" s="816" t="s">
        <v>510</v>
      </c>
      <c r="I1205" s="739" t="s">
        <v>50</v>
      </c>
      <c r="J1205" s="817">
        <v>120000</v>
      </c>
      <c r="K1205" s="739"/>
      <c r="L1205" s="739"/>
      <c r="M1205" s="754">
        <f t="shared" si="143"/>
        <v>168000</v>
      </c>
      <c r="N1205" s="752"/>
      <c r="O1205" s="740"/>
      <c r="P1205"/>
      <c r="Q1205"/>
      <c r="T1205" s="88"/>
      <c r="U1205" s="88"/>
    </row>
    <row r="1206" spans="2:21">
      <c r="B1206" s="127"/>
      <c r="C1206" s="128"/>
      <c r="D1206" s="128"/>
      <c r="E1206" s="128"/>
      <c r="F1206" s="815" t="s">
        <v>1654</v>
      </c>
      <c r="G1206" s="816">
        <v>4</v>
      </c>
      <c r="H1206" s="816" t="s">
        <v>510</v>
      </c>
      <c r="I1206" s="739" t="s">
        <v>50</v>
      </c>
      <c r="J1206" s="817">
        <v>150000</v>
      </c>
      <c r="K1206" s="739"/>
      <c r="L1206" s="739"/>
      <c r="M1206" s="754">
        <f t="shared" si="143"/>
        <v>600000</v>
      </c>
      <c r="N1206" s="752"/>
      <c r="O1206" s="740"/>
      <c r="P1206"/>
      <c r="Q1206"/>
      <c r="T1206" s="88"/>
      <c r="U1206" s="88"/>
    </row>
    <row r="1207" spans="2:21">
      <c r="B1207" s="127"/>
      <c r="C1207" s="128"/>
      <c r="D1207" s="128"/>
      <c r="E1207" s="128"/>
      <c r="F1207" s="815" t="s">
        <v>1084</v>
      </c>
      <c r="G1207" s="816">
        <v>10</v>
      </c>
      <c r="H1207" s="816" t="s">
        <v>510</v>
      </c>
      <c r="I1207" s="739" t="s">
        <v>50</v>
      </c>
      <c r="J1207" s="817">
        <v>150000</v>
      </c>
      <c r="K1207" s="739"/>
      <c r="L1207" s="739"/>
      <c r="M1207" s="754">
        <f t="shared" si="143"/>
        <v>1500000</v>
      </c>
      <c r="N1207" s="752"/>
      <c r="O1207" s="740"/>
      <c r="P1207"/>
      <c r="Q1207"/>
      <c r="T1207" s="88"/>
      <c r="U1207" s="88"/>
    </row>
    <row r="1208" spans="2:21">
      <c r="B1208" s="127"/>
      <c r="C1208" s="128"/>
      <c r="D1208" s="128"/>
      <c r="E1208" s="128"/>
      <c r="F1208" s="687"/>
      <c r="G1208" s="739"/>
      <c r="H1208" s="739"/>
      <c r="I1208" s="739"/>
      <c r="J1208" s="747"/>
      <c r="K1208" s="739"/>
      <c r="L1208" s="739"/>
      <c r="M1208" s="745"/>
      <c r="N1208" s="752"/>
      <c r="O1208" s="740"/>
      <c r="P1208"/>
      <c r="Q1208"/>
      <c r="T1208" s="88"/>
      <c r="U1208" s="88"/>
    </row>
    <row r="1209" spans="2:21">
      <c r="B1209" s="127"/>
      <c r="C1209" s="128"/>
      <c r="D1209" s="128"/>
      <c r="E1209" s="128"/>
      <c r="F1209" s="687"/>
      <c r="G1209" s="739"/>
      <c r="H1209" s="739"/>
      <c r="I1209" s="739"/>
      <c r="J1209" s="747"/>
      <c r="K1209" s="739"/>
      <c r="L1209" s="739"/>
      <c r="M1209" s="745"/>
      <c r="N1209" s="752"/>
      <c r="O1209" s="740"/>
      <c r="P1209"/>
      <c r="Q1209"/>
      <c r="T1209" s="88"/>
      <c r="U1209" s="88"/>
    </row>
    <row r="1210" spans="2:21">
      <c r="B1210" s="127">
        <v>2</v>
      </c>
      <c r="C1210" s="128">
        <v>2</v>
      </c>
      <c r="D1210" s="128">
        <v>8</v>
      </c>
      <c r="E1210" s="128"/>
      <c r="F1210" s="792" t="s">
        <v>1423</v>
      </c>
      <c r="G1210" s="739"/>
      <c r="H1210" s="739"/>
      <c r="I1210" s="739"/>
      <c r="J1210" s="739"/>
      <c r="K1210" s="739"/>
      <c r="L1210" s="739"/>
      <c r="M1210" s="745"/>
      <c r="N1210" s="752">
        <f>N1211</f>
        <v>41969700</v>
      </c>
      <c r="O1210" s="740"/>
      <c r="P1210"/>
      <c r="Q1210"/>
      <c r="T1210" s="88"/>
      <c r="U1210" s="88"/>
    </row>
    <row r="1211" spans="2:21">
      <c r="B1211" s="127">
        <v>2</v>
      </c>
      <c r="C1211" s="128">
        <v>2</v>
      </c>
      <c r="D1211" s="128">
        <v>8</v>
      </c>
      <c r="E1211" s="128">
        <v>2</v>
      </c>
      <c r="F1211" s="687" t="s">
        <v>82</v>
      </c>
      <c r="G1211" s="739"/>
      <c r="H1211" s="739"/>
      <c r="I1211" s="739"/>
      <c r="J1211" s="739"/>
      <c r="K1211" s="739"/>
      <c r="L1211" s="739"/>
      <c r="M1211" s="745"/>
      <c r="N1211" s="752">
        <f>SUM(N1212:N1225)</f>
        <v>41969700</v>
      </c>
      <c r="O1211" s="740"/>
      <c r="P1211"/>
      <c r="Q1211"/>
      <c r="T1211" s="88"/>
      <c r="U1211" s="88"/>
    </row>
    <row r="1212" spans="2:21">
      <c r="B1212" s="127"/>
      <c r="C1212" s="128"/>
      <c r="D1212" s="128"/>
      <c r="E1212" s="128"/>
      <c r="F1212" s="649" t="s">
        <v>155</v>
      </c>
      <c r="G1212" s="739"/>
      <c r="H1212" s="739"/>
      <c r="I1212" s="739"/>
      <c r="J1212" s="739"/>
      <c r="K1212" s="739"/>
      <c r="L1212" s="739"/>
      <c r="M1212" s="745"/>
      <c r="N1212" s="752">
        <f>SUM(M1213:M1215)</f>
        <v>935000</v>
      </c>
      <c r="O1212" s="740"/>
      <c r="P1212"/>
      <c r="Q1212"/>
      <c r="T1212" s="88"/>
      <c r="U1212" s="88"/>
    </row>
    <row r="1213" spans="2:21">
      <c r="B1213" s="127"/>
      <c r="C1213" s="128"/>
      <c r="D1213" s="128"/>
      <c r="E1213" s="128"/>
      <c r="F1213" s="688" t="s">
        <v>124</v>
      </c>
      <c r="G1213" s="739">
        <v>1</v>
      </c>
      <c r="H1213" s="739" t="s">
        <v>50</v>
      </c>
      <c r="I1213" s="739"/>
      <c r="J1213" s="747">
        <v>160000</v>
      </c>
      <c r="K1213" s="739"/>
      <c r="L1213" s="739"/>
      <c r="M1213" s="745">
        <f>J1213*G1213</f>
        <v>160000</v>
      </c>
      <c r="N1213" s="752"/>
      <c r="O1213" s="740"/>
      <c r="P1213"/>
      <c r="Q1213"/>
      <c r="T1213" s="88"/>
      <c r="U1213" s="88"/>
    </row>
    <row r="1214" spans="2:21">
      <c r="B1214" s="127"/>
      <c r="C1214" s="128"/>
      <c r="D1214" s="128"/>
      <c r="E1214" s="128"/>
      <c r="F1214" s="688" t="s">
        <v>125</v>
      </c>
      <c r="G1214" s="739">
        <v>1</v>
      </c>
      <c r="H1214" s="739" t="s">
        <v>50</v>
      </c>
      <c r="I1214" s="739"/>
      <c r="J1214" s="747">
        <v>150000</v>
      </c>
      <c r="K1214" s="739"/>
      <c r="L1214" s="739"/>
      <c r="M1214" s="745">
        <f t="shared" ref="M1214:M1215" si="144">J1214*G1214</f>
        <v>150000</v>
      </c>
      <c r="N1214" s="752"/>
      <c r="O1214" s="740"/>
      <c r="P1214"/>
      <c r="Q1214"/>
      <c r="T1214" s="88"/>
      <c r="U1214" s="88"/>
    </row>
    <row r="1215" spans="2:21">
      <c r="B1215" s="127"/>
      <c r="C1215" s="128"/>
      <c r="D1215" s="128"/>
      <c r="E1215" s="128"/>
      <c r="F1215" s="688" t="s">
        <v>126</v>
      </c>
      <c r="G1215" s="739">
        <v>5</v>
      </c>
      <c r="H1215" s="739" t="s">
        <v>50</v>
      </c>
      <c r="I1215" s="739"/>
      <c r="J1215" s="747">
        <v>125000</v>
      </c>
      <c r="K1215" s="739"/>
      <c r="L1215" s="739"/>
      <c r="M1215" s="745">
        <f t="shared" si="144"/>
        <v>625000</v>
      </c>
      <c r="N1215" s="752"/>
      <c r="O1215" s="740"/>
      <c r="P1215"/>
      <c r="Q1215"/>
      <c r="T1215" s="88"/>
      <c r="U1215" s="88"/>
    </row>
    <row r="1216" spans="2:21">
      <c r="B1216" s="127"/>
      <c r="C1216" s="128"/>
      <c r="D1216" s="128"/>
      <c r="E1216" s="128"/>
      <c r="F1216" s="688" t="s">
        <v>156</v>
      </c>
      <c r="G1216" s="739">
        <v>1</v>
      </c>
      <c r="H1216" s="739" t="s">
        <v>50</v>
      </c>
      <c r="I1216" s="739"/>
      <c r="J1216" s="747">
        <v>150000</v>
      </c>
      <c r="K1216" s="739"/>
      <c r="L1216" s="739"/>
      <c r="M1216" s="745"/>
      <c r="N1216" s="752">
        <f>J1216*G1216</f>
        <v>150000</v>
      </c>
      <c r="O1216" s="740"/>
      <c r="P1216"/>
      <c r="Q1216"/>
      <c r="T1216" s="88"/>
      <c r="U1216" s="88"/>
    </row>
    <row r="1217" spans="2:21">
      <c r="B1217" s="127"/>
      <c r="C1217" s="128"/>
      <c r="D1217" s="128"/>
      <c r="E1217" s="128"/>
      <c r="F1217" s="687" t="s">
        <v>526</v>
      </c>
      <c r="G1217" s="739">
        <v>1</v>
      </c>
      <c r="H1217" s="739" t="s">
        <v>50</v>
      </c>
      <c r="I1217" s="747"/>
      <c r="J1217" s="747">
        <v>150000</v>
      </c>
      <c r="K1217" s="739"/>
      <c r="L1217" s="739"/>
      <c r="M1217" s="745"/>
      <c r="N1217" s="752">
        <f>J1217*G1217</f>
        <v>150000</v>
      </c>
      <c r="O1217" s="740"/>
      <c r="P1217"/>
      <c r="Q1217"/>
      <c r="T1217" s="88"/>
      <c r="U1217" s="88"/>
    </row>
    <row r="1218" spans="2:21">
      <c r="B1218" s="127"/>
      <c r="C1218" s="128"/>
      <c r="D1218" s="128"/>
      <c r="E1218" s="128"/>
      <c r="F1218" s="688" t="s">
        <v>158</v>
      </c>
      <c r="G1218" s="739"/>
      <c r="H1218" s="739"/>
      <c r="I1218" s="739"/>
      <c r="J1218" s="739"/>
      <c r="K1218" s="739"/>
      <c r="L1218" s="739"/>
      <c r="M1218" s="745"/>
      <c r="N1218" s="752">
        <f>SUM(M1219:M1220)</f>
        <v>5312500</v>
      </c>
      <c r="O1218" s="740"/>
      <c r="P1218"/>
      <c r="Q1218"/>
      <c r="T1218" s="88"/>
      <c r="U1218" s="88"/>
    </row>
    <row r="1219" spans="2:21">
      <c r="B1219" s="127"/>
      <c r="C1219" s="128"/>
      <c r="D1219" s="128"/>
      <c r="E1219" s="128"/>
      <c r="F1219" s="688" t="s">
        <v>161</v>
      </c>
      <c r="G1219" s="739">
        <v>70</v>
      </c>
      <c r="H1219" s="739" t="s">
        <v>504</v>
      </c>
      <c r="I1219" s="739" t="s">
        <v>50</v>
      </c>
      <c r="J1219" s="747">
        <v>50000</v>
      </c>
      <c r="K1219" s="739"/>
      <c r="L1219" s="739"/>
      <c r="M1219" s="745">
        <f>G1219*J1219</f>
        <v>3500000</v>
      </c>
      <c r="N1219" s="752"/>
      <c r="O1219" s="740"/>
      <c r="P1219"/>
      <c r="Q1219"/>
      <c r="T1219" s="88"/>
      <c r="U1219" s="88"/>
    </row>
    <row r="1220" spans="2:21">
      <c r="B1220" s="127"/>
      <c r="C1220" s="128"/>
      <c r="D1220" s="128"/>
      <c r="E1220" s="128"/>
      <c r="F1220" s="688" t="s">
        <v>564</v>
      </c>
      <c r="G1220" s="739">
        <v>29</v>
      </c>
      <c r="H1220" s="739" t="s">
        <v>504</v>
      </c>
      <c r="I1220" s="739" t="s">
        <v>50</v>
      </c>
      <c r="J1220" s="747">
        <v>62500</v>
      </c>
      <c r="K1220" s="739"/>
      <c r="L1220" s="739"/>
      <c r="M1220" s="745">
        <f>G1220*J1220</f>
        <v>1812500</v>
      </c>
      <c r="N1220" s="752"/>
      <c r="O1220" s="740"/>
      <c r="P1220"/>
      <c r="Q1220"/>
      <c r="T1220" s="88"/>
      <c r="U1220" s="88"/>
    </row>
    <row r="1221" spans="2:21">
      <c r="B1221" s="127"/>
      <c r="C1221" s="128"/>
      <c r="D1221" s="128"/>
      <c r="E1221" s="128"/>
      <c r="F1221" s="687" t="s">
        <v>1643</v>
      </c>
      <c r="G1221" s="791">
        <v>18</v>
      </c>
      <c r="H1221" s="791" t="s">
        <v>50</v>
      </c>
      <c r="I1221" s="739"/>
      <c r="J1221" s="739">
        <v>20000</v>
      </c>
      <c r="K1221" s="739"/>
      <c r="L1221" s="739"/>
      <c r="M1221" s="745"/>
      <c r="N1221" s="752">
        <f>J1221*G1221</f>
        <v>360000</v>
      </c>
      <c r="O1221" s="740"/>
      <c r="P1221"/>
      <c r="Q1221"/>
      <c r="T1221" s="88"/>
      <c r="U1221" s="88"/>
    </row>
    <row r="1222" spans="2:21">
      <c r="B1222" s="127"/>
      <c r="C1222" s="128"/>
      <c r="D1222" s="128"/>
      <c r="E1222" s="128"/>
      <c r="F1222" s="687" t="s">
        <v>1585</v>
      </c>
      <c r="G1222" s="739"/>
      <c r="H1222" s="739"/>
      <c r="I1222" s="739"/>
      <c r="J1222" s="747"/>
      <c r="K1222" s="739"/>
      <c r="L1222" s="739"/>
      <c r="M1222" s="745"/>
      <c r="N1222" s="752">
        <v>200000</v>
      </c>
      <c r="O1222" s="740"/>
      <c r="P1222"/>
      <c r="Q1222"/>
      <c r="T1222" s="88"/>
      <c r="U1222" s="88"/>
    </row>
    <row r="1223" spans="2:21">
      <c r="B1223" s="127"/>
      <c r="C1223" s="128"/>
      <c r="D1223" s="128"/>
      <c r="E1223" s="128"/>
      <c r="F1223" s="687" t="s">
        <v>617</v>
      </c>
      <c r="G1223" s="739">
        <v>1</v>
      </c>
      <c r="H1223" s="739" t="s">
        <v>50</v>
      </c>
      <c r="I1223" s="739"/>
      <c r="J1223" s="747">
        <v>100000</v>
      </c>
      <c r="K1223" s="739"/>
      <c r="L1223" s="739"/>
      <c r="M1223" s="745"/>
      <c r="N1223" s="752">
        <f>J1223*G1223</f>
        <v>100000</v>
      </c>
      <c r="O1223" s="740"/>
      <c r="P1223"/>
      <c r="Q1223"/>
      <c r="T1223" s="88"/>
      <c r="U1223" s="88"/>
    </row>
    <row r="1224" spans="2:21">
      <c r="B1224" s="127">
        <v>2</v>
      </c>
      <c r="C1224" s="128">
        <v>2</v>
      </c>
      <c r="D1224" s="128">
        <v>8</v>
      </c>
      <c r="E1224" s="128">
        <v>3</v>
      </c>
      <c r="F1224" s="688" t="s">
        <v>114</v>
      </c>
      <c r="G1224" s="739"/>
      <c r="H1224" s="739"/>
      <c r="I1224" s="739"/>
      <c r="J1224" s="747"/>
      <c r="K1224" s="739"/>
      <c r="L1224" s="739"/>
      <c r="M1224" s="745"/>
      <c r="N1224" s="752">
        <f>SUM(M1225:M1230)</f>
        <v>34762200</v>
      </c>
      <c r="O1224" s="740"/>
      <c r="P1224"/>
      <c r="Q1224"/>
      <c r="T1224" s="88"/>
      <c r="U1224" s="88"/>
    </row>
    <row r="1225" spans="2:21">
      <c r="B1225" s="127"/>
      <c r="C1225" s="128"/>
      <c r="D1225" s="128"/>
      <c r="E1225" s="128"/>
      <c r="F1225" s="687" t="s">
        <v>688</v>
      </c>
      <c r="G1225" s="739">
        <v>280</v>
      </c>
      <c r="H1225" s="739" t="s">
        <v>515</v>
      </c>
      <c r="I1225" s="739" t="s">
        <v>50</v>
      </c>
      <c r="J1225" s="747">
        <v>30000</v>
      </c>
      <c r="K1225" s="739"/>
      <c r="L1225" s="739"/>
      <c r="M1225" s="745">
        <f>J1225*G1225</f>
        <v>8400000</v>
      </c>
      <c r="N1225" s="752"/>
      <c r="O1225" s="740"/>
      <c r="P1225"/>
      <c r="Q1225"/>
      <c r="T1225" s="88"/>
      <c r="U1225" s="88"/>
    </row>
    <row r="1226" spans="2:21">
      <c r="B1226" s="127"/>
      <c r="C1226" s="128"/>
      <c r="D1226" s="128"/>
      <c r="E1226" s="128"/>
      <c r="F1226" s="687" t="s">
        <v>689</v>
      </c>
      <c r="G1226" s="739">
        <v>30</v>
      </c>
      <c r="H1226" s="739" t="s">
        <v>510</v>
      </c>
      <c r="I1226" s="739" t="s">
        <v>50</v>
      </c>
      <c r="J1226" s="747">
        <v>150000</v>
      </c>
      <c r="K1226" s="739"/>
      <c r="L1226" s="739"/>
      <c r="M1226" s="745">
        <f t="shared" ref="M1226:M1230" si="145">J1226*G1226</f>
        <v>4500000</v>
      </c>
      <c r="N1226" s="752"/>
      <c r="O1226" s="740"/>
      <c r="P1226"/>
      <c r="Q1226"/>
      <c r="T1226" s="88"/>
      <c r="U1226" s="88"/>
    </row>
    <row r="1227" spans="2:21">
      <c r="B1227" s="127"/>
      <c r="C1227" s="128"/>
      <c r="D1227" s="128"/>
      <c r="E1227" s="128"/>
      <c r="F1227" s="687" t="s">
        <v>560</v>
      </c>
      <c r="G1227" s="739">
        <v>53</v>
      </c>
      <c r="H1227" s="739" t="s">
        <v>508</v>
      </c>
      <c r="I1227" s="739" t="s">
        <v>50</v>
      </c>
      <c r="J1227" s="747">
        <v>58000</v>
      </c>
      <c r="K1227" s="739"/>
      <c r="L1227" s="739"/>
      <c r="M1227" s="745">
        <f t="shared" si="145"/>
        <v>3074000</v>
      </c>
      <c r="N1227" s="752"/>
      <c r="O1227" s="740"/>
      <c r="P1227"/>
      <c r="Q1227"/>
      <c r="T1227" s="88"/>
      <c r="U1227" s="88"/>
    </row>
    <row r="1228" spans="2:21">
      <c r="B1228" s="127"/>
      <c r="C1228" s="128"/>
      <c r="D1228" s="128"/>
      <c r="E1228" s="128"/>
      <c r="F1228" s="687" t="s">
        <v>692</v>
      </c>
      <c r="G1228" s="739">
        <v>146</v>
      </c>
      <c r="H1228" s="739" t="s">
        <v>510</v>
      </c>
      <c r="I1228" s="739" t="s">
        <v>50</v>
      </c>
      <c r="J1228" s="747">
        <v>99000</v>
      </c>
      <c r="K1228" s="739"/>
      <c r="L1228" s="739"/>
      <c r="M1228" s="745">
        <f t="shared" si="145"/>
        <v>14454000</v>
      </c>
      <c r="N1228" s="752"/>
      <c r="O1228" s="740"/>
      <c r="P1228"/>
    </row>
    <row r="1229" spans="2:21">
      <c r="B1229" s="127"/>
      <c r="C1229" s="128"/>
      <c r="D1229" s="128"/>
      <c r="E1229" s="128"/>
      <c r="F1229" s="687" t="s">
        <v>690</v>
      </c>
      <c r="G1229" s="739">
        <v>16</v>
      </c>
      <c r="H1229" s="739" t="s">
        <v>510</v>
      </c>
      <c r="I1229" s="739" t="s">
        <v>50</v>
      </c>
      <c r="J1229" s="747">
        <v>150000</v>
      </c>
      <c r="K1229" s="739"/>
      <c r="L1229" s="739"/>
      <c r="M1229" s="745">
        <f t="shared" si="145"/>
        <v>2400000</v>
      </c>
      <c r="N1229" s="752"/>
      <c r="O1229" s="740"/>
      <c r="P1229"/>
    </row>
    <row r="1230" spans="2:21">
      <c r="B1230" s="127"/>
      <c r="C1230" s="128"/>
      <c r="D1230" s="128"/>
      <c r="E1230" s="128"/>
      <c r="F1230" s="687" t="s">
        <v>691</v>
      </c>
      <c r="G1230" s="739">
        <v>19</v>
      </c>
      <c r="H1230" s="739" t="s">
        <v>510</v>
      </c>
      <c r="I1230" s="739" t="s">
        <v>50</v>
      </c>
      <c r="J1230" s="747">
        <v>101800</v>
      </c>
      <c r="K1230" s="739"/>
      <c r="L1230" s="739"/>
      <c r="M1230" s="745">
        <f t="shared" si="145"/>
        <v>1934200</v>
      </c>
      <c r="N1230" s="752"/>
      <c r="O1230" s="740"/>
      <c r="P1230"/>
    </row>
    <row r="1231" spans="2:21">
      <c r="B1231" s="127"/>
      <c r="C1231" s="128"/>
      <c r="D1231" s="128"/>
      <c r="E1231" s="128"/>
      <c r="F1231" s="687"/>
      <c r="G1231" s="739"/>
      <c r="H1231" s="739"/>
      <c r="I1231" s="739"/>
      <c r="J1231" s="747"/>
      <c r="K1231" s="739"/>
      <c r="L1231" s="739"/>
      <c r="M1231" s="745"/>
      <c r="N1231" s="752"/>
      <c r="O1231" s="740"/>
      <c r="P1231"/>
      <c r="Q1231"/>
      <c r="T1231" s="88"/>
      <c r="U1231" s="88"/>
    </row>
    <row r="1232" spans="2:21">
      <c r="B1232" s="127"/>
      <c r="C1232" s="128"/>
      <c r="D1232" s="128"/>
      <c r="E1232" s="128"/>
      <c r="F1232" s="687"/>
      <c r="G1232" s="739"/>
      <c r="H1232" s="739"/>
      <c r="I1232" s="739"/>
      <c r="J1232" s="747"/>
      <c r="K1232" s="739"/>
      <c r="L1232" s="739"/>
      <c r="M1232" s="745"/>
      <c r="N1232" s="752"/>
      <c r="O1232" s="740"/>
      <c r="P1232"/>
      <c r="Q1232" s="90"/>
      <c r="T1232" s="88"/>
      <c r="U1232" s="88"/>
    </row>
    <row r="1233" spans="2:21">
      <c r="B1233" s="127">
        <v>2</v>
      </c>
      <c r="C1233" s="128">
        <v>2</v>
      </c>
      <c r="D1233" s="128">
        <v>9</v>
      </c>
      <c r="E1233" s="128"/>
      <c r="F1233" s="879" t="s">
        <v>1670</v>
      </c>
      <c r="G1233" s="880"/>
      <c r="H1233" s="880"/>
      <c r="I1233" s="880"/>
      <c r="J1233" s="733"/>
      <c r="K1233" s="733"/>
      <c r="L1233" s="733"/>
      <c r="M1233" s="734"/>
      <c r="N1233" s="752">
        <f>N1234</f>
        <v>21386300</v>
      </c>
      <c r="O1233" s="740"/>
      <c r="P1233"/>
      <c r="Q1233" s="90"/>
      <c r="T1233" s="88"/>
      <c r="U1233" s="88"/>
    </row>
    <row r="1234" spans="2:21">
      <c r="B1234" s="127">
        <v>2</v>
      </c>
      <c r="C1234" s="128">
        <v>2</v>
      </c>
      <c r="D1234" s="128">
        <v>9</v>
      </c>
      <c r="E1234" s="128">
        <v>2</v>
      </c>
      <c r="F1234" s="687" t="s">
        <v>82</v>
      </c>
      <c r="G1234" s="739"/>
      <c r="H1234" s="739"/>
      <c r="I1234" s="739"/>
      <c r="J1234" s="747"/>
      <c r="K1234" s="739"/>
      <c r="L1234" s="739"/>
      <c r="M1234" s="745"/>
      <c r="N1234" s="752">
        <f>SUM(N1235:N1259)</f>
        <v>21386300</v>
      </c>
      <c r="O1234" s="740"/>
      <c r="P1234"/>
      <c r="Q1234" s="90"/>
      <c r="T1234" s="88"/>
      <c r="U1234" s="88"/>
    </row>
    <row r="1235" spans="2:21">
      <c r="B1235" s="127"/>
      <c r="C1235" s="128"/>
      <c r="D1235" s="128"/>
      <c r="E1235" s="128"/>
      <c r="F1235" s="649" t="s">
        <v>1124</v>
      </c>
      <c r="G1235" s="739"/>
      <c r="H1235" s="739"/>
      <c r="I1235" s="739"/>
      <c r="J1235" s="739"/>
      <c r="K1235" s="739"/>
      <c r="L1235" s="739"/>
      <c r="M1235" s="745"/>
      <c r="N1235" s="752">
        <f>SUM(M1236:M1238)</f>
        <v>520000</v>
      </c>
      <c r="O1235" s="740"/>
      <c r="P1235"/>
      <c r="Q1235" s="90"/>
      <c r="T1235" s="88"/>
      <c r="U1235" s="88"/>
    </row>
    <row r="1236" spans="2:21">
      <c r="B1236" s="127"/>
      <c r="C1236" s="128"/>
      <c r="D1236" s="128"/>
      <c r="E1236" s="128"/>
      <c r="F1236" s="688" t="s">
        <v>124</v>
      </c>
      <c r="G1236" s="739">
        <v>1</v>
      </c>
      <c r="H1236" s="739" t="s">
        <v>50</v>
      </c>
      <c r="I1236" s="739"/>
      <c r="J1236" s="747">
        <v>90000</v>
      </c>
      <c r="K1236" s="739" t="s">
        <v>50</v>
      </c>
      <c r="L1236" s="739"/>
      <c r="M1236" s="754">
        <f>J1236*G1236</f>
        <v>90000</v>
      </c>
      <c r="N1236" s="752"/>
      <c r="O1236" s="740"/>
      <c r="P1236" s="87"/>
      <c r="Q1236" s="90"/>
      <c r="T1236" s="88"/>
      <c r="U1236" s="88"/>
    </row>
    <row r="1237" spans="2:21">
      <c r="B1237" s="127"/>
      <c r="C1237" s="128"/>
      <c r="D1237" s="128"/>
      <c r="E1237" s="128"/>
      <c r="F1237" s="688" t="s">
        <v>125</v>
      </c>
      <c r="G1237" s="739">
        <v>1</v>
      </c>
      <c r="H1237" s="739" t="s">
        <v>50</v>
      </c>
      <c r="I1237" s="739"/>
      <c r="J1237" s="747">
        <v>80000</v>
      </c>
      <c r="K1237" s="739" t="s">
        <v>50</v>
      </c>
      <c r="L1237" s="739"/>
      <c r="M1237" s="754">
        <f t="shared" ref="M1237:M1243" si="146">J1237*G1237</f>
        <v>80000</v>
      </c>
      <c r="N1237" s="752"/>
      <c r="O1237" s="740"/>
      <c r="P1237"/>
      <c r="Q1237" s="90"/>
      <c r="T1237" s="88"/>
      <c r="U1237" s="88"/>
    </row>
    <row r="1238" spans="2:21">
      <c r="B1238" s="127"/>
      <c r="C1238" s="128"/>
      <c r="D1238" s="128"/>
      <c r="E1238" s="128"/>
      <c r="F1238" s="688" t="s">
        <v>126</v>
      </c>
      <c r="G1238" s="739">
        <v>5</v>
      </c>
      <c r="H1238" s="739" t="s">
        <v>50</v>
      </c>
      <c r="I1238" s="739"/>
      <c r="J1238" s="747">
        <v>70000</v>
      </c>
      <c r="K1238" s="739" t="s">
        <v>50</v>
      </c>
      <c r="L1238" s="739"/>
      <c r="M1238" s="754">
        <f t="shared" si="146"/>
        <v>350000</v>
      </c>
      <c r="N1238" s="752"/>
      <c r="O1238" s="740"/>
      <c r="P1238"/>
      <c r="Q1238" s="90"/>
      <c r="T1238" s="88"/>
      <c r="U1238" s="88"/>
    </row>
    <row r="1239" spans="2:21">
      <c r="B1239" s="127"/>
      <c r="C1239" s="128"/>
      <c r="D1239" s="128"/>
      <c r="E1239" s="128"/>
      <c r="F1239" s="688" t="s">
        <v>156</v>
      </c>
      <c r="G1239" s="739">
        <v>1</v>
      </c>
      <c r="H1239" s="739" t="s">
        <v>50</v>
      </c>
      <c r="I1239" s="739"/>
      <c r="J1239" s="747">
        <v>80000</v>
      </c>
      <c r="K1239" s="739" t="s">
        <v>50</v>
      </c>
      <c r="L1239" s="739"/>
      <c r="M1239" s="754">
        <f t="shared" si="146"/>
        <v>80000</v>
      </c>
      <c r="N1239" s="752">
        <f>J1239*G1239</f>
        <v>80000</v>
      </c>
      <c r="O1239" s="740"/>
      <c r="P1239"/>
      <c r="Q1239" s="90"/>
      <c r="T1239" s="88"/>
      <c r="U1239" s="88"/>
    </row>
    <row r="1240" spans="2:21">
      <c r="B1240" s="127"/>
      <c r="C1240" s="128"/>
      <c r="D1240" s="128"/>
      <c r="E1240" s="128"/>
      <c r="F1240" s="687" t="s">
        <v>526</v>
      </c>
      <c r="G1240" s="739">
        <v>1</v>
      </c>
      <c r="H1240" s="739" t="s">
        <v>50</v>
      </c>
      <c r="I1240" s="739"/>
      <c r="J1240" s="747">
        <v>150000</v>
      </c>
      <c r="K1240" s="739" t="s">
        <v>50</v>
      </c>
      <c r="L1240" s="739"/>
      <c r="M1240" s="754">
        <f t="shared" si="146"/>
        <v>150000</v>
      </c>
      <c r="N1240" s="752">
        <f>J1240*G1240</f>
        <v>150000</v>
      </c>
      <c r="O1240" s="740"/>
      <c r="P1240"/>
      <c r="Q1240" s="90"/>
      <c r="T1240" s="88"/>
      <c r="U1240" s="88"/>
    </row>
    <row r="1241" spans="2:21">
      <c r="B1241" s="127"/>
      <c r="C1241" s="128"/>
      <c r="D1241" s="128"/>
      <c r="E1241" s="128"/>
      <c r="F1241" s="687" t="s">
        <v>617</v>
      </c>
      <c r="G1241" s="739">
        <v>1</v>
      </c>
      <c r="H1241" s="739" t="s">
        <v>50</v>
      </c>
      <c r="I1241" s="739"/>
      <c r="J1241" s="747">
        <v>100000</v>
      </c>
      <c r="K1241" s="739" t="s">
        <v>50</v>
      </c>
      <c r="L1241" s="739"/>
      <c r="M1241" s="754">
        <f t="shared" si="146"/>
        <v>100000</v>
      </c>
      <c r="N1241" s="752">
        <f>J1241*G1241</f>
        <v>100000</v>
      </c>
      <c r="O1241" s="740"/>
      <c r="P1241"/>
      <c r="Q1241" s="90"/>
      <c r="T1241" s="88"/>
      <c r="U1241" s="88"/>
    </row>
    <row r="1242" spans="2:21">
      <c r="B1242" s="127"/>
      <c r="C1242" s="128"/>
      <c r="D1242" s="128"/>
      <c r="E1242" s="128"/>
      <c r="F1242" s="687" t="s">
        <v>1585</v>
      </c>
      <c r="G1242" s="739">
        <v>1</v>
      </c>
      <c r="H1242" s="739" t="s">
        <v>50</v>
      </c>
      <c r="I1242" s="739"/>
      <c r="J1242" s="747">
        <v>50000</v>
      </c>
      <c r="K1242" s="739" t="s">
        <v>50</v>
      </c>
      <c r="L1242" s="739"/>
      <c r="M1242" s="754">
        <f t="shared" si="146"/>
        <v>50000</v>
      </c>
      <c r="N1242" s="752">
        <f>J1242*G1242</f>
        <v>50000</v>
      </c>
      <c r="O1242" s="740"/>
      <c r="P1242"/>
      <c r="Q1242" s="90"/>
      <c r="T1242" s="88"/>
      <c r="U1242" s="88"/>
    </row>
    <row r="1243" spans="2:21">
      <c r="B1243" s="127"/>
      <c r="C1243" s="128"/>
      <c r="D1243" s="128"/>
      <c r="E1243" s="128"/>
      <c r="F1243" s="687" t="s">
        <v>129</v>
      </c>
      <c r="G1243" s="739">
        <v>18</v>
      </c>
      <c r="H1243" s="739" t="s">
        <v>50</v>
      </c>
      <c r="I1243" s="739"/>
      <c r="J1243" s="739">
        <v>20000</v>
      </c>
      <c r="K1243" s="739" t="s">
        <v>50</v>
      </c>
      <c r="L1243" s="739"/>
      <c r="M1243" s="754">
        <f t="shared" si="146"/>
        <v>360000</v>
      </c>
      <c r="N1243" s="752">
        <f>J1243*G1243</f>
        <v>360000</v>
      </c>
      <c r="O1243" s="740"/>
      <c r="P1243"/>
      <c r="Q1243" s="90"/>
      <c r="T1243" s="88"/>
      <c r="U1243" s="88"/>
    </row>
    <row r="1244" spans="2:21">
      <c r="B1244" s="127"/>
      <c r="C1244" s="128"/>
      <c r="D1244" s="128"/>
      <c r="E1244" s="128"/>
      <c r="F1244" s="687"/>
      <c r="G1244" s="739"/>
      <c r="H1244" s="739"/>
      <c r="I1244" s="739"/>
      <c r="J1244" s="747"/>
      <c r="K1244" s="739"/>
      <c r="L1244" s="739"/>
      <c r="M1244" s="754"/>
      <c r="N1244" s="752"/>
      <c r="O1244" s="740"/>
      <c r="P1244"/>
      <c r="Q1244" s="90"/>
      <c r="T1244" s="88"/>
      <c r="U1244" s="88"/>
    </row>
    <row r="1245" spans="2:21">
      <c r="B1245" s="127"/>
      <c r="C1245" s="128"/>
      <c r="D1245" s="128"/>
      <c r="E1245" s="128"/>
      <c r="F1245" s="881" t="s">
        <v>1754</v>
      </c>
      <c r="G1245" s="882"/>
      <c r="H1245" s="882"/>
      <c r="I1245" s="739"/>
      <c r="J1245" s="747"/>
      <c r="K1245" s="739"/>
      <c r="L1245" s="739"/>
      <c r="M1245" s="745"/>
      <c r="N1245" s="752">
        <f>SUM(M1246:M1252)</f>
        <v>6830000</v>
      </c>
      <c r="O1245" s="740"/>
      <c r="P1245"/>
      <c r="Q1245" s="90"/>
      <c r="T1245" s="88"/>
      <c r="U1245" s="88"/>
    </row>
    <row r="1246" spans="2:21">
      <c r="B1246" s="127"/>
      <c r="C1246" s="128"/>
      <c r="D1246" s="128"/>
      <c r="E1246" s="128"/>
      <c r="F1246" s="801" t="s">
        <v>1439</v>
      </c>
      <c r="G1246" s="802">
        <v>74</v>
      </c>
      <c r="H1246" s="802" t="s">
        <v>504</v>
      </c>
      <c r="I1246" s="739"/>
      <c r="J1246" s="803">
        <v>50000</v>
      </c>
      <c r="K1246" s="803" t="s">
        <v>50</v>
      </c>
      <c r="L1246" s="739"/>
      <c r="M1246" s="754">
        <f>J1246*G1246</f>
        <v>3700000</v>
      </c>
      <c r="N1246" s="752"/>
      <c r="O1246" s="740"/>
      <c r="P1246"/>
      <c r="Q1246"/>
      <c r="S1246" s="88"/>
      <c r="T1246" s="88"/>
      <c r="U1246" s="88"/>
    </row>
    <row r="1247" spans="2:21">
      <c r="B1247" s="127"/>
      <c r="C1247" s="128"/>
      <c r="D1247" s="128"/>
      <c r="E1247" s="128"/>
      <c r="F1247" s="801" t="s">
        <v>1697</v>
      </c>
      <c r="G1247" s="802">
        <v>13</v>
      </c>
      <c r="H1247" s="802" t="s">
        <v>504</v>
      </c>
      <c r="I1247" s="739"/>
      <c r="J1247" s="803">
        <v>62500</v>
      </c>
      <c r="K1247" s="803" t="s">
        <v>50</v>
      </c>
      <c r="L1247" s="739"/>
      <c r="M1247" s="754">
        <f t="shared" ref="M1247:M1257" si="147">J1247*G1247</f>
        <v>812500</v>
      </c>
      <c r="N1247" s="752"/>
      <c r="O1247" s="740"/>
      <c r="P1247"/>
      <c r="Q1247"/>
      <c r="S1247" s="88"/>
      <c r="T1247" s="88"/>
      <c r="U1247" s="88"/>
    </row>
    <row r="1248" spans="2:21">
      <c r="B1248" s="127"/>
      <c r="C1248" s="128"/>
      <c r="D1248" s="128"/>
      <c r="E1248" s="128"/>
      <c r="F1248" s="801" t="s">
        <v>1650</v>
      </c>
      <c r="G1248" s="802">
        <v>7</v>
      </c>
      <c r="H1248" s="802" t="s">
        <v>504</v>
      </c>
      <c r="I1248" s="739"/>
      <c r="J1248" s="803">
        <v>65000</v>
      </c>
      <c r="K1248" s="803" t="s">
        <v>50</v>
      </c>
      <c r="L1248" s="739"/>
      <c r="M1248" s="754">
        <f t="shared" si="147"/>
        <v>455000</v>
      </c>
      <c r="N1248" s="752"/>
      <c r="O1248" s="740"/>
      <c r="P1248"/>
      <c r="Q1248"/>
      <c r="S1248" s="88"/>
      <c r="T1248" s="88"/>
      <c r="U1248" s="88"/>
    </row>
    <row r="1249" spans="2:21">
      <c r="B1249" s="127"/>
      <c r="C1249" s="128"/>
      <c r="D1249" s="128"/>
      <c r="E1249" s="128"/>
      <c r="F1249" s="801" t="s">
        <v>1441</v>
      </c>
      <c r="G1249" s="802">
        <v>7</v>
      </c>
      <c r="H1249" s="802" t="s">
        <v>504</v>
      </c>
      <c r="I1249" s="739"/>
      <c r="J1249" s="803">
        <v>65000</v>
      </c>
      <c r="K1249" s="803" t="s">
        <v>50</v>
      </c>
      <c r="L1249" s="739"/>
      <c r="M1249" s="754">
        <f t="shared" si="147"/>
        <v>455000</v>
      </c>
      <c r="N1249" s="752"/>
      <c r="O1249" s="740"/>
      <c r="P1249"/>
      <c r="Q1249"/>
      <c r="S1249" s="88"/>
      <c r="T1249" s="88"/>
      <c r="U1249" s="88"/>
    </row>
    <row r="1250" spans="2:21">
      <c r="B1250" s="127"/>
      <c r="C1250" s="128"/>
      <c r="D1250" s="128"/>
      <c r="E1250" s="128"/>
      <c r="F1250" s="801" t="s">
        <v>1091</v>
      </c>
      <c r="G1250" s="802">
        <v>4</v>
      </c>
      <c r="H1250" s="802" t="s">
        <v>504</v>
      </c>
      <c r="I1250" s="739"/>
      <c r="J1250" s="803">
        <v>67500</v>
      </c>
      <c r="K1250" s="803" t="s">
        <v>50</v>
      </c>
      <c r="L1250" s="739"/>
      <c r="M1250" s="754">
        <f t="shared" si="147"/>
        <v>270000</v>
      </c>
      <c r="N1250" s="752"/>
      <c r="O1250" s="740"/>
      <c r="P1250"/>
      <c r="Q1250"/>
      <c r="S1250" s="88"/>
      <c r="T1250" s="88"/>
      <c r="U1250" s="88"/>
    </row>
    <row r="1251" spans="2:21">
      <c r="B1251" s="127"/>
      <c r="C1251" s="128"/>
      <c r="D1251" s="128"/>
      <c r="E1251" s="128"/>
      <c r="F1251" s="801" t="s">
        <v>1651</v>
      </c>
      <c r="G1251" s="802">
        <v>13</v>
      </c>
      <c r="H1251" s="802" t="s">
        <v>504</v>
      </c>
      <c r="I1251" s="739"/>
      <c r="J1251" s="803">
        <v>62500</v>
      </c>
      <c r="K1251" s="803" t="s">
        <v>50</v>
      </c>
      <c r="L1251" s="739"/>
      <c r="M1251" s="754">
        <f t="shared" si="147"/>
        <v>812500</v>
      </c>
      <c r="N1251" s="752"/>
      <c r="O1251" s="740"/>
      <c r="P1251"/>
      <c r="Q1251"/>
      <c r="S1251" s="88"/>
      <c r="T1251" s="88"/>
      <c r="U1251" s="88"/>
    </row>
    <row r="1252" spans="2:21">
      <c r="B1252" s="127"/>
      <c r="C1252" s="128"/>
      <c r="D1252" s="128"/>
      <c r="E1252" s="128"/>
      <c r="F1252" s="801" t="s">
        <v>1692</v>
      </c>
      <c r="G1252" s="802">
        <v>5</v>
      </c>
      <c r="H1252" s="802" t="s">
        <v>504</v>
      </c>
      <c r="I1252" s="739"/>
      <c r="J1252" s="803">
        <v>65000</v>
      </c>
      <c r="K1252" s="803" t="s">
        <v>50</v>
      </c>
      <c r="L1252" s="739"/>
      <c r="M1252" s="754">
        <f t="shared" si="147"/>
        <v>325000</v>
      </c>
      <c r="N1252" s="752"/>
      <c r="O1252" s="740"/>
      <c r="P1252">
        <f>3%*20384000</f>
        <v>611520</v>
      </c>
      <c r="Q1252"/>
      <c r="S1252" s="88"/>
      <c r="T1252" s="88"/>
      <c r="U1252" s="88"/>
    </row>
    <row r="1253" spans="2:21">
      <c r="B1253" s="127"/>
      <c r="C1253" s="128"/>
      <c r="D1253" s="128"/>
      <c r="E1253" s="128"/>
      <c r="F1253" s="801" t="s">
        <v>1438</v>
      </c>
      <c r="G1253" s="802">
        <v>2</v>
      </c>
      <c r="H1253" s="802" t="s">
        <v>555</v>
      </c>
      <c r="I1253" s="803"/>
      <c r="J1253" s="803">
        <v>12500</v>
      </c>
      <c r="K1253" s="739" t="s">
        <v>50</v>
      </c>
      <c r="L1253" s="739"/>
      <c r="M1253" s="754">
        <f t="shared" si="147"/>
        <v>25000</v>
      </c>
      <c r="N1253" s="752">
        <f>SUM(M1253:M1257)</f>
        <v>447000</v>
      </c>
      <c r="O1253" s="740"/>
      <c r="P1253"/>
      <c r="Q1253"/>
      <c r="S1253" s="88"/>
      <c r="T1253" s="88"/>
      <c r="U1253" s="88"/>
    </row>
    <row r="1254" spans="2:21">
      <c r="B1254" s="127"/>
      <c r="C1254" s="128"/>
      <c r="D1254" s="128"/>
      <c r="E1254" s="128"/>
      <c r="F1254" s="687" t="s">
        <v>1751</v>
      </c>
      <c r="G1254" s="739">
        <v>29</v>
      </c>
      <c r="H1254" s="739" t="s">
        <v>515</v>
      </c>
      <c r="I1254" s="739"/>
      <c r="J1254" s="747">
        <v>5000</v>
      </c>
      <c r="K1254" s="739"/>
      <c r="L1254" s="739"/>
      <c r="M1254" s="754">
        <f t="shared" si="147"/>
        <v>145000</v>
      </c>
      <c r="N1254" s="752"/>
      <c r="O1254" s="740"/>
      <c r="P1254"/>
      <c r="Q1254"/>
      <c r="S1254" s="88"/>
      <c r="T1254" s="88"/>
      <c r="U1254" s="88"/>
    </row>
    <row r="1255" spans="2:21">
      <c r="B1255" s="127"/>
      <c r="C1255" s="128"/>
      <c r="D1255" s="128"/>
      <c r="E1255" s="128"/>
      <c r="F1255" s="687" t="s">
        <v>1693</v>
      </c>
      <c r="G1255" s="739">
        <v>2</v>
      </c>
      <c r="H1255" s="739" t="s">
        <v>1635</v>
      </c>
      <c r="I1255" s="739"/>
      <c r="J1255" s="747">
        <v>91500</v>
      </c>
      <c r="K1255" s="739"/>
      <c r="L1255" s="739"/>
      <c r="M1255" s="754">
        <f t="shared" si="147"/>
        <v>183000</v>
      </c>
      <c r="N1255" s="752"/>
      <c r="O1255" s="740"/>
      <c r="P1255"/>
      <c r="Q1255"/>
      <c r="S1255" s="88"/>
      <c r="T1255" s="88"/>
      <c r="U1255" s="88"/>
    </row>
    <row r="1256" spans="2:21">
      <c r="B1256" s="127"/>
      <c r="C1256" s="128"/>
      <c r="D1256" s="128"/>
      <c r="E1256" s="128"/>
      <c r="F1256" s="687" t="s">
        <v>1694</v>
      </c>
      <c r="G1256" s="739">
        <v>0.05</v>
      </c>
      <c r="H1256" s="739" t="s">
        <v>1695</v>
      </c>
      <c r="I1256" s="739"/>
      <c r="J1256" s="747">
        <v>1500000</v>
      </c>
      <c r="K1256" s="739"/>
      <c r="L1256" s="739"/>
      <c r="M1256" s="754">
        <f t="shared" si="147"/>
        <v>75000</v>
      </c>
      <c r="N1256" s="752"/>
      <c r="O1256" s="740"/>
      <c r="P1256"/>
      <c r="Q1256"/>
      <c r="S1256" s="88"/>
      <c r="T1256" s="88"/>
      <c r="U1256" s="88"/>
    </row>
    <row r="1257" spans="2:21">
      <c r="B1257" s="127"/>
      <c r="C1257" s="128"/>
      <c r="D1257" s="128"/>
      <c r="E1257" s="128"/>
      <c r="F1257" s="687" t="s">
        <v>1696</v>
      </c>
      <c r="G1257" s="739">
        <v>1</v>
      </c>
      <c r="H1257" s="739" t="s">
        <v>1673</v>
      </c>
      <c r="I1257" s="739"/>
      <c r="J1257" s="747">
        <v>19000</v>
      </c>
      <c r="K1257" s="739"/>
      <c r="L1257" s="739"/>
      <c r="M1257" s="754">
        <f t="shared" si="147"/>
        <v>19000</v>
      </c>
      <c r="N1257" s="752"/>
      <c r="O1257" s="740"/>
      <c r="P1257"/>
      <c r="Q1257"/>
      <c r="S1257" s="88"/>
      <c r="T1257" s="88"/>
      <c r="U1257" s="88"/>
    </row>
    <row r="1258" spans="2:21">
      <c r="B1258" s="127"/>
      <c r="C1258" s="128"/>
      <c r="D1258" s="128"/>
      <c r="E1258" s="128"/>
      <c r="F1258" s="687"/>
      <c r="G1258" s="739"/>
      <c r="H1258" s="739"/>
      <c r="I1258" s="739"/>
      <c r="J1258" s="747"/>
      <c r="K1258" s="739"/>
      <c r="L1258" s="739"/>
      <c r="M1258" s="745"/>
      <c r="N1258" s="752"/>
      <c r="O1258" s="740"/>
      <c r="P1258"/>
      <c r="Q1258"/>
      <c r="S1258" s="88"/>
      <c r="T1258" s="88"/>
      <c r="U1258" s="88"/>
    </row>
    <row r="1259" spans="2:21">
      <c r="B1259" s="127">
        <v>2</v>
      </c>
      <c r="C1259" s="128">
        <v>2</v>
      </c>
      <c r="D1259" s="128">
        <v>9</v>
      </c>
      <c r="E1259" s="128">
        <v>3</v>
      </c>
      <c r="F1259" s="881" t="s">
        <v>1753</v>
      </c>
      <c r="G1259" s="882"/>
      <c r="H1259" s="882"/>
      <c r="I1259" s="882"/>
      <c r="J1259" s="882"/>
      <c r="K1259" s="739"/>
      <c r="L1259" s="739"/>
      <c r="M1259" s="745"/>
      <c r="N1259" s="752">
        <f>N1260</f>
        <v>12849300</v>
      </c>
      <c r="O1259" s="740"/>
      <c r="P1259"/>
      <c r="Q1259"/>
      <c r="S1259" s="88"/>
      <c r="T1259" s="88"/>
      <c r="U1259" s="88"/>
    </row>
    <row r="1260" spans="2:21">
      <c r="B1260" s="127"/>
      <c r="C1260" s="128"/>
      <c r="D1260" s="128"/>
      <c r="E1260" s="128"/>
      <c r="F1260" s="881" t="s">
        <v>1752</v>
      </c>
      <c r="G1260" s="882"/>
      <c r="H1260" s="882"/>
      <c r="I1260" s="882"/>
      <c r="J1260" s="882"/>
      <c r="K1260" s="739"/>
      <c r="L1260" s="739"/>
      <c r="M1260" s="754"/>
      <c r="N1260" s="753">
        <f>SUM(M1261:M1284)</f>
        <v>12849300</v>
      </c>
      <c r="O1260" s="740"/>
      <c r="P1260"/>
      <c r="Q1260"/>
      <c r="S1260" s="88"/>
      <c r="T1260" s="88"/>
      <c r="U1260" s="88"/>
    </row>
    <row r="1261" spans="2:21">
      <c r="B1261" s="127"/>
      <c r="C1261" s="128"/>
      <c r="D1261" s="128"/>
      <c r="E1261" s="128"/>
      <c r="F1261" s="801" t="s">
        <v>1671</v>
      </c>
      <c r="G1261" s="802">
        <v>0.08</v>
      </c>
      <c r="H1261" s="802" t="s">
        <v>510</v>
      </c>
      <c r="I1261" s="739"/>
      <c r="J1261" s="803">
        <v>3500000</v>
      </c>
      <c r="K1261" s="739"/>
      <c r="L1261" s="739"/>
      <c r="M1261" s="754">
        <f>J1261*G1261</f>
        <v>280000</v>
      </c>
      <c r="N1261" s="753"/>
      <c r="O1261" s="740"/>
      <c r="P1261"/>
      <c r="Q1261"/>
      <c r="S1261" s="88"/>
      <c r="T1261" s="88"/>
      <c r="U1261" s="88"/>
    </row>
    <row r="1262" spans="2:21">
      <c r="B1262" s="127"/>
      <c r="C1262" s="128"/>
      <c r="D1262" s="128"/>
      <c r="E1262" s="128"/>
      <c r="F1262" s="801" t="s">
        <v>547</v>
      </c>
      <c r="G1262" s="802">
        <v>187</v>
      </c>
      <c r="H1262" s="802" t="s">
        <v>555</v>
      </c>
      <c r="I1262" s="739"/>
      <c r="J1262" s="803">
        <v>9500</v>
      </c>
      <c r="K1262" s="739"/>
      <c r="L1262" s="739"/>
      <c r="M1262" s="754">
        <f t="shared" ref="M1262:M1284" si="148">J1262*G1262</f>
        <v>1776500</v>
      </c>
      <c r="N1262" s="753"/>
      <c r="O1262" s="740"/>
      <c r="P1262"/>
      <c r="Q1262"/>
      <c r="S1262" s="88"/>
      <c r="T1262" s="88"/>
      <c r="U1262" s="88"/>
    </row>
    <row r="1263" spans="2:21">
      <c r="B1263" s="127"/>
      <c r="C1263" s="128"/>
      <c r="D1263" s="128"/>
      <c r="E1263" s="128"/>
      <c r="F1263" s="801" t="s">
        <v>1672</v>
      </c>
      <c r="G1263" s="802">
        <v>0.15840000000000004</v>
      </c>
      <c r="H1263" s="802" t="s">
        <v>510</v>
      </c>
      <c r="I1263" s="739"/>
      <c r="J1263" s="803">
        <v>1500000</v>
      </c>
      <c r="K1263" s="739"/>
      <c r="L1263" s="739"/>
      <c r="M1263" s="754">
        <f t="shared" si="148"/>
        <v>237600.00000000006</v>
      </c>
      <c r="N1263" s="753"/>
      <c r="O1263" s="740"/>
      <c r="P1263"/>
      <c r="Q1263"/>
      <c r="S1263" s="88"/>
      <c r="T1263" s="88"/>
      <c r="U1263" s="88"/>
    </row>
    <row r="1264" spans="2:21">
      <c r="B1264" s="127"/>
      <c r="C1264" s="128"/>
      <c r="D1264" s="128"/>
      <c r="E1264" s="128"/>
      <c r="F1264" s="801" t="s">
        <v>1674</v>
      </c>
      <c r="G1264" s="802">
        <v>0.08</v>
      </c>
      <c r="H1264" s="802" t="s">
        <v>510</v>
      </c>
      <c r="I1264" s="739"/>
      <c r="J1264" s="803">
        <v>5750000</v>
      </c>
      <c r="K1264" s="739"/>
      <c r="L1264" s="739"/>
      <c r="M1264" s="754">
        <f t="shared" si="148"/>
        <v>460000</v>
      </c>
      <c r="N1264" s="753"/>
      <c r="O1264" s="740"/>
      <c r="P1264"/>
      <c r="Q1264"/>
      <c r="S1264" s="88"/>
      <c r="T1264" s="88"/>
      <c r="U1264" s="88"/>
    </row>
    <row r="1265" spans="2:21">
      <c r="B1265" s="127"/>
      <c r="C1265" s="128"/>
      <c r="D1265" s="128"/>
      <c r="E1265" s="128"/>
      <c r="F1265" s="801" t="s">
        <v>1593</v>
      </c>
      <c r="G1265" s="802">
        <v>8</v>
      </c>
      <c r="H1265" s="802" t="s">
        <v>518</v>
      </c>
      <c r="I1265" s="739"/>
      <c r="J1265" s="803">
        <v>50000</v>
      </c>
      <c r="K1265" s="739"/>
      <c r="L1265" s="739"/>
      <c r="M1265" s="754">
        <f t="shared" si="148"/>
        <v>400000</v>
      </c>
      <c r="N1265" s="753"/>
      <c r="O1265" s="740"/>
      <c r="P1265"/>
      <c r="Q1265"/>
      <c r="S1265" s="88"/>
      <c r="T1265" s="88"/>
      <c r="U1265" s="88"/>
    </row>
    <row r="1266" spans="2:21">
      <c r="B1266" s="127"/>
      <c r="C1266" s="128"/>
      <c r="D1266" s="128"/>
      <c r="E1266" s="128"/>
      <c r="F1266" s="801" t="s">
        <v>1675</v>
      </c>
      <c r="G1266" s="802">
        <v>1</v>
      </c>
      <c r="H1266" s="802" t="s">
        <v>510</v>
      </c>
      <c r="I1266" s="739"/>
      <c r="J1266" s="803">
        <v>275000</v>
      </c>
      <c r="K1266" s="739"/>
      <c r="L1266" s="739"/>
      <c r="M1266" s="754">
        <f t="shared" si="148"/>
        <v>275000</v>
      </c>
      <c r="N1266" s="753"/>
      <c r="O1266" s="740"/>
      <c r="P1266"/>
      <c r="Q1266"/>
      <c r="S1266" s="88"/>
      <c r="T1266" s="88"/>
      <c r="U1266" s="88"/>
    </row>
    <row r="1267" spans="2:21">
      <c r="B1267" s="127"/>
      <c r="C1267" s="128"/>
      <c r="D1267" s="128"/>
      <c r="E1267" s="128"/>
      <c r="F1267" s="801" t="s">
        <v>1676</v>
      </c>
      <c r="G1267" s="802">
        <v>1700</v>
      </c>
      <c r="H1267" s="802" t="s">
        <v>515</v>
      </c>
      <c r="I1267" s="739"/>
      <c r="J1267" s="803">
        <v>660</v>
      </c>
      <c r="K1267" s="739"/>
      <c r="L1267" s="739"/>
      <c r="M1267" s="754">
        <f t="shared" si="148"/>
        <v>1122000</v>
      </c>
      <c r="N1267" s="753"/>
      <c r="O1267" s="740"/>
      <c r="P1267"/>
      <c r="Q1267"/>
      <c r="S1267" s="88"/>
      <c r="T1267" s="88"/>
      <c r="U1267" s="88"/>
    </row>
    <row r="1268" spans="2:21">
      <c r="B1268" s="127"/>
      <c r="C1268" s="128"/>
      <c r="D1268" s="128"/>
      <c r="E1268" s="128"/>
      <c r="F1268" s="801" t="s">
        <v>1677</v>
      </c>
      <c r="G1268" s="802">
        <v>880</v>
      </c>
      <c r="H1268" s="802" t="s">
        <v>555</v>
      </c>
      <c r="I1268" s="739"/>
      <c r="J1268" s="803">
        <v>1450</v>
      </c>
      <c r="K1268" s="739"/>
      <c r="L1268" s="739"/>
      <c r="M1268" s="754">
        <f t="shared" si="148"/>
        <v>1276000</v>
      </c>
      <c r="N1268" s="753"/>
      <c r="O1268" s="740"/>
      <c r="P1268"/>
      <c r="Q1268"/>
      <c r="S1268" s="88"/>
      <c r="T1268" s="88"/>
      <c r="U1268" s="88"/>
    </row>
    <row r="1269" spans="2:21">
      <c r="B1269" s="127"/>
      <c r="C1269" s="128"/>
      <c r="D1269" s="128"/>
      <c r="E1269" s="128"/>
      <c r="F1269" s="801" t="s">
        <v>1678</v>
      </c>
      <c r="G1269" s="802">
        <v>1</v>
      </c>
      <c r="H1269" s="802" t="s">
        <v>510</v>
      </c>
      <c r="I1269" s="739"/>
      <c r="J1269" s="803">
        <v>120000</v>
      </c>
      <c r="K1269" s="739"/>
      <c r="L1269" s="739"/>
      <c r="M1269" s="754">
        <f t="shared" si="148"/>
        <v>120000</v>
      </c>
      <c r="N1269" s="753"/>
      <c r="O1269" s="740"/>
      <c r="P1269"/>
      <c r="Q1269"/>
      <c r="S1269" s="88"/>
      <c r="T1269" s="88"/>
      <c r="U1269" s="88"/>
    </row>
    <row r="1270" spans="2:21">
      <c r="B1270" s="127"/>
      <c r="C1270" s="128"/>
      <c r="D1270" s="128"/>
      <c r="E1270" s="128"/>
      <c r="F1270" s="801" t="s">
        <v>1654</v>
      </c>
      <c r="G1270" s="802">
        <v>4</v>
      </c>
      <c r="H1270" s="802" t="s">
        <v>510</v>
      </c>
      <c r="I1270" s="739"/>
      <c r="J1270" s="803">
        <v>150000</v>
      </c>
      <c r="K1270" s="739"/>
      <c r="L1270" s="739"/>
      <c r="M1270" s="754">
        <f t="shared" si="148"/>
        <v>600000</v>
      </c>
      <c r="N1270" s="753"/>
      <c r="O1270" s="740"/>
      <c r="P1270"/>
      <c r="Q1270"/>
      <c r="S1270" s="88"/>
      <c r="T1270" s="88"/>
      <c r="U1270" s="88"/>
    </row>
    <row r="1271" spans="2:21">
      <c r="B1271" s="127"/>
      <c r="C1271" s="128"/>
      <c r="D1271" s="128"/>
      <c r="E1271" s="128"/>
      <c r="F1271" s="801" t="s">
        <v>1084</v>
      </c>
      <c r="G1271" s="802">
        <v>5</v>
      </c>
      <c r="H1271" s="802" t="s">
        <v>510</v>
      </c>
      <c r="I1271" s="739"/>
      <c r="J1271" s="803">
        <v>150000</v>
      </c>
      <c r="K1271" s="739"/>
      <c r="L1271" s="739"/>
      <c r="M1271" s="754">
        <f t="shared" si="148"/>
        <v>750000</v>
      </c>
      <c r="N1271" s="753"/>
      <c r="O1271" s="740"/>
      <c r="P1271"/>
      <c r="Q1271"/>
      <c r="S1271" s="88"/>
      <c r="T1271" s="88"/>
      <c r="U1271" s="88"/>
    </row>
    <row r="1272" spans="2:21">
      <c r="B1272" s="127"/>
      <c r="C1272" s="128"/>
      <c r="D1272" s="128"/>
      <c r="E1272" s="128"/>
      <c r="F1272" s="801" t="s">
        <v>1679</v>
      </c>
      <c r="G1272" s="802">
        <v>108</v>
      </c>
      <c r="H1272" s="802" t="s">
        <v>1502</v>
      </c>
      <c r="I1272" s="739"/>
      <c r="J1272" s="803">
        <v>15000</v>
      </c>
      <c r="K1272" s="739"/>
      <c r="L1272" s="739"/>
      <c r="M1272" s="754">
        <f t="shared" si="148"/>
        <v>1620000</v>
      </c>
      <c r="N1272" s="753"/>
      <c r="O1272" s="740"/>
      <c r="P1272"/>
      <c r="Q1272"/>
      <c r="S1272" s="88"/>
      <c r="T1272" s="88"/>
      <c r="U1272" s="88"/>
    </row>
    <row r="1273" spans="2:21">
      <c r="B1273" s="127"/>
      <c r="C1273" s="128"/>
      <c r="D1273" s="128"/>
      <c r="E1273" s="128"/>
      <c r="F1273" s="801" t="s">
        <v>1680</v>
      </c>
      <c r="G1273" s="802">
        <v>180</v>
      </c>
      <c r="H1273" s="802" t="s">
        <v>1502</v>
      </c>
      <c r="I1273" s="739"/>
      <c r="J1273" s="803">
        <v>7500</v>
      </c>
      <c r="K1273" s="739"/>
      <c r="L1273" s="739"/>
      <c r="M1273" s="754">
        <f t="shared" si="148"/>
        <v>1350000</v>
      </c>
      <c r="N1273" s="753"/>
      <c r="O1273" s="740"/>
      <c r="P1273"/>
      <c r="Q1273"/>
      <c r="S1273" s="88"/>
      <c r="T1273" s="88"/>
      <c r="U1273" s="88"/>
    </row>
    <row r="1274" spans="2:21">
      <c r="B1274" s="127"/>
      <c r="C1274" s="128"/>
      <c r="D1274" s="128"/>
      <c r="E1274" s="128"/>
      <c r="F1274" s="801" t="s">
        <v>1681</v>
      </c>
      <c r="G1274" s="802">
        <v>677</v>
      </c>
      <c r="H1274" s="802" t="s">
        <v>515</v>
      </c>
      <c r="I1274" s="739"/>
      <c r="J1274" s="803">
        <v>500</v>
      </c>
      <c r="K1274" s="739"/>
      <c r="L1274" s="739"/>
      <c r="M1274" s="754">
        <f t="shared" si="148"/>
        <v>338500</v>
      </c>
      <c r="N1274" s="753"/>
      <c r="O1274" s="740"/>
      <c r="P1274"/>
      <c r="Q1274"/>
      <c r="T1274" s="88"/>
      <c r="U1274" s="88"/>
    </row>
    <row r="1275" spans="2:21">
      <c r="B1275" s="127"/>
      <c r="C1275" s="128"/>
      <c r="D1275" s="128"/>
      <c r="E1275" s="128"/>
      <c r="F1275" s="801" t="s">
        <v>1682</v>
      </c>
      <c r="G1275" s="802">
        <v>429</v>
      </c>
      <c r="H1275" s="802" t="s">
        <v>515</v>
      </c>
      <c r="I1275" s="739"/>
      <c r="J1275" s="803">
        <v>250</v>
      </c>
      <c r="K1275" s="739"/>
      <c r="L1275" s="739"/>
      <c r="M1275" s="754">
        <f t="shared" si="148"/>
        <v>107250</v>
      </c>
      <c r="N1275" s="753"/>
      <c r="O1275" s="740"/>
      <c r="P1275"/>
      <c r="Q1275"/>
      <c r="S1275" s="88"/>
      <c r="T1275" s="88"/>
      <c r="U1275" s="88"/>
    </row>
    <row r="1276" spans="2:21">
      <c r="B1276" s="127"/>
      <c r="C1276" s="128"/>
      <c r="D1276" s="128"/>
      <c r="E1276" s="128"/>
      <c r="F1276" s="801" t="s">
        <v>1683</v>
      </c>
      <c r="G1276" s="802">
        <v>44</v>
      </c>
      <c r="H1276" s="802" t="s">
        <v>515</v>
      </c>
      <c r="I1276" s="739"/>
      <c r="J1276" s="803">
        <v>1250</v>
      </c>
      <c r="K1276" s="739"/>
      <c r="L1276" s="739"/>
      <c r="M1276" s="754">
        <f t="shared" si="148"/>
        <v>55000</v>
      </c>
      <c r="N1276" s="753"/>
      <c r="O1276" s="740"/>
      <c r="P1276"/>
      <c r="Q1276"/>
      <c r="S1276" s="87"/>
      <c r="T1276" s="88"/>
      <c r="U1276" s="88"/>
    </row>
    <row r="1277" spans="2:21">
      <c r="B1277" s="127"/>
      <c r="C1277" s="128"/>
      <c r="D1277" s="128"/>
      <c r="E1277" s="128"/>
      <c r="F1277" s="801" t="s">
        <v>1684</v>
      </c>
      <c r="G1277" s="802">
        <v>8</v>
      </c>
      <c r="H1277" s="802" t="s">
        <v>515</v>
      </c>
      <c r="I1277" s="739"/>
      <c r="J1277" s="803">
        <v>7500</v>
      </c>
      <c r="K1277" s="739"/>
      <c r="L1277" s="739"/>
      <c r="M1277" s="754">
        <f t="shared" si="148"/>
        <v>60000</v>
      </c>
      <c r="N1277" s="753"/>
      <c r="O1277" s="740"/>
      <c r="P1277" s="88"/>
      <c r="Q1277"/>
      <c r="T1277" s="88"/>
      <c r="U1277" s="88"/>
    </row>
    <row r="1278" spans="2:21">
      <c r="B1278" s="127"/>
      <c r="C1278" s="128"/>
      <c r="D1278" s="128"/>
      <c r="E1278" s="128"/>
      <c r="F1278" s="801" t="s">
        <v>1685</v>
      </c>
      <c r="G1278" s="802">
        <v>8</v>
      </c>
      <c r="H1278" s="802" t="s">
        <v>515</v>
      </c>
      <c r="I1278" s="739"/>
      <c r="J1278" s="803">
        <v>7000</v>
      </c>
      <c r="K1278" s="739"/>
      <c r="L1278" s="739"/>
      <c r="M1278" s="754">
        <f t="shared" si="148"/>
        <v>56000</v>
      </c>
      <c r="N1278" s="753"/>
      <c r="O1278" s="740"/>
      <c r="P1278"/>
      <c r="Q1278"/>
      <c r="T1278" s="88"/>
      <c r="U1278" s="88"/>
    </row>
    <row r="1279" spans="2:21">
      <c r="B1279" s="127"/>
      <c r="C1279" s="128"/>
      <c r="D1279" s="128"/>
      <c r="E1279" s="128"/>
      <c r="F1279" s="801" t="s">
        <v>1686</v>
      </c>
      <c r="G1279" s="802">
        <v>3</v>
      </c>
      <c r="H1279" s="802" t="s">
        <v>515</v>
      </c>
      <c r="I1279" s="739"/>
      <c r="J1279" s="803">
        <v>7000</v>
      </c>
      <c r="K1279" s="739"/>
      <c r="L1279" s="739"/>
      <c r="M1279" s="754">
        <f t="shared" si="148"/>
        <v>21000</v>
      </c>
      <c r="N1279" s="753"/>
      <c r="O1279" s="740"/>
      <c r="P1279"/>
      <c r="Q1279"/>
      <c r="T1279" s="88"/>
      <c r="U1279" s="88"/>
    </row>
    <row r="1280" spans="2:21">
      <c r="B1280" s="127"/>
      <c r="C1280" s="128"/>
      <c r="D1280" s="128"/>
      <c r="E1280" s="128"/>
      <c r="F1280" s="801" t="s">
        <v>1687</v>
      </c>
      <c r="G1280" s="802">
        <v>707</v>
      </c>
      <c r="H1280" s="802" t="s">
        <v>515</v>
      </c>
      <c r="I1280" s="739"/>
      <c r="J1280" s="803">
        <v>1850</v>
      </c>
      <c r="K1280" s="739"/>
      <c r="L1280" s="739"/>
      <c r="M1280" s="754">
        <f t="shared" si="148"/>
        <v>1307950</v>
      </c>
      <c r="N1280" s="753"/>
      <c r="O1280" s="740"/>
      <c r="P1280"/>
      <c r="Q1280"/>
      <c r="T1280" s="88"/>
      <c r="U1280" s="88"/>
    </row>
    <row r="1281" spans="2:21">
      <c r="B1281" s="127"/>
      <c r="C1281" s="128"/>
      <c r="D1281" s="128"/>
      <c r="E1281" s="128"/>
      <c r="F1281" s="801" t="s">
        <v>1688</v>
      </c>
      <c r="G1281" s="802">
        <v>58</v>
      </c>
      <c r="H1281" s="802" t="s">
        <v>515</v>
      </c>
      <c r="I1281" s="739"/>
      <c r="J1281" s="803">
        <v>4500</v>
      </c>
      <c r="K1281" s="739"/>
      <c r="L1281" s="739"/>
      <c r="M1281" s="754">
        <f t="shared" si="148"/>
        <v>261000</v>
      </c>
      <c r="N1281" s="753"/>
      <c r="O1281" s="740"/>
      <c r="P1281"/>
      <c r="Q1281"/>
      <c r="T1281" s="88"/>
      <c r="U1281" s="88"/>
    </row>
    <row r="1282" spans="2:21">
      <c r="B1282" s="127"/>
      <c r="C1282" s="128"/>
      <c r="D1282" s="128"/>
      <c r="E1282" s="128"/>
      <c r="F1282" s="801" t="s">
        <v>1689</v>
      </c>
      <c r="G1282" s="802">
        <v>5</v>
      </c>
      <c r="H1282" s="802" t="s">
        <v>555</v>
      </c>
      <c r="I1282" s="739"/>
      <c r="J1282" s="803">
        <v>10300</v>
      </c>
      <c r="K1282" s="739"/>
      <c r="L1282" s="739"/>
      <c r="M1282" s="754">
        <f t="shared" si="148"/>
        <v>51500</v>
      </c>
      <c r="N1282" s="753"/>
      <c r="O1282" s="740"/>
      <c r="P1282"/>
      <c r="Q1282"/>
      <c r="T1282" s="88"/>
      <c r="U1282" s="88"/>
    </row>
    <row r="1283" spans="2:21">
      <c r="B1283" s="127"/>
      <c r="C1283" s="128"/>
      <c r="D1283" s="128"/>
      <c r="E1283" s="128"/>
      <c r="F1283" s="801" t="s">
        <v>1690</v>
      </c>
      <c r="G1283" s="802">
        <v>5</v>
      </c>
      <c r="H1283" s="802" t="s">
        <v>555</v>
      </c>
      <c r="I1283" s="739"/>
      <c r="J1283" s="803">
        <v>18000</v>
      </c>
      <c r="K1283" s="739"/>
      <c r="L1283" s="739"/>
      <c r="M1283" s="754">
        <f t="shared" si="148"/>
        <v>90000</v>
      </c>
      <c r="N1283" s="753"/>
      <c r="O1283" s="740"/>
      <c r="P1283"/>
      <c r="Q1283"/>
      <c r="T1283" s="88"/>
      <c r="U1283" s="88"/>
    </row>
    <row r="1284" spans="2:21">
      <c r="B1284" s="127"/>
      <c r="C1284" s="128"/>
      <c r="D1284" s="128"/>
      <c r="E1284" s="128"/>
      <c r="F1284" s="801" t="s">
        <v>1691</v>
      </c>
      <c r="G1284" s="802">
        <v>13</v>
      </c>
      <c r="H1284" s="802" t="s">
        <v>555</v>
      </c>
      <c r="I1284" s="739"/>
      <c r="J1284" s="803">
        <v>18000</v>
      </c>
      <c r="K1284" s="739"/>
      <c r="L1284" s="739"/>
      <c r="M1284" s="754">
        <f t="shared" si="148"/>
        <v>234000</v>
      </c>
      <c r="N1284" s="753"/>
      <c r="O1284" s="740"/>
      <c r="P1284"/>
      <c r="Q1284"/>
      <c r="T1284" s="88"/>
      <c r="U1284" s="88"/>
    </row>
    <row r="1285" spans="2:21">
      <c r="B1285" s="127"/>
      <c r="C1285" s="128"/>
      <c r="D1285" s="128"/>
      <c r="E1285" s="673"/>
      <c r="F1285" s="801"/>
      <c r="G1285" s="802"/>
      <c r="H1285" s="802"/>
      <c r="I1285" s="739"/>
      <c r="J1285" s="803"/>
      <c r="K1285" s="739"/>
      <c r="L1285" s="739"/>
      <c r="M1285" s="754"/>
      <c r="N1285" s="753"/>
      <c r="O1285" s="740"/>
      <c r="P1285"/>
      <c r="Q1285"/>
      <c r="T1285" s="88"/>
      <c r="U1285" s="88"/>
    </row>
    <row r="1286" spans="2:21">
      <c r="B1286" s="127"/>
      <c r="C1286" s="128"/>
      <c r="D1286" s="128"/>
      <c r="E1286" s="128"/>
      <c r="F1286" s="687"/>
      <c r="G1286" s="739"/>
      <c r="H1286" s="739"/>
      <c r="I1286" s="739"/>
      <c r="J1286" s="747"/>
      <c r="K1286" s="739"/>
      <c r="L1286" s="739"/>
      <c r="M1286" s="745"/>
      <c r="N1286" s="752"/>
      <c r="O1286" s="740"/>
      <c r="P1286"/>
      <c r="Q1286"/>
      <c r="T1286" s="88"/>
      <c r="U1286" s="88"/>
    </row>
    <row r="1287" spans="2:21">
      <c r="B1287" s="127">
        <v>2</v>
      </c>
      <c r="C1287" s="128">
        <v>2</v>
      </c>
      <c r="D1287" s="128">
        <v>10</v>
      </c>
      <c r="E1287" s="128"/>
      <c r="F1287" s="773" t="s">
        <v>1459</v>
      </c>
      <c r="G1287" s="739"/>
      <c r="H1287" s="739"/>
      <c r="I1287" s="739"/>
      <c r="J1287" s="747"/>
      <c r="K1287" s="739"/>
      <c r="L1287" s="739"/>
      <c r="M1287" s="745"/>
      <c r="N1287" s="752">
        <v>5000000</v>
      </c>
      <c r="O1287" s="740" t="s">
        <v>1704</v>
      </c>
      <c r="P1287"/>
      <c r="Q1287"/>
      <c r="T1287" s="88"/>
      <c r="U1287" s="88"/>
    </row>
    <row r="1288" spans="2:21">
      <c r="B1288" s="127">
        <v>2</v>
      </c>
      <c r="C1288" s="128">
        <v>2</v>
      </c>
      <c r="D1288" s="128">
        <v>10</v>
      </c>
      <c r="E1288" s="128">
        <v>2</v>
      </c>
      <c r="F1288" s="687" t="s">
        <v>82</v>
      </c>
      <c r="G1288" s="739"/>
      <c r="H1288" s="739"/>
      <c r="I1288" s="739"/>
      <c r="J1288" s="797"/>
      <c r="K1288" s="739"/>
      <c r="L1288" s="739"/>
      <c r="M1288" s="745"/>
      <c r="N1288" s="752">
        <f>SUM(N1289:N1293)</f>
        <v>5000000</v>
      </c>
      <c r="O1288" s="740"/>
      <c r="P1288"/>
      <c r="Q1288"/>
      <c r="T1288" s="88"/>
      <c r="U1288" s="88"/>
    </row>
    <row r="1289" spans="2:21">
      <c r="B1289" s="127"/>
      <c r="C1289" s="128"/>
      <c r="D1289" s="128"/>
      <c r="E1289" s="128"/>
      <c r="F1289" s="826" t="s">
        <v>1711</v>
      </c>
      <c r="G1289" s="739">
        <v>2</v>
      </c>
      <c r="H1289" s="739" t="s">
        <v>504</v>
      </c>
      <c r="I1289" s="739" t="s">
        <v>50</v>
      </c>
      <c r="J1289" s="751">
        <v>62500</v>
      </c>
      <c r="K1289" s="751"/>
      <c r="L1289" s="751"/>
      <c r="M1289" s="745">
        <f t="shared" ref="M1289" si="149">J1289*G1289</f>
        <v>125000</v>
      </c>
      <c r="N1289" s="752">
        <f>SUM(M1289:M1290)</f>
        <v>625000</v>
      </c>
      <c r="O1289" s="740"/>
      <c r="P1289"/>
      <c r="Q1289"/>
      <c r="T1289" s="88"/>
      <c r="U1289" s="88"/>
    </row>
    <row r="1290" spans="2:21">
      <c r="B1290" s="127"/>
      <c r="C1290" s="128"/>
      <c r="D1290" s="128"/>
      <c r="E1290" s="128"/>
      <c r="F1290" s="826" t="s">
        <v>1764</v>
      </c>
      <c r="G1290" s="739">
        <v>10</v>
      </c>
      <c r="H1290" s="739" t="s">
        <v>504</v>
      </c>
      <c r="I1290" s="739" t="s">
        <v>50</v>
      </c>
      <c r="J1290" s="751">
        <v>50000</v>
      </c>
      <c r="K1290" s="751"/>
      <c r="L1290" s="751"/>
      <c r="M1290" s="745">
        <f>J1290*G1290</f>
        <v>500000</v>
      </c>
      <c r="N1290" s="752"/>
      <c r="O1290" s="740"/>
      <c r="P1290"/>
      <c r="Q1290"/>
      <c r="T1290" s="88"/>
      <c r="U1290" s="88"/>
    </row>
    <row r="1291" spans="2:21">
      <c r="B1291" s="127"/>
      <c r="C1291" s="128"/>
      <c r="D1291" s="128"/>
      <c r="E1291" s="128"/>
      <c r="F1291" s="826" t="s">
        <v>1590</v>
      </c>
      <c r="G1291" s="739"/>
      <c r="H1291" s="739"/>
      <c r="I1291" s="739"/>
      <c r="J1291" s="747"/>
      <c r="K1291" s="739"/>
      <c r="L1291" s="739"/>
      <c r="M1291" s="745"/>
      <c r="N1291" s="752"/>
      <c r="O1291" s="740"/>
      <c r="P1291"/>
      <c r="Q1291"/>
      <c r="T1291" s="88"/>
      <c r="U1291" s="88"/>
    </row>
    <row r="1292" spans="2:21">
      <c r="B1292" s="127"/>
      <c r="C1292" s="128"/>
      <c r="D1292" s="128"/>
      <c r="E1292" s="128"/>
      <c r="F1292" s="773"/>
      <c r="G1292" s="739"/>
      <c r="H1292" s="739"/>
      <c r="I1292" s="739"/>
      <c r="J1292" s="797"/>
      <c r="K1292" s="739"/>
      <c r="L1292" s="739"/>
      <c r="M1292" s="745"/>
      <c r="N1292" s="752"/>
      <c r="O1292" s="740"/>
      <c r="P1292"/>
      <c r="Q1292"/>
      <c r="T1292" s="88"/>
      <c r="U1292" s="88"/>
    </row>
    <row r="1293" spans="2:21">
      <c r="B1293" s="127">
        <v>2</v>
      </c>
      <c r="C1293" s="128">
        <v>2</v>
      </c>
      <c r="D1293" s="128">
        <v>10</v>
      </c>
      <c r="E1293" s="128">
        <v>3</v>
      </c>
      <c r="F1293" s="687" t="s">
        <v>1729</v>
      </c>
      <c r="N1293" s="752">
        <f>SUM(M1294:M1296)</f>
        <v>4375000</v>
      </c>
      <c r="O1293" s="740"/>
      <c r="P1293"/>
      <c r="Q1293"/>
      <c r="T1293" s="88"/>
      <c r="U1293" s="88"/>
    </row>
    <row r="1294" spans="2:21">
      <c r="B1294" s="127"/>
      <c r="C1294" s="128"/>
      <c r="D1294" s="128"/>
      <c r="E1294" s="128"/>
      <c r="F1294" s="826" t="s">
        <v>507</v>
      </c>
      <c r="G1294" s="739">
        <v>1932.7</v>
      </c>
      <c r="H1294" s="739" t="s">
        <v>555</v>
      </c>
      <c r="I1294" s="739" t="s">
        <v>50</v>
      </c>
      <c r="J1294" s="751">
        <v>1450</v>
      </c>
      <c r="K1294" s="739"/>
      <c r="L1294" s="739"/>
      <c r="M1294" s="745">
        <v>2657500</v>
      </c>
      <c r="N1294" s="752"/>
      <c r="O1294" s="740"/>
      <c r="P1294"/>
      <c r="Q1294"/>
      <c r="T1294" s="88"/>
      <c r="U1294" s="88"/>
    </row>
    <row r="1295" spans="2:21">
      <c r="B1295" s="127"/>
      <c r="C1295" s="128"/>
      <c r="D1295" s="128"/>
      <c r="E1295" s="128"/>
      <c r="F1295" s="826" t="s">
        <v>509</v>
      </c>
      <c r="G1295" s="739">
        <v>3.2</v>
      </c>
      <c r="H1295" s="739" t="s">
        <v>510</v>
      </c>
      <c r="I1295" s="739" t="s">
        <v>50</v>
      </c>
      <c r="J1295" s="751">
        <v>150000</v>
      </c>
      <c r="K1295" s="739"/>
      <c r="L1295" s="739"/>
      <c r="M1295" s="745">
        <f t="shared" ref="M1295:M1296" si="150">G1295*J1295</f>
        <v>480000</v>
      </c>
      <c r="N1295" s="752"/>
      <c r="O1295" s="740"/>
      <c r="P1295"/>
      <c r="Q1295"/>
      <c r="T1295" s="88"/>
      <c r="U1295" s="88"/>
    </row>
    <row r="1296" spans="2:21">
      <c r="B1296" s="127"/>
      <c r="C1296" s="128"/>
      <c r="D1296" s="128"/>
      <c r="E1296" s="128"/>
      <c r="F1296" s="826" t="s">
        <v>1706</v>
      </c>
      <c r="G1296" s="739">
        <v>4.5</v>
      </c>
      <c r="H1296" s="739" t="s">
        <v>510</v>
      </c>
      <c r="I1296" s="739" t="s">
        <v>50</v>
      </c>
      <c r="J1296" s="751">
        <v>275000</v>
      </c>
      <c r="K1296" s="739"/>
      <c r="L1296" s="739"/>
      <c r="M1296" s="745">
        <f t="shared" si="150"/>
        <v>1237500</v>
      </c>
      <c r="N1296" s="752"/>
      <c r="O1296" s="740"/>
      <c r="P1296"/>
      <c r="Q1296"/>
      <c r="T1296" s="88"/>
      <c r="U1296" s="88"/>
    </row>
    <row r="1297" spans="2:21">
      <c r="B1297" s="127"/>
      <c r="C1297" s="128"/>
      <c r="D1297" s="128"/>
      <c r="E1297" s="128"/>
      <c r="F1297" s="687"/>
      <c r="G1297" s="739"/>
      <c r="H1297" s="739"/>
      <c r="I1297" s="739"/>
      <c r="J1297" s="747"/>
      <c r="K1297" s="739"/>
      <c r="L1297" s="739"/>
      <c r="M1297" s="745"/>
      <c r="N1297" s="752"/>
      <c r="O1297" s="740"/>
      <c r="P1297"/>
      <c r="Q1297"/>
      <c r="T1297" s="88"/>
      <c r="U1297" s="88"/>
    </row>
    <row r="1298" spans="2:21">
      <c r="B1298" s="127">
        <v>2</v>
      </c>
      <c r="C1298" s="128">
        <v>2</v>
      </c>
      <c r="D1298" s="128">
        <v>11</v>
      </c>
      <c r="E1298" s="128"/>
      <c r="F1298" s="823" t="s">
        <v>1765</v>
      </c>
      <c r="G1298" s="739"/>
      <c r="H1298" s="739"/>
      <c r="I1298" s="739"/>
      <c r="J1298" s="747"/>
      <c r="K1298" s="739"/>
      <c r="L1298" s="739"/>
      <c r="M1298" s="745"/>
      <c r="N1298" s="752">
        <f>SUM(N1299:N1308)</f>
        <v>17500000</v>
      </c>
      <c r="O1298" s="740" t="s">
        <v>1704</v>
      </c>
      <c r="P1298"/>
      <c r="Q1298"/>
      <c r="T1298" s="88"/>
      <c r="U1298" s="88"/>
    </row>
    <row r="1299" spans="2:21">
      <c r="B1299" s="127">
        <v>2</v>
      </c>
      <c r="C1299" s="128">
        <v>2</v>
      </c>
      <c r="D1299" s="128">
        <v>11</v>
      </c>
      <c r="E1299" s="128">
        <v>2</v>
      </c>
      <c r="F1299" s="821" t="s">
        <v>1766</v>
      </c>
      <c r="G1299" s="802">
        <v>53</v>
      </c>
      <c r="H1299" s="802" t="s">
        <v>504</v>
      </c>
      <c r="I1299" s="739"/>
      <c r="J1299" s="803">
        <v>50000</v>
      </c>
      <c r="K1299" s="803" t="s">
        <v>50</v>
      </c>
      <c r="L1299" s="739"/>
      <c r="M1299" s="754">
        <f>J1299*G1299</f>
        <v>2650000</v>
      </c>
      <c r="N1299" s="752">
        <f>SUM(M1299:M1305)</f>
        <v>4882500</v>
      </c>
      <c r="O1299" s="740"/>
      <c r="P1299"/>
      <c r="Q1299"/>
      <c r="T1299" s="88"/>
      <c r="U1299" s="88"/>
    </row>
    <row r="1300" spans="2:21">
      <c r="B1300" s="127"/>
      <c r="C1300" s="128"/>
      <c r="D1300" s="128"/>
      <c r="E1300" s="128"/>
      <c r="F1300" s="801" t="s">
        <v>1439</v>
      </c>
      <c r="G1300" s="802">
        <v>12</v>
      </c>
      <c r="H1300" s="802" t="s">
        <v>504</v>
      </c>
      <c r="I1300" s="739"/>
      <c r="J1300" s="803">
        <v>62500</v>
      </c>
      <c r="K1300" s="803" t="s">
        <v>50</v>
      </c>
      <c r="L1300" s="739"/>
      <c r="M1300" s="754">
        <f t="shared" ref="M1300:M1305" si="151">J1300*G1300</f>
        <v>750000</v>
      </c>
      <c r="N1300" s="752"/>
      <c r="O1300" s="740"/>
      <c r="P1300"/>
      <c r="Q1300"/>
      <c r="T1300" s="88"/>
      <c r="U1300" s="88"/>
    </row>
    <row r="1301" spans="2:21">
      <c r="B1301" s="127"/>
      <c r="C1301" s="128"/>
      <c r="D1301" s="128"/>
      <c r="E1301" s="128"/>
      <c r="F1301" s="801" t="s">
        <v>1697</v>
      </c>
      <c r="G1301" s="802">
        <v>2</v>
      </c>
      <c r="H1301" s="802" t="s">
        <v>504</v>
      </c>
      <c r="I1301" s="739"/>
      <c r="J1301" s="803">
        <v>65000</v>
      </c>
      <c r="K1301" s="803" t="s">
        <v>50</v>
      </c>
      <c r="L1301" s="739"/>
      <c r="M1301" s="754">
        <f t="shared" si="151"/>
        <v>130000</v>
      </c>
      <c r="N1301" s="752"/>
      <c r="O1301" s="740"/>
      <c r="P1301"/>
      <c r="Q1301"/>
      <c r="T1301" s="88"/>
      <c r="U1301" s="88"/>
    </row>
    <row r="1302" spans="2:21">
      <c r="B1302" s="127"/>
      <c r="C1302" s="128"/>
      <c r="D1302" s="128"/>
      <c r="E1302" s="128"/>
      <c r="F1302" s="801" t="s">
        <v>1650</v>
      </c>
      <c r="G1302" s="802">
        <v>6</v>
      </c>
      <c r="H1302" s="802" t="s">
        <v>504</v>
      </c>
      <c r="I1302" s="739"/>
      <c r="J1302" s="803">
        <v>65000</v>
      </c>
      <c r="K1302" s="803" t="s">
        <v>50</v>
      </c>
      <c r="L1302" s="739"/>
      <c r="M1302" s="754">
        <f t="shared" si="151"/>
        <v>390000</v>
      </c>
      <c r="N1302" s="752"/>
      <c r="O1302" s="740"/>
      <c r="P1302"/>
      <c r="Q1302"/>
      <c r="T1302" s="88"/>
      <c r="U1302" s="88"/>
    </row>
    <row r="1303" spans="2:21">
      <c r="B1303" s="127"/>
      <c r="C1303" s="128"/>
      <c r="D1303" s="128"/>
      <c r="E1303" s="128"/>
      <c r="F1303" s="801" t="s">
        <v>1441</v>
      </c>
      <c r="G1303" s="802">
        <v>3</v>
      </c>
      <c r="H1303" s="802" t="s">
        <v>504</v>
      </c>
      <c r="I1303" s="739"/>
      <c r="J1303" s="803">
        <v>67500</v>
      </c>
      <c r="K1303" s="803" t="s">
        <v>50</v>
      </c>
      <c r="L1303" s="739"/>
      <c r="M1303" s="754">
        <f t="shared" si="151"/>
        <v>202500</v>
      </c>
      <c r="N1303" s="752"/>
      <c r="O1303" s="740"/>
      <c r="P1303"/>
      <c r="Q1303"/>
      <c r="T1303" s="88"/>
      <c r="U1303" s="88"/>
    </row>
    <row r="1304" spans="2:21">
      <c r="B1304" s="127"/>
      <c r="C1304" s="128"/>
      <c r="D1304" s="128"/>
      <c r="E1304" s="128"/>
      <c r="F1304" s="801" t="s">
        <v>1091</v>
      </c>
      <c r="G1304" s="802">
        <v>8</v>
      </c>
      <c r="H1304" s="802" t="s">
        <v>504</v>
      </c>
      <c r="I1304" s="739"/>
      <c r="J1304" s="803">
        <v>62500</v>
      </c>
      <c r="K1304" s="803" t="s">
        <v>50</v>
      </c>
      <c r="L1304" s="739"/>
      <c r="M1304" s="754">
        <f t="shared" si="151"/>
        <v>500000</v>
      </c>
      <c r="N1304" s="752"/>
      <c r="O1304" s="740"/>
      <c r="P1304"/>
      <c r="Q1304"/>
      <c r="T1304" s="88"/>
      <c r="U1304" s="88"/>
    </row>
    <row r="1305" spans="2:21">
      <c r="B1305" s="127"/>
      <c r="C1305" s="128"/>
      <c r="D1305" s="128"/>
      <c r="E1305" s="128"/>
      <c r="F1305" s="801" t="s">
        <v>1651</v>
      </c>
      <c r="G1305" s="802">
        <v>4</v>
      </c>
      <c r="H1305" s="802" t="s">
        <v>504</v>
      </c>
      <c r="I1305" s="739"/>
      <c r="J1305" s="803">
        <v>65000</v>
      </c>
      <c r="K1305" s="803" t="s">
        <v>50</v>
      </c>
      <c r="L1305" s="739"/>
      <c r="M1305" s="754">
        <f t="shared" si="151"/>
        <v>260000</v>
      </c>
      <c r="N1305" s="752"/>
      <c r="O1305" s="740"/>
      <c r="P1305"/>
      <c r="Q1305"/>
      <c r="T1305" s="88"/>
      <c r="U1305" s="88"/>
    </row>
    <row r="1306" spans="2:21">
      <c r="B1306" s="127"/>
      <c r="C1306" s="128"/>
      <c r="D1306" s="128"/>
      <c r="E1306" s="128"/>
      <c r="F1306" s="801" t="s">
        <v>1692</v>
      </c>
      <c r="G1306" s="739"/>
      <c r="H1306" s="739"/>
      <c r="I1306" s="739"/>
      <c r="J1306" s="747"/>
      <c r="K1306" s="739"/>
      <c r="L1306" s="739"/>
      <c r="M1306" s="745"/>
      <c r="N1306" s="752"/>
      <c r="O1306" s="740"/>
      <c r="P1306"/>
      <c r="Q1306"/>
      <c r="T1306" s="88"/>
      <c r="U1306" s="88"/>
    </row>
    <row r="1307" spans="2:21">
      <c r="B1307" s="127"/>
      <c r="C1307" s="128"/>
      <c r="D1307" s="128"/>
      <c r="E1307" s="128"/>
      <c r="F1307" s="687"/>
      <c r="G1307" s="822"/>
      <c r="H1307" s="822"/>
      <c r="I1307" s="822"/>
      <c r="J1307" s="822"/>
      <c r="K1307" s="739"/>
      <c r="L1307" s="739"/>
      <c r="M1307" s="754"/>
      <c r="N1307" s="752"/>
      <c r="O1307" s="740"/>
      <c r="P1307"/>
      <c r="Q1307"/>
      <c r="T1307" s="88"/>
      <c r="U1307" s="88"/>
    </row>
    <row r="1308" spans="2:21">
      <c r="B1308" s="127">
        <v>2</v>
      </c>
      <c r="C1308" s="128">
        <v>2</v>
      </c>
      <c r="D1308" s="128">
        <v>11</v>
      </c>
      <c r="E1308" s="128">
        <v>3</v>
      </c>
      <c r="F1308" s="821" t="s">
        <v>1778</v>
      </c>
      <c r="N1308" s="752">
        <f>SUM(M1309:M1329)</f>
        <v>12617500</v>
      </c>
      <c r="O1308" s="740"/>
      <c r="P1308"/>
      <c r="Q1308"/>
      <c r="T1308" s="88"/>
      <c r="U1308" s="88"/>
    </row>
    <row r="1309" spans="2:21">
      <c r="B1309" s="127"/>
      <c r="C1309" s="128"/>
      <c r="D1309" s="128"/>
      <c r="E1309" s="128"/>
      <c r="F1309" s="801" t="s">
        <v>547</v>
      </c>
      <c r="G1309" s="802">
        <v>182</v>
      </c>
      <c r="H1309" s="802" t="s">
        <v>555</v>
      </c>
      <c r="I1309" s="739"/>
      <c r="J1309" s="803">
        <v>9500</v>
      </c>
      <c r="K1309" s="739"/>
      <c r="L1309" s="739"/>
      <c r="M1309" s="754">
        <f t="shared" ref="M1309:M1329" si="152">J1309*G1309</f>
        <v>1729000</v>
      </c>
      <c r="N1309" s="752"/>
      <c r="O1309" s="740"/>
      <c r="P1309"/>
      <c r="Q1309"/>
      <c r="T1309" s="88"/>
      <c r="U1309" s="88"/>
    </row>
    <row r="1310" spans="2:21">
      <c r="B1310" s="127"/>
      <c r="C1310" s="128"/>
      <c r="D1310" s="128"/>
      <c r="E1310" s="128"/>
      <c r="F1310" s="801" t="s">
        <v>1672</v>
      </c>
      <c r="G1310" s="802">
        <v>0.15840000000000001</v>
      </c>
      <c r="H1310" s="802" t="s">
        <v>510</v>
      </c>
      <c r="I1310" s="739"/>
      <c r="J1310" s="803">
        <v>1500000</v>
      </c>
      <c r="K1310" s="739"/>
      <c r="L1310" s="739"/>
      <c r="M1310" s="754">
        <v>237500</v>
      </c>
      <c r="N1310" s="752"/>
      <c r="O1310" s="740"/>
      <c r="P1310"/>
      <c r="Q1310"/>
      <c r="T1310" s="88"/>
      <c r="U1310" s="88"/>
    </row>
    <row r="1311" spans="2:21">
      <c r="B1311" s="127"/>
      <c r="C1311" s="128"/>
      <c r="D1311" s="128"/>
      <c r="E1311" s="128"/>
      <c r="F1311" s="801" t="s">
        <v>1674</v>
      </c>
      <c r="G1311" s="802">
        <v>0.08</v>
      </c>
      <c r="H1311" s="802" t="s">
        <v>510</v>
      </c>
      <c r="I1311" s="739"/>
      <c r="J1311" s="803">
        <v>5750000</v>
      </c>
      <c r="K1311" s="739"/>
      <c r="L1311" s="739"/>
      <c r="M1311" s="754">
        <f t="shared" si="152"/>
        <v>460000</v>
      </c>
      <c r="N1311" s="752"/>
      <c r="O1311" s="740"/>
      <c r="P1311"/>
      <c r="Q1311"/>
      <c r="T1311" s="88"/>
      <c r="U1311" s="88"/>
    </row>
    <row r="1312" spans="2:21">
      <c r="B1312" s="127"/>
      <c r="C1312" s="128"/>
      <c r="D1312" s="128"/>
      <c r="E1312" s="128"/>
      <c r="F1312" s="801" t="s">
        <v>1675</v>
      </c>
      <c r="G1312" s="802">
        <v>1</v>
      </c>
      <c r="H1312" s="802" t="s">
        <v>510</v>
      </c>
      <c r="I1312" s="739"/>
      <c r="J1312" s="803">
        <v>275000</v>
      </c>
      <c r="K1312" s="739"/>
      <c r="L1312" s="739"/>
      <c r="M1312" s="754">
        <f t="shared" si="152"/>
        <v>275000</v>
      </c>
      <c r="N1312" s="752"/>
      <c r="O1312" s="740"/>
      <c r="P1312"/>
      <c r="Q1312"/>
      <c r="T1312" s="88"/>
      <c r="U1312" s="88"/>
    </row>
    <row r="1313" spans="2:21">
      <c r="B1313" s="127"/>
      <c r="C1313" s="128"/>
      <c r="D1313" s="128"/>
      <c r="E1313" s="128"/>
      <c r="F1313" s="801" t="s">
        <v>1676</v>
      </c>
      <c r="G1313" s="802">
        <v>1500</v>
      </c>
      <c r="H1313" s="802" t="s">
        <v>515</v>
      </c>
      <c r="I1313" s="739"/>
      <c r="J1313" s="803">
        <v>660</v>
      </c>
      <c r="K1313" s="739"/>
      <c r="L1313" s="739"/>
      <c r="M1313" s="754">
        <f t="shared" si="152"/>
        <v>990000</v>
      </c>
      <c r="N1313" s="752"/>
      <c r="O1313" s="740"/>
      <c r="P1313"/>
      <c r="Q1313"/>
      <c r="T1313" s="88"/>
      <c r="U1313" s="88"/>
    </row>
    <row r="1314" spans="2:21">
      <c r="B1314" s="127"/>
      <c r="C1314" s="128"/>
      <c r="D1314" s="128"/>
      <c r="E1314" s="128"/>
      <c r="F1314" s="801" t="s">
        <v>1677</v>
      </c>
      <c r="G1314" s="802">
        <v>720</v>
      </c>
      <c r="H1314" s="802" t="s">
        <v>555</v>
      </c>
      <c r="I1314" s="739"/>
      <c r="J1314" s="803">
        <v>1450</v>
      </c>
      <c r="K1314" s="739"/>
      <c r="L1314" s="739"/>
      <c r="M1314" s="754">
        <f t="shared" si="152"/>
        <v>1044000</v>
      </c>
      <c r="N1314" s="752"/>
      <c r="O1314" s="740"/>
      <c r="P1314"/>
      <c r="Q1314"/>
      <c r="T1314" s="88"/>
      <c r="U1314" s="88"/>
    </row>
    <row r="1315" spans="2:21">
      <c r="B1315" s="127"/>
      <c r="C1315" s="128"/>
      <c r="D1315" s="128"/>
      <c r="E1315" s="128"/>
      <c r="F1315" s="801" t="s">
        <v>1678</v>
      </c>
      <c r="G1315" s="802">
        <v>1</v>
      </c>
      <c r="H1315" s="802" t="s">
        <v>510</v>
      </c>
      <c r="I1315" s="739"/>
      <c r="J1315" s="803">
        <v>120000</v>
      </c>
      <c r="K1315" s="739"/>
      <c r="L1315" s="739"/>
      <c r="M1315" s="754">
        <f t="shared" si="152"/>
        <v>120000</v>
      </c>
      <c r="N1315" s="752"/>
      <c r="O1315" s="740"/>
      <c r="P1315"/>
      <c r="Q1315"/>
      <c r="T1315" s="88"/>
      <c r="U1315" s="88"/>
    </row>
    <row r="1316" spans="2:21">
      <c r="B1316" s="127"/>
      <c r="C1316" s="128"/>
      <c r="D1316" s="128"/>
      <c r="E1316" s="128"/>
      <c r="F1316" s="801" t="s">
        <v>1654</v>
      </c>
      <c r="G1316" s="802">
        <v>7</v>
      </c>
      <c r="H1316" s="802" t="s">
        <v>510</v>
      </c>
      <c r="I1316" s="739"/>
      <c r="J1316" s="803">
        <v>150000</v>
      </c>
      <c r="K1316" s="739"/>
      <c r="L1316" s="739"/>
      <c r="M1316" s="754">
        <f t="shared" si="152"/>
        <v>1050000</v>
      </c>
      <c r="N1316" s="752"/>
      <c r="O1316" s="740"/>
      <c r="P1316"/>
      <c r="Q1316"/>
      <c r="T1316" s="88"/>
      <c r="U1316" s="88"/>
    </row>
    <row r="1317" spans="2:21">
      <c r="B1317" s="127"/>
      <c r="C1317" s="128"/>
      <c r="D1317" s="128"/>
      <c r="E1317" s="128"/>
      <c r="F1317" s="801" t="s">
        <v>1084</v>
      </c>
      <c r="G1317" s="802">
        <v>6</v>
      </c>
      <c r="H1317" s="802" t="s">
        <v>510</v>
      </c>
      <c r="I1317" s="739"/>
      <c r="J1317" s="803">
        <v>150000</v>
      </c>
      <c r="K1317" s="739"/>
      <c r="L1317" s="739"/>
      <c r="M1317" s="754">
        <f t="shared" si="152"/>
        <v>900000</v>
      </c>
      <c r="N1317" s="752"/>
      <c r="O1317" s="740"/>
      <c r="P1317"/>
      <c r="Q1317"/>
      <c r="T1317" s="88"/>
      <c r="U1317" s="88"/>
    </row>
    <row r="1318" spans="2:21">
      <c r="B1318" s="127"/>
      <c r="C1318" s="128"/>
      <c r="D1318" s="128"/>
      <c r="E1318" s="128"/>
      <c r="F1318" s="801" t="s">
        <v>1679</v>
      </c>
      <c r="G1318" s="802">
        <v>84</v>
      </c>
      <c r="H1318" s="802" t="s">
        <v>1502</v>
      </c>
      <c r="I1318" s="739"/>
      <c r="J1318" s="803">
        <v>15000</v>
      </c>
      <c r="K1318" s="739"/>
      <c r="L1318" s="739"/>
      <c r="M1318" s="754">
        <f t="shared" si="152"/>
        <v>1260000</v>
      </c>
      <c r="N1318" s="752"/>
      <c r="O1318" s="740"/>
      <c r="P1318"/>
      <c r="Q1318"/>
      <c r="T1318" s="88"/>
      <c r="U1318" s="88"/>
    </row>
    <row r="1319" spans="2:21">
      <c r="B1319" s="127"/>
      <c r="C1319" s="128"/>
      <c r="D1319" s="128"/>
      <c r="E1319" s="128"/>
      <c r="F1319" s="801" t="s">
        <v>1680</v>
      </c>
      <c r="G1319" s="802">
        <v>146</v>
      </c>
      <c r="H1319" s="802" t="s">
        <v>1502</v>
      </c>
      <c r="I1319" s="739"/>
      <c r="J1319" s="803">
        <v>7500</v>
      </c>
      <c r="K1319" s="739"/>
      <c r="L1319" s="739"/>
      <c r="M1319" s="754">
        <f t="shared" si="152"/>
        <v>1095000</v>
      </c>
      <c r="N1319" s="752"/>
      <c r="O1319" s="740"/>
      <c r="P1319"/>
      <c r="Q1319"/>
      <c r="T1319" s="88"/>
      <c r="U1319" s="88"/>
    </row>
    <row r="1320" spans="2:21">
      <c r="B1320" s="127"/>
      <c r="C1320" s="128"/>
      <c r="D1320" s="128"/>
      <c r="E1320" s="128"/>
      <c r="F1320" s="801" t="s">
        <v>1681</v>
      </c>
      <c r="G1320" s="802">
        <v>504</v>
      </c>
      <c r="H1320" s="802" t="s">
        <v>515</v>
      </c>
      <c r="I1320" s="739"/>
      <c r="J1320" s="803">
        <v>500</v>
      </c>
      <c r="K1320" s="739"/>
      <c r="L1320" s="739"/>
      <c r="M1320" s="754">
        <f t="shared" si="152"/>
        <v>252000</v>
      </c>
      <c r="N1320" s="752"/>
      <c r="O1320" s="740"/>
      <c r="P1320"/>
      <c r="Q1320"/>
      <c r="T1320" s="88"/>
      <c r="U1320" s="88"/>
    </row>
    <row r="1321" spans="2:21">
      <c r="B1321" s="127"/>
      <c r="C1321" s="128"/>
      <c r="D1321" s="128"/>
      <c r="E1321" s="128"/>
      <c r="F1321" s="801" t="s">
        <v>1682</v>
      </c>
      <c r="G1321" s="802">
        <v>308</v>
      </c>
      <c r="H1321" s="802" t="s">
        <v>515</v>
      </c>
      <c r="I1321" s="739"/>
      <c r="J1321" s="803">
        <v>250</v>
      </c>
      <c r="K1321" s="739"/>
      <c r="L1321" s="739"/>
      <c r="M1321" s="754">
        <f>J1321*G1321</f>
        <v>77000</v>
      </c>
      <c r="N1321" s="752"/>
      <c r="O1321" s="740"/>
      <c r="P1321"/>
      <c r="Q1321"/>
      <c r="T1321" s="88"/>
      <c r="U1321" s="88"/>
    </row>
    <row r="1322" spans="2:21">
      <c r="B1322" s="127"/>
      <c r="C1322" s="128"/>
      <c r="D1322" s="128"/>
      <c r="E1322" s="128"/>
      <c r="F1322" s="801" t="s">
        <v>1683</v>
      </c>
      <c r="G1322" s="802">
        <v>24</v>
      </c>
      <c r="H1322" s="802" t="s">
        <v>515</v>
      </c>
      <c r="I1322" s="739"/>
      <c r="J1322" s="803">
        <v>1250</v>
      </c>
      <c r="K1322" s="739"/>
      <c r="L1322" s="739"/>
      <c r="M1322" s="754">
        <f t="shared" si="152"/>
        <v>30000</v>
      </c>
      <c r="N1322" s="752"/>
      <c r="O1322" s="740"/>
      <c r="P1322"/>
      <c r="Q1322"/>
      <c r="T1322" s="88"/>
      <c r="U1322" s="88"/>
    </row>
    <row r="1323" spans="2:21">
      <c r="B1323" s="127"/>
      <c r="C1323" s="128"/>
      <c r="D1323" s="128"/>
      <c r="E1323" s="128"/>
      <c r="F1323" s="801" t="s">
        <v>1687</v>
      </c>
      <c r="G1323" s="802">
        <v>600</v>
      </c>
      <c r="H1323" s="802" t="s">
        <v>515</v>
      </c>
      <c r="I1323" s="739"/>
      <c r="J1323" s="803">
        <v>1850</v>
      </c>
      <c r="K1323" s="739"/>
      <c r="L1323" s="739"/>
      <c r="M1323" s="754">
        <f t="shared" si="152"/>
        <v>1110000</v>
      </c>
      <c r="N1323" s="752"/>
      <c r="O1323" s="740"/>
      <c r="P1323"/>
      <c r="Q1323"/>
      <c r="T1323" s="88"/>
      <c r="U1323" s="88"/>
    </row>
    <row r="1324" spans="2:21">
      <c r="B1324" s="127"/>
      <c r="C1324" s="128"/>
      <c r="D1324" s="128"/>
      <c r="E1324" s="128"/>
      <c r="F1324" s="801" t="s">
        <v>1688</v>
      </c>
      <c r="G1324" s="802">
        <v>25</v>
      </c>
      <c r="H1324" s="802" t="s">
        <v>515</v>
      </c>
      <c r="I1324" s="739"/>
      <c r="J1324" s="803">
        <v>4500</v>
      </c>
      <c r="K1324" s="739"/>
      <c r="L1324" s="739"/>
      <c r="M1324" s="754">
        <f t="shared" si="152"/>
        <v>112500</v>
      </c>
      <c r="N1324" s="752"/>
      <c r="O1324" s="740"/>
      <c r="P1324"/>
      <c r="Q1324"/>
      <c r="T1324" s="88"/>
      <c r="U1324" s="88"/>
    </row>
    <row r="1325" spans="2:21">
      <c r="B1325" s="127"/>
      <c r="C1325" s="128"/>
      <c r="D1325" s="128"/>
      <c r="E1325" s="128"/>
      <c r="F1325" s="801" t="s">
        <v>517</v>
      </c>
      <c r="G1325" s="802">
        <v>7</v>
      </c>
      <c r="H1325" s="802" t="s">
        <v>1634</v>
      </c>
      <c r="I1325" s="739"/>
      <c r="J1325" s="803">
        <v>12000</v>
      </c>
      <c r="K1325" s="739"/>
      <c r="L1325" s="739"/>
      <c r="M1325" s="754">
        <f t="shared" si="152"/>
        <v>84000</v>
      </c>
      <c r="N1325" s="752"/>
      <c r="O1325" s="740"/>
      <c r="P1325"/>
      <c r="Q1325"/>
      <c r="T1325" s="88"/>
      <c r="U1325" s="88"/>
    </row>
    <row r="1326" spans="2:21">
      <c r="B1326" s="127"/>
      <c r="C1326" s="128"/>
      <c r="D1326" s="128"/>
      <c r="E1326" s="128"/>
      <c r="F1326" s="687" t="s">
        <v>1693</v>
      </c>
      <c r="G1326" s="739">
        <v>1</v>
      </c>
      <c r="H1326" s="739" t="s">
        <v>1635</v>
      </c>
      <c r="I1326" s="739"/>
      <c r="J1326" s="747">
        <v>91500</v>
      </c>
      <c r="K1326" s="739"/>
      <c r="L1326" s="739"/>
      <c r="M1326" s="754">
        <f t="shared" si="152"/>
        <v>91500</v>
      </c>
      <c r="N1326" s="752"/>
      <c r="O1326" s="740"/>
      <c r="P1326"/>
      <c r="Q1326"/>
      <c r="T1326" s="88"/>
      <c r="U1326" s="88"/>
    </row>
    <row r="1327" spans="2:21">
      <c r="B1327" s="127"/>
      <c r="C1327" s="128"/>
      <c r="D1327" s="128"/>
      <c r="E1327" s="128"/>
      <c r="F1327" s="801" t="s">
        <v>1767</v>
      </c>
      <c r="G1327" s="802">
        <v>9</v>
      </c>
      <c r="H1327" s="802" t="s">
        <v>685</v>
      </c>
      <c r="I1327" s="739"/>
      <c r="J1327" s="803">
        <v>100000</v>
      </c>
      <c r="K1327" s="739"/>
      <c r="L1327" s="739"/>
      <c r="M1327" s="745">
        <f t="shared" si="152"/>
        <v>900000</v>
      </c>
      <c r="N1327" s="752"/>
      <c r="O1327" s="740"/>
      <c r="P1327"/>
      <c r="Q1327"/>
      <c r="T1327" s="88"/>
      <c r="U1327" s="88"/>
    </row>
    <row r="1328" spans="2:21">
      <c r="B1328" s="127"/>
      <c r="C1328" s="128"/>
      <c r="D1328" s="128"/>
      <c r="E1328" s="128"/>
      <c r="F1328" s="801" t="s">
        <v>1768</v>
      </c>
      <c r="G1328" s="802">
        <v>1</v>
      </c>
      <c r="H1328" s="802" t="s">
        <v>515</v>
      </c>
      <c r="I1328" s="739"/>
      <c r="J1328" s="803">
        <v>500000</v>
      </c>
      <c r="K1328" s="739"/>
      <c r="L1328" s="739"/>
      <c r="M1328" s="745">
        <f t="shared" si="152"/>
        <v>500000</v>
      </c>
      <c r="N1328" s="752"/>
      <c r="O1328" s="740"/>
      <c r="P1328"/>
      <c r="Q1328"/>
      <c r="T1328" s="88"/>
      <c r="U1328" s="88"/>
    </row>
    <row r="1329" spans="2:21">
      <c r="B1329" s="127"/>
      <c r="C1329" s="128"/>
      <c r="D1329" s="128"/>
      <c r="E1329" s="128"/>
      <c r="F1329" s="687" t="s">
        <v>1779</v>
      </c>
      <c r="G1329" s="802">
        <v>1</v>
      </c>
      <c r="H1329" s="802" t="s">
        <v>515</v>
      </c>
      <c r="I1329" s="739"/>
      <c r="J1329" s="803">
        <v>300000</v>
      </c>
      <c r="K1329" s="739"/>
      <c r="L1329" s="739"/>
      <c r="M1329" s="745">
        <f t="shared" si="152"/>
        <v>300000</v>
      </c>
      <c r="N1329" s="752"/>
      <c r="O1329" s="740"/>
      <c r="P1329"/>
      <c r="Q1329"/>
      <c r="T1329" s="88"/>
      <c r="U1329" s="88"/>
    </row>
    <row r="1330" spans="2:21">
      <c r="B1330" s="810"/>
      <c r="C1330" s="811"/>
      <c r="D1330" s="811"/>
      <c r="E1330" s="811"/>
      <c r="F1330" s="687"/>
      <c r="G1330" s="739"/>
      <c r="H1330" s="739"/>
      <c r="I1330" s="739"/>
      <c r="J1330" s="747"/>
      <c r="K1330" s="739"/>
      <c r="L1330" s="739"/>
      <c r="M1330" s="745"/>
      <c r="N1330" s="752"/>
      <c r="O1330" s="740"/>
      <c r="P1330"/>
      <c r="Q1330"/>
      <c r="T1330" s="88"/>
      <c r="U1330" s="88"/>
    </row>
    <row r="1331" spans="2:21">
      <c r="B1331" s="704">
        <v>2</v>
      </c>
      <c r="C1331" s="705">
        <v>3</v>
      </c>
      <c r="D1331" s="705"/>
      <c r="E1331" s="705"/>
      <c r="F1331" s="781" t="s">
        <v>201</v>
      </c>
      <c r="G1331" s="742"/>
      <c r="H1331" s="742"/>
      <c r="I1331" s="742"/>
      <c r="J1331" s="742"/>
      <c r="K1331" s="742"/>
      <c r="L1331" s="742"/>
      <c r="M1331" s="755"/>
      <c r="N1331" s="782">
        <f>N1332+N1346+N1360+N1373+N1384+N1391+N1396+N1425+N1438+N1454+N1469+N1484+N1498+N1512+N1521+N1542+N1551+N1620+N1629+N1641+N1655+N1664+N1677+N1711+N1718+N1727+N1743+N1756+N1703+N1410+N1767+N1418+N1569+N1586+N1603+N1535</f>
        <v>483766000</v>
      </c>
      <c r="O1331" s="740"/>
      <c r="P1331">
        <v>498255000</v>
      </c>
      <c r="Q1331"/>
      <c r="T1331" s="88"/>
      <c r="U1331" s="88"/>
    </row>
    <row r="1332" spans="2:21">
      <c r="B1332" s="127">
        <v>2</v>
      </c>
      <c r="C1332" s="128">
        <v>3</v>
      </c>
      <c r="D1332" s="128">
        <v>1</v>
      </c>
      <c r="E1332" s="128"/>
      <c r="F1332" s="792" t="s">
        <v>579</v>
      </c>
      <c r="G1332" s="739"/>
      <c r="H1332" s="739"/>
      <c r="I1332" s="739"/>
      <c r="J1332" s="739"/>
      <c r="K1332" s="739"/>
      <c r="L1332" s="739"/>
      <c r="M1332" s="745"/>
      <c r="N1332" s="752">
        <f>N1333</f>
        <v>78735000</v>
      </c>
      <c r="O1332" s="740"/>
      <c r="P1332"/>
      <c r="Q1332"/>
      <c r="T1332" s="88"/>
      <c r="U1332" s="88"/>
    </row>
    <row r="1333" spans="2:21">
      <c r="B1333" s="127">
        <v>2</v>
      </c>
      <c r="C1333" s="128">
        <v>3</v>
      </c>
      <c r="D1333" s="128">
        <v>1</v>
      </c>
      <c r="E1333" s="128">
        <v>2</v>
      </c>
      <c r="F1333" s="687" t="s">
        <v>82</v>
      </c>
      <c r="G1333" s="739"/>
      <c r="H1333" s="739"/>
      <c r="I1333" s="739"/>
      <c r="J1333" s="739"/>
      <c r="K1333" s="739"/>
      <c r="L1333" s="739"/>
      <c r="M1333" s="745"/>
      <c r="N1333" s="752">
        <f>SUM(N1334:N1343)</f>
        <v>78735000</v>
      </c>
      <c r="O1333" s="740"/>
      <c r="P1333"/>
      <c r="Q1333"/>
      <c r="T1333" s="88"/>
      <c r="U1333" s="88"/>
    </row>
    <row r="1334" spans="2:21">
      <c r="B1334" s="127"/>
      <c r="C1334" s="128"/>
      <c r="D1334" s="128"/>
      <c r="E1334" s="128"/>
      <c r="F1334" s="688" t="s">
        <v>208</v>
      </c>
      <c r="G1334" s="739"/>
      <c r="H1334" s="739"/>
      <c r="I1334" s="739"/>
      <c r="J1334" s="747"/>
      <c r="K1334" s="739"/>
      <c r="L1334" s="739"/>
      <c r="M1334" s="745"/>
      <c r="N1334" s="752">
        <f>SUM(M1335:M1338)</f>
        <v>635000</v>
      </c>
      <c r="O1334" s="740"/>
      <c r="P1334"/>
      <c r="Q1334"/>
      <c r="T1334" s="88"/>
      <c r="U1334" s="88"/>
    </row>
    <row r="1335" spans="2:21">
      <c r="B1335" s="127"/>
      <c r="C1335" s="128"/>
      <c r="D1335" s="128"/>
      <c r="E1335" s="128"/>
      <c r="F1335" s="688" t="s">
        <v>123</v>
      </c>
      <c r="G1335" s="739"/>
      <c r="H1335" s="739">
        <v>1</v>
      </c>
      <c r="I1335" s="739" t="s">
        <v>50</v>
      </c>
      <c r="J1335" s="747">
        <v>160000</v>
      </c>
      <c r="K1335" s="739"/>
      <c r="L1335" s="739"/>
      <c r="M1335" s="745">
        <v>160000</v>
      </c>
      <c r="N1335" s="752"/>
      <c r="O1335" s="740"/>
      <c r="P1335"/>
      <c r="Q1335"/>
      <c r="T1335" s="88"/>
      <c r="U1335" s="88"/>
    </row>
    <row r="1336" spans="2:21">
      <c r="B1336" s="127"/>
      <c r="C1336" s="128"/>
      <c r="D1336" s="128"/>
      <c r="E1336" s="128"/>
      <c r="F1336" s="688" t="s">
        <v>124</v>
      </c>
      <c r="G1336" s="739"/>
      <c r="H1336" s="739">
        <v>1</v>
      </c>
      <c r="I1336" s="739" t="s">
        <v>50</v>
      </c>
      <c r="J1336" s="747">
        <v>150000</v>
      </c>
      <c r="K1336" s="739"/>
      <c r="L1336" s="739"/>
      <c r="M1336" s="745">
        <f>H1336*J1336</f>
        <v>150000</v>
      </c>
      <c r="N1336" s="752"/>
      <c r="O1336" s="740"/>
      <c r="P1336"/>
      <c r="Q1336"/>
      <c r="T1336" s="88"/>
      <c r="U1336" s="88"/>
    </row>
    <row r="1337" spans="2:21">
      <c r="B1337" s="127"/>
      <c r="C1337" s="128"/>
      <c r="D1337" s="128"/>
      <c r="E1337" s="128"/>
      <c r="F1337" s="688" t="s">
        <v>125</v>
      </c>
      <c r="G1337" s="739"/>
      <c r="H1337" s="739">
        <v>1</v>
      </c>
      <c r="I1337" s="739" t="s">
        <v>50</v>
      </c>
      <c r="J1337" s="747">
        <v>125000</v>
      </c>
      <c r="K1337" s="739"/>
      <c r="L1337" s="739"/>
      <c r="M1337" s="745">
        <f t="shared" ref="M1337:M1338" si="153">H1337*J1337</f>
        <v>125000</v>
      </c>
      <c r="N1337" s="752"/>
      <c r="O1337" s="740"/>
      <c r="P1337" s="655"/>
    </row>
    <row r="1338" spans="2:21">
      <c r="B1338" s="127"/>
      <c r="C1338" s="128"/>
      <c r="D1338" s="128"/>
      <c r="E1338" s="128"/>
      <c r="F1338" s="688" t="s">
        <v>126</v>
      </c>
      <c r="G1338" s="739"/>
      <c r="H1338" s="739">
        <v>2</v>
      </c>
      <c r="I1338" s="739" t="s">
        <v>50</v>
      </c>
      <c r="J1338" s="756">
        <v>100000</v>
      </c>
      <c r="K1338" s="739"/>
      <c r="L1338" s="739"/>
      <c r="M1338" s="745">
        <f t="shared" si="153"/>
        <v>200000</v>
      </c>
      <c r="N1338" s="752"/>
      <c r="O1338" s="740"/>
      <c r="P1338" s="655"/>
    </row>
    <row r="1339" spans="2:21" ht="16.5" customHeight="1">
      <c r="B1339" s="127"/>
      <c r="C1339" s="128"/>
      <c r="D1339" s="128"/>
      <c r="E1339" s="128"/>
      <c r="F1339" s="687" t="s">
        <v>588</v>
      </c>
      <c r="G1339" s="739"/>
      <c r="H1339" s="739">
        <v>5</v>
      </c>
      <c r="I1339" s="739" t="s">
        <v>50</v>
      </c>
      <c r="J1339" s="739">
        <v>18</v>
      </c>
      <c r="K1339" s="739" t="s">
        <v>50</v>
      </c>
      <c r="L1339" s="739">
        <v>12</v>
      </c>
      <c r="M1339" s="745">
        <v>20000</v>
      </c>
      <c r="N1339" s="752">
        <f>M1339*L1339*J1339*H1339</f>
        <v>21600000</v>
      </c>
      <c r="O1339" s="740"/>
      <c r="P1339" s="655"/>
      <c r="Q1339" s="94">
        <f>N1384</f>
        <v>8240000</v>
      </c>
    </row>
    <row r="1340" spans="2:21">
      <c r="B1340" s="127"/>
      <c r="C1340" s="128"/>
      <c r="D1340" s="128"/>
      <c r="E1340" s="128"/>
      <c r="F1340" s="687" t="s">
        <v>482</v>
      </c>
      <c r="G1340" s="739"/>
      <c r="H1340" s="739"/>
      <c r="I1340" s="739"/>
      <c r="J1340" s="739">
        <v>18</v>
      </c>
      <c r="K1340" s="739" t="s">
        <v>50</v>
      </c>
      <c r="L1340" s="739"/>
      <c r="M1340" s="745">
        <v>100000</v>
      </c>
      <c r="N1340" s="752">
        <f>M1340*J1340</f>
        <v>1800000</v>
      </c>
      <c r="O1340" s="740"/>
      <c r="P1340" s="655"/>
    </row>
    <row r="1341" spans="2:21">
      <c r="B1341" s="127"/>
      <c r="C1341" s="128"/>
      <c r="D1341" s="128"/>
      <c r="E1341" s="128"/>
      <c r="F1341" s="687" t="s">
        <v>484</v>
      </c>
      <c r="G1341" s="739"/>
      <c r="H1341" s="739"/>
      <c r="I1341" s="739"/>
      <c r="J1341" s="739"/>
      <c r="K1341" s="739"/>
      <c r="L1341" s="739"/>
      <c r="M1341" s="745">
        <v>500000</v>
      </c>
      <c r="N1341" s="752">
        <f>M1341</f>
        <v>500000</v>
      </c>
      <c r="O1341" s="740"/>
      <c r="P1341" s="655"/>
    </row>
    <row r="1342" spans="2:21">
      <c r="B1342" s="127"/>
      <c r="C1342" s="128"/>
      <c r="D1342" s="128"/>
      <c r="E1342" s="128"/>
      <c r="F1342" s="687" t="s">
        <v>483</v>
      </c>
      <c r="G1342" s="739"/>
      <c r="H1342" s="739">
        <v>12</v>
      </c>
      <c r="I1342" s="739" t="s">
        <v>50</v>
      </c>
      <c r="J1342" s="739">
        <v>18</v>
      </c>
      <c r="K1342" s="739" t="s">
        <v>50</v>
      </c>
      <c r="L1342" s="739"/>
      <c r="M1342" s="745">
        <v>250000</v>
      </c>
      <c r="N1342" s="752">
        <f>M1342*J1342*H1342</f>
        <v>54000000</v>
      </c>
      <c r="O1342" s="740"/>
      <c r="P1342" s="655"/>
    </row>
    <row r="1343" spans="2:21">
      <c r="B1343" s="127"/>
      <c r="C1343" s="128"/>
      <c r="D1343" s="128"/>
      <c r="E1343" s="128"/>
      <c r="F1343" s="687" t="s">
        <v>176</v>
      </c>
      <c r="G1343" s="739"/>
      <c r="H1343" s="739">
        <v>10</v>
      </c>
      <c r="I1343" s="739" t="s">
        <v>50</v>
      </c>
      <c r="J1343" s="739"/>
      <c r="K1343" s="739"/>
      <c r="L1343" s="739"/>
      <c r="M1343" s="745">
        <v>20000</v>
      </c>
      <c r="N1343" s="752">
        <f>M1343*H1343</f>
        <v>200000</v>
      </c>
      <c r="O1343" s="740"/>
      <c r="P1343" s="655"/>
    </row>
    <row r="1344" spans="2:21">
      <c r="B1344" s="127"/>
      <c r="C1344" s="128"/>
      <c r="D1344" s="128"/>
      <c r="E1344" s="128"/>
      <c r="F1344" s="687"/>
      <c r="G1344" s="739"/>
      <c r="H1344" s="739"/>
      <c r="I1344" s="739"/>
      <c r="J1344" s="739"/>
      <c r="K1344" s="739"/>
      <c r="L1344" s="739"/>
      <c r="M1344" s="745"/>
      <c r="N1344" s="752"/>
      <c r="O1344" s="740"/>
      <c r="P1344" s="655"/>
    </row>
    <row r="1345" spans="2:17">
      <c r="B1345" s="127"/>
      <c r="C1345" s="128"/>
      <c r="D1345" s="128"/>
      <c r="E1345" s="128"/>
      <c r="F1345" s="687"/>
      <c r="G1345" s="739"/>
      <c r="H1345" s="739"/>
      <c r="I1345" s="739"/>
      <c r="J1345" s="739"/>
      <c r="K1345" s="739"/>
      <c r="L1345" s="739"/>
      <c r="M1345" s="745"/>
      <c r="N1345" s="752"/>
      <c r="O1345" s="740"/>
      <c r="P1345" s="655"/>
    </row>
    <row r="1346" spans="2:17">
      <c r="B1346" s="127">
        <v>2</v>
      </c>
      <c r="C1346" s="128">
        <v>3</v>
      </c>
      <c r="D1346" s="128">
        <v>2</v>
      </c>
      <c r="E1346" s="128"/>
      <c r="F1346" s="879" t="s">
        <v>1404</v>
      </c>
      <c r="G1346" s="880"/>
      <c r="H1346" s="880"/>
      <c r="I1346" s="880"/>
      <c r="J1346" s="733"/>
      <c r="K1346" s="739"/>
      <c r="L1346" s="739"/>
      <c r="M1346" s="745"/>
      <c r="N1346" s="752">
        <f>N1347</f>
        <v>30655000</v>
      </c>
      <c r="O1346" s="740"/>
      <c r="P1346" s="655"/>
    </row>
    <row r="1347" spans="2:17">
      <c r="B1347" s="127">
        <v>2</v>
      </c>
      <c r="C1347" s="128">
        <v>3</v>
      </c>
      <c r="D1347" s="128">
        <v>2</v>
      </c>
      <c r="E1347" s="128">
        <v>2</v>
      </c>
      <c r="F1347" s="687" t="s">
        <v>82</v>
      </c>
      <c r="G1347" s="739"/>
      <c r="H1347" s="739"/>
      <c r="I1347" s="739"/>
      <c r="J1347" s="739"/>
      <c r="K1347" s="739"/>
      <c r="L1347" s="739"/>
      <c r="M1347" s="745"/>
      <c r="N1347" s="752">
        <f>SUM(N1348:N1357)</f>
        <v>30655000</v>
      </c>
      <c r="O1347" s="740"/>
      <c r="P1347" s="655"/>
    </row>
    <row r="1348" spans="2:17">
      <c r="B1348" s="127"/>
      <c r="C1348" s="128"/>
      <c r="D1348" s="128"/>
      <c r="E1348" s="128"/>
      <c r="F1348" s="687" t="s">
        <v>208</v>
      </c>
      <c r="G1348" s="739"/>
      <c r="H1348" s="739"/>
      <c r="I1348" s="739"/>
      <c r="J1348" s="739"/>
      <c r="K1348" s="739"/>
      <c r="L1348" s="739"/>
      <c r="M1348" s="745"/>
      <c r="N1348" s="752">
        <f>SUM(M1349:M1352)</f>
        <v>635000</v>
      </c>
      <c r="O1348" s="740"/>
      <c r="P1348" s="655"/>
    </row>
    <row r="1349" spans="2:17">
      <c r="B1349" s="127"/>
      <c r="C1349" s="128"/>
      <c r="D1349" s="128"/>
      <c r="E1349" s="128"/>
      <c r="F1349" s="687" t="s">
        <v>123</v>
      </c>
      <c r="G1349" s="739"/>
      <c r="H1349" s="739">
        <v>1</v>
      </c>
      <c r="I1349" s="739" t="s">
        <v>50</v>
      </c>
      <c r="J1349" s="739">
        <v>160000</v>
      </c>
      <c r="K1349" s="739"/>
      <c r="L1349" s="739"/>
      <c r="M1349" s="745">
        <v>160000</v>
      </c>
      <c r="N1349" s="752"/>
      <c r="O1349" s="740"/>
      <c r="P1349" s="655"/>
    </row>
    <row r="1350" spans="2:17">
      <c r="B1350" s="127"/>
      <c r="C1350" s="128"/>
      <c r="D1350" s="128"/>
      <c r="E1350" s="128"/>
      <c r="F1350" s="688" t="s">
        <v>124</v>
      </c>
      <c r="G1350" s="739"/>
      <c r="H1350" s="739">
        <v>1</v>
      </c>
      <c r="I1350" s="739" t="s">
        <v>50</v>
      </c>
      <c r="J1350" s="747">
        <v>150000</v>
      </c>
      <c r="K1350" s="739"/>
      <c r="L1350" s="739"/>
      <c r="M1350" s="745">
        <f>H1350*J1350</f>
        <v>150000</v>
      </c>
      <c r="N1350" s="752"/>
      <c r="O1350" s="740"/>
      <c r="P1350" s="655"/>
    </row>
    <row r="1351" spans="2:17">
      <c r="B1351" s="127"/>
      <c r="C1351" s="128"/>
      <c r="D1351" s="128"/>
      <c r="E1351" s="128"/>
      <c r="F1351" s="688" t="s">
        <v>125</v>
      </c>
      <c r="G1351" s="739"/>
      <c r="H1351" s="739">
        <v>1</v>
      </c>
      <c r="I1351" s="739" t="s">
        <v>50</v>
      </c>
      <c r="J1351" s="747">
        <v>125000</v>
      </c>
      <c r="K1351" s="739"/>
      <c r="L1351" s="739"/>
      <c r="M1351" s="745">
        <f t="shared" ref="M1351:M1352" si="154">H1351*J1351</f>
        <v>125000</v>
      </c>
      <c r="N1351" s="752"/>
      <c r="O1351" s="740"/>
      <c r="P1351" s="655"/>
    </row>
    <row r="1352" spans="2:17">
      <c r="B1352" s="127"/>
      <c r="C1352" s="128"/>
      <c r="D1352" s="128"/>
      <c r="E1352" s="128"/>
      <c r="F1352" s="688" t="s">
        <v>126</v>
      </c>
      <c r="G1352" s="739"/>
      <c r="H1352" s="739">
        <v>2</v>
      </c>
      <c r="I1352" s="739" t="s">
        <v>50</v>
      </c>
      <c r="J1352" s="747">
        <v>100000</v>
      </c>
      <c r="K1352" s="739"/>
      <c r="L1352" s="739"/>
      <c r="M1352" s="745">
        <f t="shared" si="154"/>
        <v>200000</v>
      </c>
      <c r="N1352" s="752"/>
      <c r="O1352" s="740"/>
      <c r="P1352" s="655"/>
    </row>
    <row r="1353" spans="2:17">
      <c r="B1353" s="127"/>
      <c r="C1353" s="128"/>
      <c r="D1353" s="128"/>
      <c r="E1353" s="128"/>
      <c r="F1353" s="687" t="s">
        <v>588</v>
      </c>
      <c r="G1353" s="739"/>
      <c r="H1353" s="739">
        <v>2</v>
      </c>
      <c r="I1353" s="739" t="s">
        <v>50</v>
      </c>
      <c r="J1353" s="739">
        <v>18</v>
      </c>
      <c r="K1353" s="739" t="s">
        <v>50</v>
      </c>
      <c r="L1353" s="739">
        <v>6</v>
      </c>
      <c r="M1353" s="745">
        <v>20000</v>
      </c>
      <c r="N1353" s="752">
        <f>M1353*L1353*J1353*H1353</f>
        <v>4320000</v>
      </c>
      <c r="O1353" s="740"/>
      <c r="P1353" s="655"/>
    </row>
    <row r="1354" spans="2:17">
      <c r="B1354" s="127"/>
      <c r="C1354" s="128"/>
      <c r="D1354" s="128"/>
      <c r="E1354" s="128"/>
      <c r="F1354" s="687" t="s">
        <v>482</v>
      </c>
      <c r="G1354" s="739"/>
      <c r="H1354" s="739"/>
      <c r="I1354" s="739"/>
      <c r="J1354" s="739">
        <v>18</v>
      </c>
      <c r="K1354" s="739" t="s">
        <v>50</v>
      </c>
      <c r="L1354" s="739"/>
      <c r="M1354" s="745">
        <v>50000</v>
      </c>
      <c r="N1354" s="752">
        <f>M1354*J1354</f>
        <v>900000</v>
      </c>
      <c r="O1354" s="740"/>
      <c r="P1354" s="655"/>
    </row>
    <row r="1355" spans="2:17">
      <c r="B1355" s="127"/>
      <c r="C1355" s="128"/>
      <c r="D1355" s="128"/>
      <c r="E1355" s="128"/>
      <c r="F1355" s="687" t="s">
        <v>484</v>
      </c>
      <c r="G1355" s="739"/>
      <c r="H1355" s="739"/>
      <c r="I1355" s="739"/>
      <c r="J1355" s="739"/>
      <c r="K1355" s="739"/>
      <c r="L1355" s="739"/>
      <c r="M1355" s="745">
        <v>300000</v>
      </c>
      <c r="N1355" s="752">
        <f>M1355</f>
        <v>300000</v>
      </c>
      <c r="O1355" s="740"/>
      <c r="P1355" s="655"/>
    </row>
    <row r="1356" spans="2:17" ht="18" customHeight="1">
      <c r="B1356" s="127"/>
      <c r="C1356" s="128"/>
      <c r="D1356" s="128"/>
      <c r="E1356" s="128"/>
      <c r="F1356" s="687" t="s">
        <v>483</v>
      </c>
      <c r="G1356" s="739"/>
      <c r="H1356" s="739">
        <v>6</v>
      </c>
      <c r="I1356" s="739" t="s">
        <v>50</v>
      </c>
      <c r="J1356" s="739">
        <v>18</v>
      </c>
      <c r="K1356" s="739" t="s">
        <v>50</v>
      </c>
      <c r="L1356" s="739"/>
      <c r="M1356" s="745">
        <v>225000</v>
      </c>
      <c r="N1356" s="752">
        <f>M1356*J1356*H1356</f>
        <v>24300000</v>
      </c>
      <c r="O1356" s="740"/>
      <c r="P1356" s="655"/>
      <c r="Q1356" s="94">
        <f>N1396</f>
        <v>8835000</v>
      </c>
    </row>
    <row r="1357" spans="2:17" ht="15.75" customHeight="1">
      <c r="B1357" s="127"/>
      <c r="C1357" s="128"/>
      <c r="D1357" s="128"/>
      <c r="E1357" s="128"/>
      <c r="F1357" s="687" t="s">
        <v>176</v>
      </c>
      <c r="G1357" s="739"/>
      <c r="H1357" s="739">
        <v>10</v>
      </c>
      <c r="I1357" s="739"/>
      <c r="J1357" s="739"/>
      <c r="K1357" s="739"/>
      <c r="L1357" s="739"/>
      <c r="M1357" s="745">
        <v>20000</v>
      </c>
      <c r="N1357" s="752">
        <f>M1357*H1357</f>
        <v>200000</v>
      </c>
      <c r="O1357" s="740"/>
      <c r="P1357" s="655"/>
    </row>
    <row r="1358" spans="2:17" s="68" customFormat="1">
      <c r="B1358" s="127"/>
      <c r="C1358" s="128"/>
      <c r="D1358" s="128"/>
      <c r="E1358" s="128"/>
      <c r="F1358" s="687"/>
      <c r="G1358" s="739"/>
      <c r="H1358" s="739"/>
      <c r="I1358" s="739"/>
      <c r="J1358" s="739"/>
      <c r="K1358" s="739"/>
      <c r="L1358" s="739"/>
      <c r="M1358" s="745"/>
      <c r="N1358" s="752"/>
      <c r="O1358" s="740"/>
      <c r="P1358" s="655"/>
      <c r="Q1358" s="725"/>
    </row>
    <row r="1359" spans="2:17">
      <c r="B1359" s="127"/>
      <c r="C1359" s="128"/>
      <c r="D1359" s="128"/>
      <c r="E1359" s="128"/>
      <c r="F1359" s="687"/>
      <c r="G1359" s="739"/>
      <c r="H1359" s="739"/>
      <c r="I1359" s="739"/>
      <c r="J1359" s="739"/>
      <c r="K1359" s="739"/>
      <c r="L1359" s="739"/>
      <c r="M1359" s="745"/>
      <c r="N1359" s="752"/>
      <c r="O1359" s="740"/>
      <c r="P1359" s="655"/>
    </row>
    <row r="1360" spans="2:17">
      <c r="B1360" s="127">
        <v>2</v>
      </c>
      <c r="C1360" s="128">
        <v>3</v>
      </c>
      <c r="D1360" s="128">
        <v>3</v>
      </c>
      <c r="E1360" s="128"/>
      <c r="F1360" s="792" t="s">
        <v>210</v>
      </c>
      <c r="G1360" s="739"/>
      <c r="H1360" s="739"/>
      <c r="I1360" s="739"/>
      <c r="J1360" s="739"/>
      <c r="K1360" s="739"/>
      <c r="L1360" s="739"/>
      <c r="M1360" s="745"/>
      <c r="N1360" s="752">
        <f>SUM(N1362:N1370)</f>
        <v>9985000</v>
      </c>
      <c r="O1360" s="740"/>
      <c r="P1360" s="655"/>
    </row>
    <row r="1361" spans="2:16">
      <c r="B1361" s="127">
        <v>2</v>
      </c>
      <c r="C1361" s="128">
        <v>3</v>
      </c>
      <c r="D1361" s="128">
        <v>3</v>
      </c>
      <c r="E1361" s="128">
        <v>2</v>
      </c>
      <c r="F1361" s="687" t="s">
        <v>82</v>
      </c>
      <c r="G1361" s="739"/>
      <c r="H1361" s="739"/>
      <c r="I1361" s="739"/>
      <c r="J1361" s="739"/>
      <c r="K1361" s="739"/>
      <c r="L1361" s="739"/>
      <c r="M1361" s="745"/>
      <c r="N1361" s="752">
        <f>N1360</f>
        <v>9985000</v>
      </c>
      <c r="O1361" s="740"/>
      <c r="P1361" s="655"/>
    </row>
    <row r="1362" spans="2:16">
      <c r="B1362" s="127"/>
      <c r="C1362" s="128"/>
      <c r="D1362" s="128"/>
      <c r="E1362" s="128"/>
      <c r="F1362" s="688" t="s">
        <v>208</v>
      </c>
      <c r="G1362" s="739"/>
      <c r="H1362" s="739"/>
      <c r="I1362" s="739"/>
      <c r="J1362" s="747"/>
      <c r="K1362" s="739"/>
      <c r="L1362" s="739"/>
      <c r="M1362" s="745"/>
      <c r="N1362" s="752">
        <f>SUM(M1363:M1366)</f>
        <v>735000</v>
      </c>
      <c r="O1362" s="740"/>
      <c r="P1362" s="655"/>
    </row>
    <row r="1363" spans="2:16">
      <c r="B1363" s="127"/>
      <c r="C1363" s="128"/>
      <c r="D1363" s="128"/>
      <c r="E1363" s="128"/>
      <c r="F1363" s="688" t="s">
        <v>123</v>
      </c>
      <c r="G1363" s="739"/>
      <c r="H1363" s="739">
        <v>1</v>
      </c>
      <c r="I1363" s="739" t="s">
        <v>50</v>
      </c>
      <c r="J1363" s="747">
        <v>160000</v>
      </c>
      <c r="K1363" s="739"/>
      <c r="L1363" s="739"/>
      <c r="M1363" s="745">
        <f>H1363*J1363</f>
        <v>160000</v>
      </c>
      <c r="N1363" s="752"/>
      <c r="O1363" s="740"/>
      <c r="P1363" s="655"/>
    </row>
    <row r="1364" spans="2:16">
      <c r="B1364" s="127"/>
      <c r="C1364" s="128"/>
      <c r="D1364" s="128"/>
      <c r="E1364" s="128"/>
      <c r="F1364" s="688" t="s">
        <v>124</v>
      </c>
      <c r="G1364" s="739"/>
      <c r="H1364" s="739">
        <v>1</v>
      </c>
      <c r="I1364" s="739" t="s">
        <v>50</v>
      </c>
      <c r="J1364" s="747">
        <v>150000</v>
      </c>
      <c r="K1364" s="739"/>
      <c r="L1364" s="739"/>
      <c r="M1364" s="745">
        <f t="shared" ref="M1364:M1366" si="155">H1364*J1364</f>
        <v>150000</v>
      </c>
      <c r="N1364" s="752"/>
      <c r="O1364" s="740"/>
      <c r="P1364" s="655"/>
    </row>
    <row r="1365" spans="2:16">
      <c r="B1365" s="127"/>
      <c r="C1365" s="128"/>
      <c r="D1365" s="128"/>
      <c r="E1365" s="128"/>
      <c r="F1365" s="687" t="s">
        <v>125</v>
      </c>
      <c r="G1365" s="739"/>
      <c r="H1365" s="739">
        <v>1</v>
      </c>
      <c r="I1365" s="739" t="s">
        <v>50</v>
      </c>
      <c r="J1365" s="747">
        <v>125000</v>
      </c>
      <c r="K1365" s="739"/>
      <c r="L1365" s="739"/>
      <c r="M1365" s="745">
        <f t="shared" si="155"/>
        <v>125000</v>
      </c>
      <c r="N1365" s="752"/>
      <c r="O1365" s="740"/>
      <c r="P1365" s="655"/>
    </row>
    <row r="1366" spans="2:16">
      <c r="B1366" s="127"/>
      <c r="C1366" s="128"/>
      <c r="D1366" s="128"/>
      <c r="E1366" s="128"/>
      <c r="F1366" s="687" t="s">
        <v>126</v>
      </c>
      <c r="G1366" s="739"/>
      <c r="H1366" s="739">
        <v>3</v>
      </c>
      <c r="I1366" s="739" t="s">
        <v>50</v>
      </c>
      <c r="J1366" s="747">
        <v>100000</v>
      </c>
      <c r="K1366" s="739"/>
      <c r="L1366" s="739"/>
      <c r="M1366" s="745">
        <f t="shared" si="155"/>
        <v>300000</v>
      </c>
      <c r="N1366" s="752"/>
      <c r="O1366" s="740"/>
      <c r="P1366" s="655"/>
    </row>
    <row r="1367" spans="2:16">
      <c r="B1367" s="127"/>
      <c r="C1367" s="128"/>
      <c r="D1367" s="128"/>
      <c r="E1367" s="128"/>
      <c r="F1367" s="687" t="s">
        <v>131</v>
      </c>
      <c r="G1367" s="739"/>
      <c r="H1367" s="739">
        <v>10</v>
      </c>
      <c r="I1367" s="739" t="s">
        <v>50</v>
      </c>
      <c r="J1367" s="739">
        <v>2</v>
      </c>
      <c r="K1367" s="739" t="s">
        <v>50</v>
      </c>
      <c r="L1367" s="739"/>
      <c r="M1367" s="745">
        <v>50000</v>
      </c>
      <c r="N1367" s="752">
        <f>M1367*J1367*H1367</f>
        <v>1000000</v>
      </c>
      <c r="O1367" s="740"/>
      <c r="P1367" s="655"/>
    </row>
    <row r="1368" spans="2:16">
      <c r="B1368" s="127"/>
      <c r="C1368" s="128"/>
      <c r="D1368" s="128"/>
      <c r="E1368" s="128"/>
      <c r="F1368" s="687" t="s">
        <v>130</v>
      </c>
      <c r="G1368" s="739"/>
      <c r="H1368" s="739">
        <v>28</v>
      </c>
      <c r="I1368" s="739" t="s">
        <v>50</v>
      </c>
      <c r="J1368" s="739">
        <v>10</v>
      </c>
      <c r="K1368" s="739"/>
      <c r="L1368" s="739"/>
      <c r="M1368" s="745">
        <v>20000</v>
      </c>
      <c r="N1368" s="752">
        <f>M1368*J1368*H1368</f>
        <v>5600000</v>
      </c>
      <c r="O1368" s="740"/>
      <c r="P1368" s="655"/>
    </row>
    <row r="1369" spans="2:16" ht="15.75" customHeight="1">
      <c r="B1369" s="127"/>
      <c r="C1369" s="128"/>
      <c r="D1369" s="128"/>
      <c r="E1369" s="128"/>
      <c r="F1369" s="687" t="s">
        <v>880</v>
      </c>
      <c r="G1369" s="739"/>
      <c r="H1369" s="739">
        <v>1</v>
      </c>
      <c r="I1369" s="739" t="s">
        <v>50</v>
      </c>
      <c r="J1369" s="739"/>
      <c r="K1369" s="739"/>
      <c r="L1369" s="739"/>
      <c r="M1369" s="745">
        <v>100000</v>
      </c>
      <c r="N1369" s="752">
        <f>M1369*H1369</f>
        <v>100000</v>
      </c>
      <c r="O1369" s="740"/>
      <c r="P1369" s="655"/>
    </row>
    <row r="1370" spans="2:16" ht="15.75" customHeight="1">
      <c r="B1370" s="127"/>
      <c r="C1370" s="128"/>
      <c r="D1370" s="128"/>
      <c r="E1370" s="128"/>
      <c r="F1370" s="687" t="s">
        <v>879</v>
      </c>
      <c r="G1370" s="739"/>
      <c r="H1370" s="739">
        <v>30</v>
      </c>
      <c r="I1370" s="739" t="s">
        <v>50</v>
      </c>
      <c r="J1370" s="739">
        <v>10</v>
      </c>
      <c r="K1370" s="739"/>
      <c r="L1370" s="739"/>
      <c r="M1370" s="745">
        <v>8500</v>
      </c>
      <c r="N1370" s="752">
        <f>M1370*J1370*H1370</f>
        <v>2550000</v>
      </c>
      <c r="O1370" s="740"/>
      <c r="P1370" s="655"/>
    </row>
    <row r="1371" spans="2:16">
      <c r="B1371" s="127"/>
      <c r="C1371" s="128"/>
      <c r="D1371" s="128"/>
      <c r="E1371" s="128"/>
      <c r="F1371" s="687"/>
      <c r="G1371" s="739"/>
      <c r="H1371" s="739"/>
      <c r="I1371" s="739"/>
      <c r="J1371" s="739"/>
      <c r="K1371" s="739"/>
      <c r="L1371" s="739"/>
      <c r="M1371" s="745"/>
      <c r="N1371" s="752"/>
      <c r="O1371" s="740"/>
      <c r="P1371" s="655"/>
    </row>
    <row r="1372" spans="2:16">
      <c r="B1372" s="127"/>
      <c r="C1372" s="128"/>
      <c r="D1372" s="128"/>
      <c r="E1372" s="128"/>
      <c r="F1372" s="687"/>
      <c r="G1372" s="739"/>
      <c r="H1372" s="739"/>
      <c r="I1372" s="739"/>
      <c r="J1372" s="739"/>
      <c r="K1372" s="739"/>
      <c r="L1372" s="739"/>
      <c r="M1372" s="745"/>
      <c r="N1372" s="752"/>
      <c r="O1372" s="740"/>
      <c r="P1372" s="655"/>
    </row>
    <row r="1373" spans="2:16">
      <c r="B1373" s="127">
        <v>2</v>
      </c>
      <c r="C1373" s="128">
        <v>3</v>
      </c>
      <c r="D1373" s="128">
        <v>4</v>
      </c>
      <c r="E1373" s="128"/>
      <c r="F1373" s="773" t="s">
        <v>591</v>
      </c>
      <c r="G1373" s="739"/>
      <c r="H1373" s="739"/>
      <c r="I1373" s="739"/>
      <c r="J1373" s="739"/>
      <c r="K1373" s="739"/>
      <c r="L1373" s="739"/>
      <c r="M1373" s="745"/>
      <c r="N1373" s="752">
        <f>N1374</f>
        <v>8935000</v>
      </c>
      <c r="O1373" s="740"/>
      <c r="P1373" s="655"/>
    </row>
    <row r="1374" spans="2:16">
      <c r="B1374" s="127">
        <v>2</v>
      </c>
      <c r="C1374" s="128">
        <v>3</v>
      </c>
      <c r="D1374" s="128">
        <v>4</v>
      </c>
      <c r="E1374" s="128">
        <v>2</v>
      </c>
      <c r="F1374" s="645" t="s">
        <v>82</v>
      </c>
      <c r="G1374" s="739"/>
      <c r="H1374" s="739"/>
      <c r="I1374" s="739"/>
      <c r="J1374" s="739"/>
      <c r="K1374" s="739"/>
      <c r="L1374" s="739"/>
      <c r="M1374" s="745"/>
      <c r="N1374" s="752">
        <f>SUM(N1375:N1381)</f>
        <v>8935000</v>
      </c>
      <c r="O1374" s="740"/>
      <c r="P1374" s="655"/>
    </row>
    <row r="1375" spans="2:16">
      <c r="B1375" s="127"/>
      <c r="C1375" s="128"/>
      <c r="D1375" s="128"/>
      <c r="E1375" s="128"/>
      <c r="F1375" s="688" t="s">
        <v>208</v>
      </c>
      <c r="G1375" s="739"/>
      <c r="H1375" s="739"/>
      <c r="I1375" s="739"/>
      <c r="J1375" s="747"/>
      <c r="K1375" s="739"/>
      <c r="L1375" s="739"/>
      <c r="M1375" s="745"/>
      <c r="N1375" s="752">
        <f>SUM(M1376:M1379)</f>
        <v>735000</v>
      </c>
      <c r="O1375" s="740"/>
      <c r="P1375" s="655"/>
    </row>
    <row r="1376" spans="2:16">
      <c r="B1376" s="127"/>
      <c r="C1376" s="128"/>
      <c r="D1376" s="128"/>
      <c r="E1376" s="128"/>
      <c r="F1376" s="688" t="s">
        <v>123</v>
      </c>
      <c r="G1376" s="739"/>
      <c r="H1376" s="739">
        <v>1</v>
      </c>
      <c r="I1376" s="739" t="s">
        <v>50</v>
      </c>
      <c r="J1376" s="747">
        <v>160000</v>
      </c>
      <c r="K1376" s="739"/>
      <c r="L1376" s="739"/>
      <c r="M1376" s="745">
        <f>H1376*J1376</f>
        <v>160000</v>
      </c>
      <c r="N1376" s="752"/>
      <c r="O1376" s="740"/>
      <c r="P1376" s="655"/>
    </row>
    <row r="1377" spans="2:16">
      <c r="B1377" s="127"/>
      <c r="C1377" s="128"/>
      <c r="D1377" s="128"/>
      <c r="E1377" s="128"/>
      <c r="F1377" s="688" t="s">
        <v>124</v>
      </c>
      <c r="G1377" s="739"/>
      <c r="H1377" s="739">
        <v>1</v>
      </c>
      <c r="I1377" s="739" t="s">
        <v>50</v>
      </c>
      <c r="J1377" s="747">
        <v>150000</v>
      </c>
      <c r="K1377" s="739"/>
      <c r="L1377" s="739"/>
      <c r="M1377" s="745">
        <f t="shared" ref="M1377:M1379" si="156">H1377*J1377</f>
        <v>150000</v>
      </c>
      <c r="N1377" s="752"/>
      <c r="O1377" s="740"/>
      <c r="P1377" s="655"/>
    </row>
    <row r="1378" spans="2:16">
      <c r="B1378" s="127"/>
      <c r="C1378" s="128"/>
      <c r="D1378" s="128"/>
      <c r="E1378" s="128"/>
      <c r="F1378" s="687" t="s">
        <v>125</v>
      </c>
      <c r="G1378" s="739"/>
      <c r="H1378" s="739">
        <v>1</v>
      </c>
      <c r="I1378" s="739" t="s">
        <v>50</v>
      </c>
      <c r="J1378" s="747">
        <v>125000</v>
      </c>
      <c r="K1378" s="739"/>
      <c r="L1378" s="739"/>
      <c r="M1378" s="745">
        <f t="shared" si="156"/>
        <v>125000</v>
      </c>
      <c r="N1378" s="752"/>
      <c r="O1378" s="740"/>
      <c r="P1378" s="655"/>
    </row>
    <row r="1379" spans="2:16">
      <c r="B1379" s="127"/>
      <c r="C1379" s="128"/>
      <c r="D1379" s="128"/>
      <c r="E1379" s="128"/>
      <c r="F1379" s="687" t="s">
        <v>126</v>
      </c>
      <c r="G1379" s="739"/>
      <c r="H1379" s="739">
        <v>3</v>
      </c>
      <c r="I1379" s="739" t="s">
        <v>50</v>
      </c>
      <c r="J1379" s="747">
        <v>100000</v>
      </c>
      <c r="K1379" s="739"/>
      <c r="L1379" s="739"/>
      <c r="M1379" s="745">
        <f t="shared" si="156"/>
        <v>300000</v>
      </c>
      <c r="N1379" s="752"/>
      <c r="O1379" s="740"/>
      <c r="P1379" s="655"/>
    </row>
    <row r="1380" spans="2:16">
      <c r="B1380" s="127"/>
      <c r="C1380" s="128"/>
      <c r="D1380" s="128"/>
      <c r="E1380" s="128"/>
      <c r="F1380" s="687" t="s">
        <v>495</v>
      </c>
      <c r="G1380" s="739"/>
      <c r="H1380" s="739">
        <v>8</v>
      </c>
      <c r="I1380" s="739" t="s">
        <v>50</v>
      </c>
      <c r="J1380" s="739"/>
      <c r="K1380" s="739"/>
      <c r="L1380" s="739"/>
      <c r="M1380" s="745">
        <v>1000000</v>
      </c>
      <c r="N1380" s="752">
        <f>M1380*H1380</f>
        <v>8000000</v>
      </c>
      <c r="O1380" s="740"/>
      <c r="P1380" s="655"/>
    </row>
    <row r="1381" spans="2:16">
      <c r="B1381" s="127"/>
      <c r="C1381" s="128"/>
      <c r="D1381" s="128"/>
      <c r="E1381" s="128"/>
      <c r="F1381" s="687" t="s">
        <v>176</v>
      </c>
      <c r="G1381" s="739"/>
      <c r="H1381" s="739">
        <v>10</v>
      </c>
      <c r="I1381" s="739" t="s">
        <v>50</v>
      </c>
      <c r="J1381" s="739"/>
      <c r="K1381" s="739"/>
      <c r="L1381" s="739"/>
      <c r="M1381" s="745">
        <v>20000</v>
      </c>
      <c r="N1381" s="752">
        <f>M1381*H1381</f>
        <v>200000</v>
      </c>
      <c r="O1381" s="740"/>
      <c r="P1381" s="655"/>
    </row>
    <row r="1382" spans="2:16">
      <c r="B1382" s="127"/>
      <c r="C1382" s="128"/>
      <c r="D1382" s="128"/>
      <c r="E1382" s="128"/>
      <c r="F1382" s="687"/>
      <c r="G1382" s="739"/>
      <c r="H1382" s="739"/>
      <c r="I1382" s="739"/>
      <c r="J1382" s="739"/>
      <c r="K1382" s="739"/>
      <c r="L1382" s="739"/>
      <c r="M1382" s="745"/>
      <c r="N1382" s="752"/>
      <c r="O1382" s="740"/>
      <c r="P1382" s="655"/>
    </row>
    <row r="1383" spans="2:16">
      <c r="B1383" s="127"/>
      <c r="C1383" s="128"/>
      <c r="D1383" s="128"/>
      <c r="E1383" s="128"/>
      <c r="F1383" s="687"/>
      <c r="G1383" s="739"/>
      <c r="H1383" s="739"/>
      <c r="I1383" s="739"/>
      <c r="J1383" s="739"/>
      <c r="K1383" s="739"/>
      <c r="L1383" s="739"/>
      <c r="M1383" s="745"/>
      <c r="N1383" s="752"/>
      <c r="O1383" s="740"/>
      <c r="P1383" s="655"/>
    </row>
    <row r="1384" spans="2:16" ht="15" customHeight="1">
      <c r="B1384" s="127">
        <v>2</v>
      </c>
      <c r="C1384" s="128">
        <v>3</v>
      </c>
      <c r="D1384" s="128">
        <v>5</v>
      </c>
      <c r="E1384" s="128"/>
      <c r="F1384" s="879" t="s">
        <v>496</v>
      </c>
      <c r="G1384" s="880"/>
      <c r="H1384" s="880"/>
      <c r="I1384" s="880"/>
      <c r="J1384" s="733"/>
      <c r="K1384" s="733"/>
      <c r="L1384" s="733"/>
      <c r="M1384" s="734"/>
      <c r="N1384" s="752">
        <f>N1385</f>
        <v>8240000</v>
      </c>
      <c r="O1384" s="740"/>
      <c r="P1384" s="655"/>
    </row>
    <row r="1385" spans="2:16">
      <c r="B1385" s="336">
        <v>2</v>
      </c>
      <c r="C1385" s="337">
        <v>3</v>
      </c>
      <c r="D1385" s="337">
        <v>5</v>
      </c>
      <c r="E1385" s="337">
        <v>2</v>
      </c>
      <c r="F1385" s="687" t="s">
        <v>82</v>
      </c>
      <c r="G1385" s="757"/>
      <c r="H1385" s="757"/>
      <c r="I1385" s="757"/>
      <c r="J1385" s="757"/>
      <c r="K1385" s="757"/>
      <c r="L1385" s="757"/>
      <c r="M1385" s="758"/>
      <c r="N1385" s="804">
        <f>SUM(N1386:N1387)</f>
        <v>8240000</v>
      </c>
      <c r="O1385" s="740"/>
      <c r="P1385" s="655"/>
    </row>
    <row r="1386" spans="2:16">
      <c r="B1386" s="127"/>
      <c r="C1386" s="128"/>
      <c r="D1386" s="128"/>
      <c r="E1386" s="128"/>
      <c r="F1386" s="687" t="s">
        <v>804</v>
      </c>
      <c r="G1386" s="739"/>
      <c r="H1386" s="739">
        <v>8</v>
      </c>
      <c r="I1386" s="739" t="s">
        <v>50</v>
      </c>
      <c r="J1386" s="739"/>
      <c r="K1386" s="739"/>
      <c r="L1386" s="739"/>
      <c r="M1386" s="745">
        <v>1000000</v>
      </c>
      <c r="N1386" s="752">
        <f>M1386*H1386</f>
        <v>8000000</v>
      </c>
      <c r="O1386" s="740"/>
      <c r="P1386" s="655"/>
    </row>
    <row r="1387" spans="2:16">
      <c r="B1387" s="127"/>
      <c r="C1387" s="128"/>
      <c r="D1387" s="128"/>
      <c r="E1387" s="128"/>
      <c r="F1387" s="687" t="s">
        <v>590</v>
      </c>
      <c r="G1387" s="739"/>
      <c r="H1387" s="739">
        <v>12</v>
      </c>
      <c r="I1387" s="739" t="s">
        <v>50</v>
      </c>
      <c r="J1387" s="739"/>
      <c r="K1387" s="739"/>
      <c r="L1387" s="739"/>
      <c r="M1387" s="745">
        <v>20000</v>
      </c>
      <c r="N1387" s="752">
        <f>M1387*H1387</f>
        <v>240000</v>
      </c>
      <c r="O1387" s="740"/>
      <c r="P1387" s="655"/>
    </row>
    <row r="1388" spans="2:16">
      <c r="B1388" s="127"/>
      <c r="C1388" s="128"/>
      <c r="D1388" s="128"/>
      <c r="E1388" s="128"/>
      <c r="F1388" s="687"/>
      <c r="G1388" s="739"/>
      <c r="H1388" s="739"/>
      <c r="I1388" s="739"/>
      <c r="J1388" s="739"/>
      <c r="K1388" s="739"/>
      <c r="L1388" s="739"/>
      <c r="M1388" s="745"/>
      <c r="N1388" s="752"/>
      <c r="O1388" s="740"/>
      <c r="P1388" s="655"/>
    </row>
    <row r="1389" spans="2:16">
      <c r="B1389" s="127"/>
      <c r="C1389" s="128"/>
      <c r="D1389" s="128"/>
      <c r="E1389" s="128"/>
      <c r="F1389" s="687"/>
      <c r="G1389" s="739"/>
      <c r="H1389" s="739"/>
      <c r="I1389" s="739"/>
      <c r="J1389" s="739"/>
      <c r="K1389" s="739"/>
      <c r="L1389" s="739"/>
      <c r="M1389" s="745"/>
      <c r="N1389" s="752"/>
      <c r="O1389" s="740"/>
      <c r="P1389" s="655"/>
    </row>
    <row r="1390" spans="2:16">
      <c r="B1390" s="127">
        <v>2</v>
      </c>
      <c r="C1390" s="128">
        <v>3</v>
      </c>
      <c r="D1390" s="128">
        <v>6</v>
      </c>
      <c r="E1390" s="128"/>
      <c r="F1390" s="773" t="s">
        <v>1458</v>
      </c>
      <c r="G1390" s="739"/>
      <c r="H1390" s="739"/>
      <c r="I1390" s="739"/>
      <c r="J1390" s="739"/>
      <c r="K1390" s="739"/>
      <c r="L1390" s="739"/>
      <c r="M1390" s="745"/>
      <c r="N1390" s="752">
        <f>N1391</f>
        <v>14400000</v>
      </c>
      <c r="O1390" s="740"/>
      <c r="P1390" s="655"/>
    </row>
    <row r="1391" spans="2:16">
      <c r="B1391" s="127">
        <v>2</v>
      </c>
      <c r="C1391" s="128">
        <v>3</v>
      </c>
      <c r="D1391" s="128">
        <v>6</v>
      </c>
      <c r="E1391" s="128">
        <v>2</v>
      </c>
      <c r="F1391" s="645" t="s">
        <v>82</v>
      </c>
      <c r="G1391" s="739"/>
      <c r="H1391" s="739"/>
      <c r="I1391" s="739"/>
      <c r="J1391" s="739"/>
      <c r="K1391" s="739"/>
      <c r="L1391" s="739"/>
      <c r="M1391" s="745"/>
      <c r="N1391" s="752">
        <f>SUM(N1392:N1393)</f>
        <v>14400000</v>
      </c>
      <c r="O1391" s="740"/>
      <c r="P1391" s="655"/>
    </row>
    <row r="1392" spans="2:16">
      <c r="B1392" s="127"/>
      <c r="C1392" s="128"/>
      <c r="D1392" s="128"/>
      <c r="E1392" s="128"/>
      <c r="F1392" s="687" t="s">
        <v>1405</v>
      </c>
      <c r="G1392" s="739"/>
      <c r="H1392" s="739">
        <v>2</v>
      </c>
      <c r="I1392" s="739" t="s">
        <v>50</v>
      </c>
      <c r="J1392" s="739">
        <v>4</v>
      </c>
      <c r="K1392" s="739"/>
      <c r="L1392" s="739">
        <v>12</v>
      </c>
      <c r="M1392" s="745">
        <v>100000</v>
      </c>
      <c r="N1392" s="752">
        <f>M1392*L1392*J1392*H1392</f>
        <v>9600000</v>
      </c>
      <c r="O1392" s="740"/>
      <c r="P1392" s="655"/>
    </row>
    <row r="1393" spans="2:17">
      <c r="B1393" s="127"/>
      <c r="C1393" s="128"/>
      <c r="D1393" s="128"/>
      <c r="E1393" s="128"/>
      <c r="F1393" s="687" t="s">
        <v>127</v>
      </c>
      <c r="G1393" s="739"/>
      <c r="H1393" s="739">
        <v>1</v>
      </c>
      <c r="I1393" s="739" t="s">
        <v>50</v>
      </c>
      <c r="J1393" s="739">
        <v>4</v>
      </c>
      <c r="K1393" s="739"/>
      <c r="L1393" s="739">
        <v>12</v>
      </c>
      <c r="M1393" s="745">
        <v>100000</v>
      </c>
      <c r="N1393" s="752">
        <f>M1393*L1393*J1393*H1393</f>
        <v>4800000</v>
      </c>
      <c r="O1393" s="740"/>
      <c r="P1393" s="655"/>
    </row>
    <row r="1394" spans="2:17" ht="17.25" customHeight="1">
      <c r="B1394" s="127"/>
      <c r="C1394" s="128"/>
      <c r="D1394" s="128"/>
      <c r="E1394" s="128"/>
      <c r="F1394" s="687"/>
      <c r="G1394" s="739"/>
      <c r="H1394" s="739"/>
      <c r="I1394" s="739"/>
      <c r="J1394" s="739"/>
      <c r="K1394" s="739"/>
      <c r="L1394" s="739"/>
      <c r="M1394" s="745"/>
      <c r="N1394" s="752"/>
      <c r="O1394" s="759"/>
      <c r="P1394" s="652"/>
      <c r="Q1394" s="94">
        <f>N1425</f>
        <v>46090000</v>
      </c>
    </row>
    <row r="1395" spans="2:17">
      <c r="B1395" s="127"/>
      <c r="C1395" s="128"/>
      <c r="D1395" s="128"/>
      <c r="E1395" s="128"/>
      <c r="F1395" s="687"/>
      <c r="G1395" s="739"/>
      <c r="H1395" s="739"/>
      <c r="I1395" s="739"/>
      <c r="J1395" s="739"/>
      <c r="K1395" s="739"/>
      <c r="L1395" s="739"/>
      <c r="M1395" s="745"/>
      <c r="N1395" s="752"/>
      <c r="O1395" s="759"/>
      <c r="P1395" s="652"/>
    </row>
    <row r="1396" spans="2:17">
      <c r="B1396" s="127">
        <v>2</v>
      </c>
      <c r="C1396" s="128">
        <v>3</v>
      </c>
      <c r="D1396" s="128">
        <v>7</v>
      </c>
      <c r="E1396" s="128"/>
      <c r="F1396" s="879" t="s">
        <v>567</v>
      </c>
      <c r="G1396" s="880"/>
      <c r="H1396" s="880"/>
      <c r="I1396" s="880"/>
      <c r="J1396" s="880"/>
      <c r="K1396" s="733"/>
      <c r="L1396" s="733"/>
      <c r="M1396" s="734"/>
      <c r="N1396" s="752">
        <f>N1397</f>
        <v>8835000</v>
      </c>
      <c r="O1396" s="759"/>
      <c r="P1396" s="652"/>
    </row>
    <row r="1397" spans="2:17">
      <c r="B1397" s="127">
        <v>2</v>
      </c>
      <c r="C1397" s="128">
        <v>3</v>
      </c>
      <c r="D1397" s="128">
        <v>7</v>
      </c>
      <c r="E1397" s="128">
        <v>2</v>
      </c>
      <c r="F1397" s="687" t="s">
        <v>82</v>
      </c>
      <c r="G1397" s="739"/>
      <c r="H1397" s="739"/>
      <c r="I1397" s="739"/>
      <c r="J1397" s="739"/>
      <c r="K1397" s="739"/>
      <c r="L1397" s="739"/>
      <c r="M1397" s="745"/>
      <c r="N1397" s="752">
        <f>SUM(N1398:N1407)</f>
        <v>8835000</v>
      </c>
      <c r="O1397" s="759"/>
      <c r="P1397" s="652"/>
    </row>
    <row r="1398" spans="2:17">
      <c r="B1398" s="127"/>
      <c r="C1398" s="128"/>
      <c r="D1398" s="128"/>
      <c r="E1398" s="128"/>
      <c r="F1398" s="687" t="s">
        <v>208</v>
      </c>
      <c r="G1398" s="739"/>
      <c r="H1398" s="739"/>
      <c r="I1398" s="739"/>
      <c r="J1398" s="739"/>
      <c r="K1398" s="739"/>
      <c r="L1398" s="739"/>
      <c r="M1398" s="745"/>
      <c r="N1398" s="752">
        <f>SUM(M1399:M1402)</f>
        <v>535000</v>
      </c>
      <c r="O1398" s="759"/>
      <c r="P1398" s="652"/>
    </row>
    <row r="1399" spans="2:17">
      <c r="B1399" s="127"/>
      <c r="C1399" s="128"/>
      <c r="D1399" s="128"/>
      <c r="E1399" s="128"/>
      <c r="F1399" s="687" t="s">
        <v>123</v>
      </c>
      <c r="G1399" s="739"/>
      <c r="H1399" s="739">
        <v>1</v>
      </c>
      <c r="I1399" s="739" t="s">
        <v>50</v>
      </c>
      <c r="J1399" s="745">
        <v>160000</v>
      </c>
      <c r="K1399" s="739"/>
      <c r="L1399" s="739"/>
      <c r="M1399" s="745">
        <v>160000</v>
      </c>
      <c r="N1399" s="752"/>
      <c r="O1399" s="759"/>
      <c r="P1399" s="652"/>
    </row>
    <row r="1400" spans="2:17">
      <c r="B1400" s="127"/>
      <c r="C1400" s="128"/>
      <c r="D1400" s="128"/>
      <c r="E1400" s="128"/>
      <c r="F1400" s="687" t="s">
        <v>124</v>
      </c>
      <c r="G1400" s="739"/>
      <c r="H1400" s="739">
        <v>1</v>
      </c>
      <c r="I1400" s="739" t="s">
        <v>50</v>
      </c>
      <c r="J1400" s="745">
        <v>125000</v>
      </c>
      <c r="K1400" s="739"/>
      <c r="L1400" s="739"/>
      <c r="M1400" s="745">
        <f t="shared" ref="M1400:M1402" si="157">H1400*J1400</f>
        <v>125000</v>
      </c>
      <c r="N1400" s="752"/>
      <c r="O1400" s="759"/>
      <c r="P1400" s="652"/>
    </row>
    <row r="1401" spans="2:17">
      <c r="B1401" s="127"/>
      <c r="C1401" s="128"/>
      <c r="D1401" s="128"/>
      <c r="E1401" s="128"/>
      <c r="F1401" s="687" t="s">
        <v>125</v>
      </c>
      <c r="G1401" s="739"/>
      <c r="H1401" s="739">
        <v>1</v>
      </c>
      <c r="I1401" s="739" t="s">
        <v>50</v>
      </c>
      <c r="J1401" s="745">
        <v>100000</v>
      </c>
      <c r="K1401" s="739"/>
      <c r="L1401" s="739"/>
      <c r="M1401" s="745">
        <f t="shared" si="157"/>
        <v>100000</v>
      </c>
      <c r="N1401" s="752"/>
      <c r="O1401" s="759"/>
      <c r="P1401" s="652"/>
    </row>
    <row r="1402" spans="2:17">
      <c r="B1402" s="127"/>
      <c r="C1402" s="128"/>
      <c r="D1402" s="128"/>
      <c r="E1402" s="128"/>
      <c r="F1402" s="687" t="s">
        <v>126</v>
      </c>
      <c r="G1402" s="739"/>
      <c r="H1402" s="739">
        <v>2</v>
      </c>
      <c r="I1402" s="739" t="s">
        <v>50</v>
      </c>
      <c r="J1402" s="745">
        <v>75000</v>
      </c>
      <c r="K1402" s="739"/>
      <c r="L1402" s="739"/>
      <c r="M1402" s="745">
        <f t="shared" si="157"/>
        <v>150000</v>
      </c>
      <c r="N1402" s="752"/>
      <c r="O1402" s="759"/>
      <c r="P1402" s="652"/>
    </row>
    <row r="1403" spans="2:17">
      <c r="B1403" s="127"/>
      <c r="C1403" s="128"/>
      <c r="D1403" s="128"/>
      <c r="E1403" s="128"/>
      <c r="F1403" s="687" t="s">
        <v>131</v>
      </c>
      <c r="G1403" s="739"/>
      <c r="H1403" s="739">
        <v>2</v>
      </c>
      <c r="I1403" s="739" t="s">
        <v>50</v>
      </c>
      <c r="J1403" s="739"/>
      <c r="K1403" s="739"/>
      <c r="L1403" s="739"/>
      <c r="M1403" s="745">
        <v>100000</v>
      </c>
      <c r="N1403" s="752">
        <f>M1403*H1403</f>
        <v>200000</v>
      </c>
      <c r="O1403" s="759"/>
      <c r="P1403" s="652"/>
    </row>
    <row r="1404" spans="2:17">
      <c r="B1404" s="127"/>
      <c r="C1404" s="128"/>
      <c r="D1404" s="128"/>
      <c r="E1404" s="128"/>
      <c r="F1404" s="687" t="s">
        <v>127</v>
      </c>
      <c r="G1404" s="739"/>
      <c r="H1404" s="739"/>
      <c r="I1404" s="739"/>
      <c r="J1404" s="739"/>
      <c r="K1404" s="739"/>
      <c r="L1404" s="739"/>
      <c r="M1404" s="745"/>
      <c r="N1404" s="752">
        <v>100000</v>
      </c>
      <c r="O1404" s="759"/>
      <c r="P1404" s="652"/>
      <c r="Q1404" s="94">
        <f>N1438</f>
        <v>51810000</v>
      </c>
    </row>
    <row r="1405" spans="2:17" ht="15.75" customHeight="1">
      <c r="B1405" s="127"/>
      <c r="C1405" s="128"/>
      <c r="D1405" s="128"/>
      <c r="E1405" s="128"/>
      <c r="F1405" s="687" t="s">
        <v>128</v>
      </c>
      <c r="G1405" s="739"/>
      <c r="H1405" s="739"/>
      <c r="I1405" s="739"/>
      <c r="J1405" s="739"/>
      <c r="K1405" s="739"/>
      <c r="L1405" s="739"/>
      <c r="M1405" s="745"/>
      <c r="N1405" s="752">
        <v>100000</v>
      </c>
      <c r="O1405" s="759"/>
      <c r="P1405" s="652"/>
    </row>
    <row r="1406" spans="2:17">
      <c r="B1406" s="127"/>
      <c r="C1406" s="128"/>
      <c r="D1406" s="128"/>
      <c r="E1406" s="128"/>
      <c r="F1406" s="687" t="s">
        <v>1469</v>
      </c>
      <c r="G1406" s="739"/>
      <c r="H1406" s="739">
        <v>1</v>
      </c>
      <c r="I1406" s="739" t="s">
        <v>50</v>
      </c>
      <c r="J1406" s="739">
        <v>3700</v>
      </c>
      <c r="K1406" s="739" t="s">
        <v>803</v>
      </c>
      <c r="L1406" s="739"/>
      <c r="M1406" s="745">
        <v>2000</v>
      </c>
      <c r="N1406" s="752">
        <f>M1406*J1406*H1406</f>
        <v>7400000</v>
      </c>
      <c r="O1406" s="759"/>
      <c r="P1406" s="652"/>
    </row>
    <row r="1407" spans="2:17">
      <c r="B1407" s="127"/>
      <c r="C1407" s="128"/>
      <c r="D1407" s="128"/>
      <c r="E1407" s="128"/>
      <c r="F1407" s="687" t="s">
        <v>212</v>
      </c>
      <c r="G1407" s="739"/>
      <c r="H1407" s="739">
        <v>1</v>
      </c>
      <c r="I1407" s="739" t="s">
        <v>50</v>
      </c>
      <c r="J1407" s="739">
        <v>25</v>
      </c>
      <c r="K1407" s="739"/>
      <c r="L1407" s="739"/>
      <c r="M1407" s="745">
        <v>20000</v>
      </c>
      <c r="N1407" s="752">
        <f>M1407*J1407*H1407</f>
        <v>500000</v>
      </c>
      <c r="O1407" s="759"/>
      <c r="P1407" s="652"/>
    </row>
    <row r="1408" spans="2:17">
      <c r="B1408" s="127"/>
      <c r="C1408" s="128"/>
      <c r="D1408" s="128"/>
      <c r="E1408" s="128"/>
      <c r="F1408" s="687"/>
      <c r="G1408" s="739"/>
      <c r="H1408" s="739"/>
      <c r="I1408" s="739"/>
      <c r="J1408" s="739"/>
      <c r="K1408" s="739"/>
      <c r="L1408" s="739"/>
      <c r="M1408" s="745"/>
      <c r="N1408" s="752"/>
      <c r="O1408" s="759"/>
      <c r="P1408" s="652"/>
    </row>
    <row r="1409" spans="2:17">
      <c r="B1409" s="127"/>
      <c r="C1409" s="128"/>
      <c r="D1409" s="128"/>
      <c r="E1409" s="128"/>
      <c r="F1409" s="687"/>
      <c r="G1409" s="739"/>
      <c r="H1409" s="739"/>
      <c r="I1409" s="739"/>
      <c r="J1409" s="739"/>
      <c r="K1409" s="739"/>
      <c r="L1409" s="739"/>
      <c r="M1409" s="745"/>
      <c r="N1409" s="752"/>
      <c r="O1409" s="759"/>
      <c r="P1409" s="652"/>
    </row>
    <row r="1410" spans="2:17">
      <c r="B1410" s="127">
        <v>2</v>
      </c>
      <c r="C1410" s="128">
        <v>3</v>
      </c>
      <c r="D1410" s="128">
        <v>8</v>
      </c>
      <c r="E1410" s="128"/>
      <c r="F1410" s="879" t="s">
        <v>1481</v>
      </c>
      <c r="G1410" s="880"/>
      <c r="H1410" s="880"/>
      <c r="I1410" s="880"/>
      <c r="J1410" s="880"/>
      <c r="K1410" s="880"/>
      <c r="L1410" s="880"/>
      <c r="M1410" s="883"/>
      <c r="N1410" s="752">
        <f>N1411</f>
        <v>1250000</v>
      </c>
      <c r="O1410" s="759"/>
      <c r="P1410" s="652"/>
    </row>
    <row r="1411" spans="2:17">
      <c r="B1411" s="127">
        <v>2</v>
      </c>
      <c r="C1411" s="128">
        <v>3</v>
      </c>
      <c r="D1411" s="128">
        <v>8</v>
      </c>
      <c r="E1411" s="128">
        <v>2</v>
      </c>
      <c r="F1411" s="687" t="s">
        <v>82</v>
      </c>
      <c r="G1411" s="739"/>
      <c r="H1411" s="739"/>
      <c r="I1411" s="739"/>
      <c r="J1411" s="739"/>
      <c r="K1411" s="739"/>
      <c r="L1411" s="739"/>
      <c r="M1411" s="745"/>
      <c r="N1411" s="752">
        <f>SUM(N1412:N1415)</f>
        <v>1250000</v>
      </c>
      <c r="O1411" s="759"/>
      <c r="P1411" s="652"/>
    </row>
    <row r="1412" spans="2:17">
      <c r="B1412" s="127"/>
      <c r="C1412" s="128"/>
      <c r="D1412" s="128"/>
      <c r="E1412" s="128"/>
      <c r="F1412" s="687" t="s">
        <v>131</v>
      </c>
      <c r="G1412" s="739"/>
      <c r="H1412" s="739">
        <v>2</v>
      </c>
      <c r="I1412" s="739" t="s">
        <v>50</v>
      </c>
      <c r="J1412" s="739"/>
      <c r="K1412" s="739"/>
      <c r="L1412" s="739"/>
      <c r="M1412" s="745">
        <v>150000</v>
      </c>
      <c r="N1412" s="752">
        <f>M1412*H1412</f>
        <v>300000</v>
      </c>
      <c r="O1412" s="759"/>
      <c r="P1412" s="652"/>
    </row>
    <row r="1413" spans="2:17">
      <c r="B1413" s="127"/>
      <c r="C1413" s="128"/>
      <c r="D1413" s="128"/>
      <c r="E1413" s="128"/>
      <c r="F1413" s="687" t="s">
        <v>127</v>
      </c>
      <c r="G1413" s="739"/>
      <c r="H1413" s="739"/>
      <c r="I1413" s="739" t="s">
        <v>50</v>
      </c>
      <c r="J1413" s="739"/>
      <c r="K1413" s="739"/>
      <c r="L1413" s="739"/>
      <c r="M1413" s="745"/>
      <c r="N1413" s="752">
        <v>250000</v>
      </c>
      <c r="O1413" s="740"/>
      <c r="P1413" s="655"/>
    </row>
    <row r="1414" spans="2:17">
      <c r="B1414" s="127"/>
      <c r="C1414" s="128"/>
      <c r="D1414" s="128"/>
      <c r="E1414" s="128"/>
      <c r="F1414" s="687" t="s">
        <v>128</v>
      </c>
      <c r="G1414" s="739"/>
      <c r="H1414" s="739"/>
      <c r="I1414" s="739"/>
      <c r="J1414" s="739"/>
      <c r="K1414" s="739"/>
      <c r="L1414" s="739"/>
      <c r="M1414" s="745"/>
      <c r="N1414" s="752">
        <v>100000</v>
      </c>
      <c r="O1414" s="740"/>
      <c r="P1414" s="655"/>
    </row>
    <row r="1415" spans="2:17" ht="16.5" customHeight="1">
      <c r="B1415" s="127"/>
      <c r="C1415" s="128"/>
      <c r="D1415" s="128"/>
      <c r="E1415" s="128"/>
      <c r="F1415" s="687" t="s">
        <v>212</v>
      </c>
      <c r="G1415" s="739"/>
      <c r="H1415" s="739">
        <v>1</v>
      </c>
      <c r="I1415" s="739" t="s">
        <v>50</v>
      </c>
      <c r="J1415" s="739">
        <v>30</v>
      </c>
      <c r="K1415" s="739"/>
      <c r="L1415" s="739"/>
      <c r="M1415" s="745">
        <v>20000</v>
      </c>
      <c r="N1415" s="752">
        <f>M1415*J1415*H1415</f>
        <v>600000</v>
      </c>
      <c r="O1415" s="759"/>
      <c r="P1415" s="652"/>
      <c r="Q1415" s="94">
        <f>N1454</f>
        <v>8535000</v>
      </c>
    </row>
    <row r="1416" spans="2:17" ht="16.5" customHeight="1">
      <c r="B1416" s="127"/>
      <c r="C1416" s="128"/>
      <c r="D1416" s="128"/>
      <c r="E1416" s="128"/>
      <c r="F1416" s="687"/>
      <c r="G1416" s="739"/>
      <c r="H1416" s="739"/>
      <c r="I1416" s="739"/>
      <c r="J1416" s="739"/>
      <c r="K1416" s="739"/>
      <c r="L1416" s="739"/>
      <c r="M1416" s="745"/>
      <c r="N1416" s="752"/>
      <c r="O1416" s="759"/>
      <c r="P1416" s="652"/>
    </row>
    <row r="1417" spans="2:17">
      <c r="B1417" s="127"/>
      <c r="C1417" s="128"/>
      <c r="D1417" s="128"/>
      <c r="E1417" s="128"/>
      <c r="F1417" s="687"/>
      <c r="G1417" s="739"/>
      <c r="H1417" s="739"/>
      <c r="I1417" s="739"/>
      <c r="J1417" s="739"/>
      <c r="K1417" s="739"/>
      <c r="L1417" s="739"/>
      <c r="M1417" s="745"/>
      <c r="N1417" s="752"/>
      <c r="O1417" s="759"/>
      <c r="P1417" s="652"/>
    </row>
    <row r="1418" spans="2:17">
      <c r="B1418" s="127">
        <v>2</v>
      </c>
      <c r="C1418" s="128">
        <v>3</v>
      </c>
      <c r="D1418" s="128">
        <v>9</v>
      </c>
      <c r="E1418" s="128"/>
      <c r="F1418" s="773" t="s">
        <v>1777</v>
      </c>
      <c r="G1418" s="733"/>
      <c r="H1418" s="733"/>
      <c r="I1418" s="733"/>
      <c r="J1418" s="733"/>
      <c r="K1418" s="733"/>
      <c r="L1418" s="733"/>
      <c r="M1418" s="734"/>
      <c r="N1418" s="752">
        <f>N1419</f>
        <v>2500000</v>
      </c>
      <c r="O1418" s="759"/>
      <c r="P1418" s="652"/>
    </row>
    <row r="1419" spans="2:17">
      <c r="B1419" s="127">
        <v>2</v>
      </c>
      <c r="C1419" s="128">
        <v>3</v>
      </c>
      <c r="D1419" s="128">
        <v>9</v>
      </c>
      <c r="E1419" s="128">
        <v>2</v>
      </c>
      <c r="F1419" s="687" t="s">
        <v>82</v>
      </c>
      <c r="G1419" s="739"/>
      <c r="H1419" s="739"/>
      <c r="I1419" s="739"/>
      <c r="J1419" s="739"/>
      <c r="K1419" s="739"/>
      <c r="L1419" s="739"/>
      <c r="M1419" s="745"/>
      <c r="N1419" s="752">
        <f>SUM(N1420:N1421)</f>
        <v>2500000</v>
      </c>
      <c r="O1419" s="759"/>
      <c r="P1419" s="652"/>
    </row>
    <row r="1420" spans="2:17">
      <c r="B1420" s="127"/>
      <c r="C1420" s="128"/>
      <c r="D1420" s="128"/>
      <c r="E1420" s="128"/>
      <c r="F1420" s="687" t="s">
        <v>128</v>
      </c>
      <c r="G1420" s="739"/>
      <c r="H1420" s="739"/>
      <c r="I1420" s="739"/>
      <c r="J1420" s="739"/>
      <c r="K1420" s="739"/>
      <c r="L1420" s="739"/>
      <c r="M1420" s="745"/>
      <c r="N1420" s="752">
        <v>100000</v>
      </c>
      <c r="O1420" s="759"/>
      <c r="P1420" s="652"/>
    </row>
    <row r="1421" spans="2:17">
      <c r="B1421" s="127"/>
      <c r="C1421" s="128"/>
      <c r="D1421" s="128"/>
      <c r="E1421" s="128"/>
      <c r="F1421" s="687" t="s">
        <v>212</v>
      </c>
      <c r="G1421" s="739"/>
      <c r="H1421" s="739">
        <v>12</v>
      </c>
      <c r="I1421" s="739"/>
      <c r="J1421" s="739"/>
      <c r="K1421" s="739">
        <v>10</v>
      </c>
      <c r="L1421" s="739" t="s">
        <v>50</v>
      </c>
      <c r="M1421" s="745">
        <v>20000</v>
      </c>
      <c r="N1421" s="752">
        <f>M1421*K1421*H1421</f>
        <v>2400000</v>
      </c>
      <c r="O1421" s="759"/>
      <c r="P1421" s="652"/>
    </row>
    <row r="1422" spans="2:17">
      <c r="B1422" s="127"/>
      <c r="C1422" s="128"/>
      <c r="D1422" s="128"/>
      <c r="E1422" s="128"/>
      <c r="F1422" s="687" t="s">
        <v>131</v>
      </c>
      <c r="G1422" s="739"/>
      <c r="H1422" s="739">
        <v>12</v>
      </c>
      <c r="I1422" s="739"/>
      <c r="J1422" s="739"/>
      <c r="K1422" s="739">
        <v>1</v>
      </c>
      <c r="L1422" s="739" t="s">
        <v>50</v>
      </c>
      <c r="M1422" s="745">
        <v>100000</v>
      </c>
      <c r="N1422" s="752">
        <f>M1422*K1422*H1422</f>
        <v>1200000</v>
      </c>
      <c r="O1422" s="759"/>
      <c r="P1422" s="652"/>
    </row>
    <row r="1423" spans="2:17">
      <c r="B1423" s="127"/>
      <c r="C1423" s="128"/>
      <c r="D1423" s="128"/>
      <c r="E1423" s="128"/>
      <c r="F1423" s="687"/>
      <c r="G1423" s="739"/>
      <c r="H1423" s="739"/>
      <c r="I1423" s="739"/>
      <c r="J1423" s="739"/>
      <c r="K1423" s="739"/>
      <c r="L1423" s="739"/>
      <c r="M1423" s="745"/>
      <c r="N1423" s="752"/>
      <c r="O1423" s="759"/>
      <c r="P1423" s="652"/>
    </row>
    <row r="1424" spans="2:17">
      <c r="B1424" s="127"/>
      <c r="C1424" s="128"/>
      <c r="D1424" s="128"/>
      <c r="E1424" s="128"/>
      <c r="F1424" s="687"/>
      <c r="G1424" s="739"/>
      <c r="H1424" s="739"/>
      <c r="I1424" s="739"/>
      <c r="J1424" s="739"/>
      <c r="K1424" s="739"/>
      <c r="L1424" s="739"/>
      <c r="M1424" s="745"/>
      <c r="N1424" s="752"/>
      <c r="O1424" s="759"/>
      <c r="P1424" s="652"/>
    </row>
    <row r="1425" spans="2:17">
      <c r="B1425" s="728">
        <v>2</v>
      </c>
      <c r="C1425" s="729">
        <v>3</v>
      </c>
      <c r="D1425" s="729">
        <v>10</v>
      </c>
      <c r="E1425" s="729"/>
      <c r="F1425" s="879" t="s">
        <v>1406</v>
      </c>
      <c r="G1425" s="880"/>
      <c r="H1425" s="880"/>
      <c r="I1425" s="880"/>
      <c r="J1425" s="880"/>
      <c r="K1425" s="733"/>
      <c r="L1425" s="733"/>
      <c r="M1425" s="734"/>
      <c r="N1425" s="752">
        <f>N1426</f>
        <v>46090000</v>
      </c>
      <c r="O1425" s="759"/>
      <c r="P1425" s="652"/>
    </row>
    <row r="1426" spans="2:17">
      <c r="B1426" s="728">
        <v>2</v>
      </c>
      <c r="C1426" s="729">
        <v>3</v>
      </c>
      <c r="D1426" s="729">
        <v>10</v>
      </c>
      <c r="E1426" s="729">
        <v>2</v>
      </c>
      <c r="F1426" s="687" t="s">
        <v>82</v>
      </c>
      <c r="G1426" s="739"/>
      <c r="H1426" s="739"/>
      <c r="I1426" s="739"/>
      <c r="J1426" s="739"/>
      <c r="K1426" s="739"/>
      <c r="L1426" s="739"/>
      <c r="M1426" s="754"/>
      <c r="N1426" s="752">
        <f>SUM(N1427:N1435)</f>
        <v>46090000</v>
      </c>
      <c r="O1426" s="759"/>
      <c r="P1426" s="652"/>
    </row>
    <row r="1427" spans="2:17" ht="15.75" customHeight="1">
      <c r="B1427" s="728"/>
      <c r="C1427" s="729"/>
      <c r="D1427" s="729"/>
      <c r="E1427" s="729"/>
      <c r="F1427" s="687" t="s">
        <v>224</v>
      </c>
      <c r="G1427" s="739"/>
      <c r="H1427" s="739"/>
      <c r="I1427" s="739"/>
      <c r="J1427" s="739"/>
      <c r="K1427" s="739"/>
      <c r="L1427" s="739"/>
      <c r="M1427" s="754"/>
      <c r="N1427" s="752">
        <f>SUM(M1428:M1431)</f>
        <v>810000</v>
      </c>
      <c r="O1427" s="759"/>
      <c r="P1427" s="652"/>
    </row>
    <row r="1428" spans="2:17" ht="15.75" customHeight="1">
      <c r="B1428" s="728"/>
      <c r="C1428" s="729"/>
      <c r="D1428" s="729"/>
      <c r="E1428" s="729"/>
      <c r="F1428" s="687" t="s">
        <v>123</v>
      </c>
      <c r="G1428" s="739"/>
      <c r="H1428" s="739">
        <v>1</v>
      </c>
      <c r="I1428" s="739" t="s">
        <v>50</v>
      </c>
      <c r="J1428" s="739">
        <v>160000</v>
      </c>
      <c r="K1428" s="739"/>
      <c r="L1428" s="739"/>
      <c r="M1428" s="754">
        <v>160000</v>
      </c>
      <c r="N1428" s="752"/>
      <c r="O1428" s="760"/>
      <c r="P1428" s="652"/>
      <c r="Q1428" s="94">
        <f>N1469</f>
        <v>15355000</v>
      </c>
    </row>
    <row r="1429" spans="2:17">
      <c r="B1429" s="728"/>
      <c r="C1429" s="729"/>
      <c r="D1429" s="729"/>
      <c r="E1429" s="729"/>
      <c r="F1429" s="687" t="s">
        <v>124</v>
      </c>
      <c r="G1429" s="739"/>
      <c r="H1429" s="739">
        <v>1</v>
      </c>
      <c r="I1429" s="739" t="s">
        <v>50</v>
      </c>
      <c r="J1429" s="745">
        <v>200000</v>
      </c>
      <c r="K1429" s="739"/>
      <c r="L1429" s="739"/>
      <c r="M1429" s="754">
        <f>H1429*J1429</f>
        <v>200000</v>
      </c>
      <c r="N1429" s="752"/>
      <c r="O1429" s="759"/>
      <c r="P1429" s="652"/>
    </row>
    <row r="1430" spans="2:17">
      <c r="B1430" s="728"/>
      <c r="C1430" s="729"/>
      <c r="D1430" s="729"/>
      <c r="E1430" s="729"/>
      <c r="F1430" s="687" t="s">
        <v>125</v>
      </c>
      <c r="G1430" s="739"/>
      <c r="H1430" s="739">
        <v>1</v>
      </c>
      <c r="I1430" s="739" t="s">
        <v>50</v>
      </c>
      <c r="J1430" s="745">
        <v>150000</v>
      </c>
      <c r="K1430" s="739"/>
      <c r="L1430" s="739"/>
      <c r="M1430" s="754">
        <f t="shared" ref="M1430:M1431" si="158">H1430*J1430</f>
        <v>150000</v>
      </c>
      <c r="N1430" s="752"/>
      <c r="O1430" s="759"/>
      <c r="P1430" s="652"/>
    </row>
    <row r="1431" spans="2:17">
      <c r="B1431" s="728"/>
      <c r="C1431" s="729"/>
      <c r="D1431" s="729"/>
      <c r="E1431" s="729"/>
      <c r="F1431" s="687" t="s">
        <v>126</v>
      </c>
      <c r="G1431" s="739"/>
      <c r="H1431" s="739">
        <v>3</v>
      </c>
      <c r="I1431" s="739" t="s">
        <v>50</v>
      </c>
      <c r="J1431" s="745">
        <v>100000</v>
      </c>
      <c r="K1431" s="739"/>
      <c r="L1431" s="739"/>
      <c r="M1431" s="754">
        <f t="shared" si="158"/>
        <v>300000</v>
      </c>
      <c r="N1431" s="752"/>
      <c r="O1431" s="759"/>
      <c r="P1431" s="652"/>
    </row>
    <row r="1432" spans="2:17">
      <c r="B1432" s="728"/>
      <c r="C1432" s="729"/>
      <c r="D1432" s="729"/>
      <c r="E1432" s="729"/>
      <c r="F1432" s="687" t="s">
        <v>592</v>
      </c>
      <c r="G1432" s="739"/>
      <c r="H1432" s="739">
        <v>6</v>
      </c>
      <c r="I1432" s="739" t="s">
        <v>50</v>
      </c>
      <c r="J1432" s="739">
        <v>18</v>
      </c>
      <c r="K1432" s="739" t="s">
        <v>50</v>
      </c>
      <c r="L1432" s="739">
        <v>12</v>
      </c>
      <c r="M1432" s="754">
        <v>20000</v>
      </c>
      <c r="N1432" s="752">
        <f>M1432*L1432*J1432*H1432</f>
        <v>25920000</v>
      </c>
      <c r="O1432" s="759"/>
      <c r="P1432" s="652"/>
    </row>
    <row r="1433" spans="2:17">
      <c r="B1433" s="728"/>
      <c r="C1433" s="729"/>
      <c r="D1433" s="729"/>
      <c r="E1433" s="729"/>
      <c r="F1433" s="687" t="s">
        <v>127</v>
      </c>
      <c r="G1433" s="739"/>
      <c r="H1433" s="739"/>
      <c r="I1433" s="739"/>
      <c r="J1433" s="739"/>
      <c r="K1433" s="739"/>
      <c r="L1433" s="739"/>
      <c r="M1433" s="754"/>
      <c r="N1433" s="752">
        <v>400000</v>
      </c>
      <c r="O1433" s="759"/>
      <c r="P1433" s="652"/>
    </row>
    <row r="1434" spans="2:17">
      <c r="B1434" s="728"/>
      <c r="C1434" s="729"/>
      <c r="D1434" s="729"/>
      <c r="E1434" s="729"/>
      <c r="F1434" s="687" t="s">
        <v>796</v>
      </c>
      <c r="G1434" s="739"/>
      <c r="H1434" s="739">
        <v>10</v>
      </c>
      <c r="I1434" s="739" t="s">
        <v>50</v>
      </c>
      <c r="J1434" s="739">
        <v>18</v>
      </c>
      <c r="K1434" s="739" t="s">
        <v>50</v>
      </c>
      <c r="L1434" s="739">
        <v>12</v>
      </c>
      <c r="M1434" s="754">
        <v>8500</v>
      </c>
      <c r="N1434" s="752">
        <f>M1434*L1434*J1434*H1434</f>
        <v>18360000</v>
      </c>
      <c r="O1434" s="759"/>
      <c r="P1434" s="652"/>
    </row>
    <row r="1435" spans="2:17">
      <c r="B1435" s="728"/>
      <c r="C1435" s="729"/>
      <c r="D1435" s="729"/>
      <c r="E1435" s="729"/>
      <c r="F1435" s="687" t="s">
        <v>128</v>
      </c>
      <c r="G1435" s="739"/>
      <c r="H1435" s="739"/>
      <c r="I1435" s="739"/>
      <c r="J1435" s="739"/>
      <c r="K1435" s="739"/>
      <c r="L1435" s="739">
        <v>12</v>
      </c>
      <c r="M1435" s="754">
        <v>50000</v>
      </c>
      <c r="N1435" s="752">
        <f>M1435*L1435</f>
        <v>600000</v>
      </c>
      <c r="O1435" s="759"/>
      <c r="P1435" s="652"/>
    </row>
    <row r="1436" spans="2:17">
      <c r="B1436" s="728"/>
      <c r="C1436" s="729"/>
      <c r="D1436" s="729"/>
      <c r="E1436" s="729"/>
      <c r="F1436" s="687"/>
      <c r="G1436" s="739"/>
      <c r="H1436" s="739"/>
      <c r="I1436" s="739"/>
      <c r="J1436" s="739"/>
      <c r="K1436" s="739"/>
      <c r="L1436" s="739"/>
      <c r="M1436" s="754"/>
      <c r="N1436" s="752"/>
      <c r="O1436" s="759"/>
      <c r="P1436" s="652"/>
    </row>
    <row r="1437" spans="2:17">
      <c r="B1437" s="127"/>
      <c r="C1437" s="128"/>
      <c r="D1437" s="128"/>
      <c r="E1437" s="128"/>
      <c r="F1437" s="687"/>
      <c r="G1437" s="739"/>
      <c r="H1437" s="739"/>
      <c r="I1437" s="739"/>
      <c r="J1437" s="739"/>
      <c r="K1437" s="739"/>
      <c r="L1437" s="739"/>
      <c r="M1437" s="745"/>
      <c r="N1437" s="752"/>
      <c r="O1437" s="759"/>
      <c r="P1437" s="652"/>
    </row>
    <row r="1438" spans="2:17">
      <c r="B1438" s="728">
        <v>2</v>
      </c>
      <c r="C1438" s="729">
        <v>3</v>
      </c>
      <c r="D1438" s="729">
        <v>11</v>
      </c>
      <c r="E1438" s="729"/>
      <c r="F1438" s="792" t="s">
        <v>716</v>
      </c>
      <c r="G1438" s="794"/>
      <c r="H1438" s="794"/>
      <c r="I1438" s="794"/>
      <c r="J1438" s="794"/>
      <c r="K1438" s="794"/>
      <c r="L1438" s="794"/>
      <c r="M1438" s="795"/>
      <c r="N1438" s="752">
        <f>N1439</f>
        <v>51810000</v>
      </c>
      <c r="O1438" s="759"/>
      <c r="P1438" s="652"/>
    </row>
    <row r="1439" spans="2:17">
      <c r="B1439" s="728">
        <v>2</v>
      </c>
      <c r="C1439" s="729">
        <v>3</v>
      </c>
      <c r="D1439" s="729">
        <v>11</v>
      </c>
      <c r="E1439" s="729">
        <v>2</v>
      </c>
      <c r="F1439" s="687" t="s">
        <v>82</v>
      </c>
      <c r="G1439" s="739"/>
      <c r="H1439" s="739"/>
      <c r="I1439" s="739"/>
      <c r="J1439" s="739"/>
      <c r="K1439" s="739"/>
      <c r="L1439" s="739"/>
      <c r="M1439" s="754"/>
      <c r="N1439" s="752">
        <f>SUM(N1440:N1451)</f>
        <v>51810000</v>
      </c>
      <c r="O1439" s="759"/>
      <c r="P1439" s="652"/>
    </row>
    <row r="1440" spans="2:17">
      <c r="B1440" s="728"/>
      <c r="C1440" s="729"/>
      <c r="D1440" s="729"/>
      <c r="E1440" s="729"/>
      <c r="F1440" s="687" t="s">
        <v>224</v>
      </c>
      <c r="G1440" s="739"/>
      <c r="H1440" s="739"/>
      <c r="I1440" s="739"/>
      <c r="J1440" s="739"/>
      <c r="K1440" s="739"/>
      <c r="L1440" s="739"/>
      <c r="M1440" s="754"/>
      <c r="N1440" s="752">
        <f>SUM(M1441:M1444)</f>
        <v>835000</v>
      </c>
      <c r="O1440" s="759"/>
      <c r="P1440" s="652"/>
    </row>
    <row r="1441" spans="2:17">
      <c r="B1441" s="728"/>
      <c r="C1441" s="729"/>
      <c r="D1441" s="729"/>
      <c r="E1441" s="729"/>
      <c r="F1441" s="687" t="s">
        <v>123</v>
      </c>
      <c r="G1441" s="739"/>
      <c r="H1441" s="739">
        <v>1</v>
      </c>
      <c r="I1441" s="739" t="s">
        <v>50</v>
      </c>
      <c r="J1441" s="739">
        <v>160000</v>
      </c>
      <c r="K1441" s="739"/>
      <c r="L1441" s="739"/>
      <c r="M1441" s="754">
        <v>160000</v>
      </c>
      <c r="N1441" s="752"/>
      <c r="O1441" s="759"/>
      <c r="P1441" s="652"/>
    </row>
    <row r="1442" spans="2:17">
      <c r="B1442" s="728"/>
      <c r="C1442" s="729"/>
      <c r="D1442" s="729"/>
      <c r="E1442" s="729"/>
      <c r="F1442" s="687" t="s">
        <v>124</v>
      </c>
      <c r="G1442" s="739"/>
      <c r="H1442" s="739">
        <v>1</v>
      </c>
      <c r="I1442" s="739" t="s">
        <v>50</v>
      </c>
      <c r="J1442" s="745">
        <v>150000</v>
      </c>
      <c r="K1442" s="739"/>
      <c r="L1442" s="739"/>
      <c r="M1442" s="754">
        <f>H1442*J1442</f>
        <v>150000</v>
      </c>
      <c r="N1442" s="752"/>
      <c r="O1442" s="759"/>
      <c r="P1442" s="652"/>
    </row>
    <row r="1443" spans="2:17" ht="17.25" customHeight="1">
      <c r="B1443" s="728"/>
      <c r="C1443" s="729"/>
      <c r="D1443" s="729"/>
      <c r="E1443" s="729"/>
      <c r="F1443" s="687" t="s">
        <v>125</v>
      </c>
      <c r="G1443" s="739"/>
      <c r="H1443" s="739">
        <v>1</v>
      </c>
      <c r="I1443" s="739" t="s">
        <v>50</v>
      </c>
      <c r="J1443" s="745">
        <v>125000</v>
      </c>
      <c r="K1443" s="739"/>
      <c r="L1443" s="739"/>
      <c r="M1443" s="754">
        <f t="shared" ref="M1443:M1444" si="159">H1443*J1443</f>
        <v>125000</v>
      </c>
      <c r="N1443" s="752"/>
      <c r="O1443" s="759"/>
      <c r="P1443" s="652"/>
      <c r="Q1443" s="94" t="e">
        <f>#REF!</f>
        <v>#REF!</v>
      </c>
    </row>
    <row r="1444" spans="2:17">
      <c r="B1444" s="728"/>
      <c r="C1444" s="729"/>
      <c r="D1444" s="729"/>
      <c r="E1444" s="729"/>
      <c r="F1444" s="687" t="s">
        <v>126</v>
      </c>
      <c r="G1444" s="739"/>
      <c r="H1444" s="739">
        <v>4</v>
      </c>
      <c r="I1444" s="739" t="s">
        <v>50</v>
      </c>
      <c r="J1444" s="745">
        <v>100000</v>
      </c>
      <c r="K1444" s="739"/>
      <c r="L1444" s="739"/>
      <c r="M1444" s="754">
        <f t="shared" si="159"/>
        <v>400000</v>
      </c>
      <c r="N1444" s="752"/>
      <c r="O1444" s="759"/>
      <c r="P1444" s="652"/>
    </row>
    <row r="1445" spans="2:17">
      <c r="B1445" s="728"/>
      <c r="C1445" s="729"/>
      <c r="D1445" s="729"/>
      <c r="E1445" s="729"/>
      <c r="F1445" s="687" t="s">
        <v>131</v>
      </c>
      <c r="G1445" s="739"/>
      <c r="H1445" s="739"/>
      <c r="I1445" s="739"/>
      <c r="J1445" s="739"/>
      <c r="K1445" s="739">
        <v>2</v>
      </c>
      <c r="L1445" s="739" t="s">
        <v>50</v>
      </c>
      <c r="M1445" s="754">
        <v>200000</v>
      </c>
      <c r="N1445" s="752">
        <f>K1445*M1445</f>
        <v>400000</v>
      </c>
      <c r="O1445" s="759"/>
      <c r="P1445" s="652"/>
    </row>
    <row r="1446" spans="2:17">
      <c r="B1446" s="728"/>
      <c r="C1446" s="729"/>
      <c r="D1446" s="729"/>
      <c r="E1446" s="729"/>
      <c r="F1446" s="687" t="s">
        <v>130</v>
      </c>
      <c r="G1446" s="739"/>
      <c r="H1446" s="739"/>
      <c r="I1446" s="739"/>
      <c r="J1446" s="739"/>
      <c r="K1446" s="739">
        <v>50</v>
      </c>
      <c r="L1446" s="739" t="s">
        <v>50</v>
      </c>
      <c r="M1446" s="754">
        <v>20000</v>
      </c>
      <c r="N1446" s="752">
        <f>K1446*M1446</f>
        <v>1000000</v>
      </c>
      <c r="O1446" s="759"/>
      <c r="P1446" s="652"/>
    </row>
    <row r="1447" spans="2:17">
      <c r="B1447" s="728"/>
      <c r="C1447" s="729"/>
      <c r="D1447" s="729"/>
      <c r="E1447" s="729"/>
      <c r="F1447" s="687" t="s">
        <v>593</v>
      </c>
      <c r="G1447" s="739"/>
      <c r="H1447" s="739"/>
      <c r="I1447" s="739"/>
      <c r="J1447" s="739"/>
      <c r="K1447" s="739">
        <v>50</v>
      </c>
      <c r="L1447" s="739" t="s">
        <v>50</v>
      </c>
      <c r="M1447" s="754">
        <v>50000</v>
      </c>
      <c r="N1447" s="752">
        <f>K1447*M1447</f>
        <v>2500000</v>
      </c>
      <c r="O1447" s="759"/>
      <c r="P1447" s="652"/>
    </row>
    <row r="1448" spans="2:17">
      <c r="B1448" s="728"/>
      <c r="C1448" s="729"/>
      <c r="D1448" s="729"/>
      <c r="E1448" s="729"/>
      <c r="F1448" s="687" t="s">
        <v>127</v>
      </c>
      <c r="G1448" s="739"/>
      <c r="H1448" s="739"/>
      <c r="I1448" s="739"/>
      <c r="J1448" s="739"/>
      <c r="K1448" s="739"/>
      <c r="L1448" s="739"/>
      <c r="M1448" s="754"/>
      <c r="N1448" s="752">
        <v>500000</v>
      </c>
      <c r="O1448" s="759"/>
      <c r="P1448" s="652"/>
    </row>
    <row r="1449" spans="2:17">
      <c r="B1449" s="728"/>
      <c r="C1449" s="729"/>
      <c r="D1449" s="729"/>
      <c r="E1449" s="729"/>
      <c r="F1449" s="687" t="s">
        <v>225</v>
      </c>
      <c r="G1449" s="739"/>
      <c r="H1449" s="739"/>
      <c r="I1449" s="739"/>
      <c r="J1449" s="739"/>
      <c r="K1449" s="739">
        <v>50</v>
      </c>
      <c r="L1449" s="739" t="s">
        <v>50</v>
      </c>
      <c r="M1449" s="754">
        <v>20000</v>
      </c>
      <c r="N1449" s="752">
        <f>K1449*M1449</f>
        <v>1000000</v>
      </c>
      <c r="O1449" s="759"/>
      <c r="P1449" s="652"/>
    </row>
    <row r="1450" spans="2:17">
      <c r="B1450" s="728"/>
      <c r="C1450" s="729"/>
      <c r="D1450" s="729"/>
      <c r="E1450" s="729"/>
      <c r="F1450" s="687" t="s">
        <v>128</v>
      </c>
      <c r="G1450" s="739"/>
      <c r="H1450" s="739"/>
      <c r="I1450" s="739"/>
      <c r="J1450" s="739"/>
      <c r="K1450" s="739"/>
      <c r="L1450" s="739"/>
      <c r="M1450" s="754"/>
      <c r="N1450" s="752">
        <v>200000</v>
      </c>
      <c r="O1450" s="759"/>
      <c r="P1450" s="652"/>
    </row>
    <row r="1451" spans="2:17">
      <c r="B1451" s="728"/>
      <c r="C1451" s="729"/>
      <c r="D1451" s="729"/>
      <c r="E1451" s="729"/>
      <c r="F1451" s="687" t="s">
        <v>583</v>
      </c>
      <c r="G1451" s="739"/>
      <c r="H1451" s="739"/>
      <c r="I1451" s="739"/>
      <c r="J1451" s="739"/>
      <c r="K1451" s="739">
        <v>121</v>
      </c>
      <c r="L1451" s="739" t="s">
        <v>50</v>
      </c>
      <c r="M1451" s="754">
        <v>375000</v>
      </c>
      <c r="N1451" s="752">
        <f>K1451*M1451</f>
        <v>45375000</v>
      </c>
      <c r="O1451" s="759"/>
      <c r="P1451" s="652"/>
    </row>
    <row r="1452" spans="2:17">
      <c r="B1452" s="127"/>
      <c r="C1452" s="128"/>
      <c r="D1452" s="128"/>
      <c r="E1452" s="128"/>
      <c r="F1452" s="687"/>
      <c r="G1452" s="739"/>
      <c r="H1452" s="739"/>
      <c r="I1452" s="739"/>
      <c r="J1452" s="739"/>
      <c r="K1452" s="739"/>
      <c r="L1452" s="739"/>
      <c r="M1452" s="745"/>
      <c r="N1452" s="752"/>
      <c r="O1452" s="759"/>
      <c r="P1452" s="652"/>
    </row>
    <row r="1453" spans="2:17">
      <c r="B1453" s="127"/>
      <c r="C1453" s="128"/>
      <c r="D1453" s="128"/>
      <c r="E1453" s="128"/>
      <c r="F1453" s="687"/>
      <c r="G1453" s="739"/>
      <c r="H1453" s="739"/>
      <c r="I1453" s="739"/>
      <c r="J1453" s="739"/>
      <c r="K1453" s="739"/>
      <c r="L1453" s="739"/>
      <c r="M1453" s="745"/>
      <c r="N1453" s="752"/>
      <c r="O1453" s="759"/>
      <c r="P1453" s="652"/>
    </row>
    <row r="1454" spans="2:17">
      <c r="B1454" s="728">
        <v>2</v>
      </c>
      <c r="C1454" s="729">
        <v>3</v>
      </c>
      <c r="D1454" s="729">
        <v>12</v>
      </c>
      <c r="E1454" s="729"/>
      <c r="F1454" s="889" t="s">
        <v>802</v>
      </c>
      <c r="G1454" s="890"/>
      <c r="H1454" s="890"/>
      <c r="I1454" s="890"/>
      <c r="J1454" s="890"/>
      <c r="K1454" s="890"/>
      <c r="L1454" s="890"/>
      <c r="M1454" s="891"/>
      <c r="N1454" s="752">
        <f>N1455</f>
        <v>8535000</v>
      </c>
      <c r="O1454" s="759"/>
      <c r="P1454" s="652"/>
    </row>
    <row r="1455" spans="2:17">
      <c r="B1455" s="728">
        <v>2</v>
      </c>
      <c r="C1455" s="729">
        <v>3</v>
      </c>
      <c r="D1455" s="729">
        <v>12</v>
      </c>
      <c r="E1455" s="729">
        <v>2</v>
      </c>
      <c r="F1455" s="687" t="s">
        <v>82</v>
      </c>
      <c r="G1455" s="739"/>
      <c r="H1455" s="739"/>
      <c r="I1455" s="739"/>
      <c r="J1455" s="739"/>
      <c r="K1455" s="739"/>
      <c r="L1455" s="739"/>
      <c r="M1455" s="754"/>
      <c r="N1455" s="752">
        <f>SUM(N1456:N1466)</f>
        <v>8535000</v>
      </c>
      <c r="O1455" s="759"/>
      <c r="P1455" s="652"/>
    </row>
    <row r="1456" spans="2:17">
      <c r="B1456" s="728"/>
      <c r="C1456" s="729"/>
      <c r="D1456" s="729"/>
      <c r="E1456" s="729"/>
      <c r="F1456" s="687" t="s">
        <v>224</v>
      </c>
      <c r="G1456" s="739"/>
      <c r="H1456" s="739"/>
      <c r="I1456" s="739"/>
      <c r="J1456" s="739"/>
      <c r="K1456" s="739"/>
      <c r="L1456" s="739"/>
      <c r="M1456" s="754"/>
      <c r="N1456" s="752">
        <f>SUM(M1457:M1460)</f>
        <v>735000</v>
      </c>
      <c r="O1456" s="759"/>
      <c r="P1456" s="652"/>
    </row>
    <row r="1457" spans="2:18" ht="15" customHeight="1">
      <c r="B1457" s="728"/>
      <c r="C1457" s="729"/>
      <c r="D1457" s="729"/>
      <c r="E1457" s="729"/>
      <c r="F1457" s="687" t="s">
        <v>1556</v>
      </c>
      <c r="G1457" s="739"/>
      <c r="H1457" s="739">
        <v>1</v>
      </c>
      <c r="I1457" s="739" t="s">
        <v>50</v>
      </c>
      <c r="J1457" s="739">
        <v>160000</v>
      </c>
      <c r="K1457" s="739"/>
      <c r="L1457" s="739"/>
      <c r="M1457" s="754">
        <v>160000</v>
      </c>
      <c r="N1457" s="752"/>
      <c r="O1457" s="740"/>
      <c r="P1457" s="655"/>
    </row>
    <row r="1458" spans="2:18" ht="15.75" customHeight="1">
      <c r="B1458" s="728"/>
      <c r="C1458" s="729"/>
      <c r="D1458" s="729"/>
      <c r="E1458" s="729"/>
      <c r="F1458" s="687" t="s">
        <v>479</v>
      </c>
      <c r="G1458" s="739"/>
      <c r="H1458" s="739">
        <v>1</v>
      </c>
      <c r="I1458" s="739" t="s">
        <v>50</v>
      </c>
      <c r="J1458" s="745">
        <v>150000</v>
      </c>
      <c r="K1458" s="739"/>
      <c r="L1458" s="739"/>
      <c r="M1458" s="754">
        <f>H1458*J1458</f>
        <v>150000</v>
      </c>
      <c r="N1458" s="752"/>
      <c r="O1458" s="759"/>
      <c r="P1458" s="652"/>
    </row>
    <row r="1459" spans="2:18" ht="19.149999999999999" customHeight="1">
      <c r="B1459" s="728"/>
      <c r="C1459" s="729"/>
      <c r="D1459" s="729"/>
      <c r="E1459" s="729"/>
      <c r="F1459" s="687" t="s">
        <v>480</v>
      </c>
      <c r="G1459" s="739"/>
      <c r="H1459" s="739">
        <v>1</v>
      </c>
      <c r="I1459" s="739" t="s">
        <v>50</v>
      </c>
      <c r="J1459" s="745">
        <v>125000</v>
      </c>
      <c r="K1459" s="739"/>
      <c r="L1459" s="739"/>
      <c r="M1459" s="754">
        <f t="shared" ref="M1459:M1460" si="160">H1459*J1459</f>
        <v>125000</v>
      </c>
      <c r="N1459" s="752"/>
      <c r="O1459" s="760"/>
      <c r="P1459" s="652"/>
      <c r="Q1459" s="94">
        <f>N1498</f>
        <v>6455000</v>
      </c>
      <c r="R1459" s="88">
        <f>1700000*18</f>
        <v>30600000</v>
      </c>
    </row>
    <row r="1460" spans="2:18" ht="19.149999999999999" customHeight="1">
      <c r="B1460" s="728"/>
      <c r="C1460" s="729"/>
      <c r="D1460" s="729"/>
      <c r="E1460" s="729"/>
      <c r="F1460" s="687" t="s">
        <v>481</v>
      </c>
      <c r="G1460" s="739"/>
      <c r="H1460" s="739">
        <v>3</v>
      </c>
      <c r="I1460" s="739" t="s">
        <v>50</v>
      </c>
      <c r="J1460" s="745">
        <v>100000</v>
      </c>
      <c r="K1460" s="739"/>
      <c r="L1460" s="739"/>
      <c r="M1460" s="754">
        <f t="shared" si="160"/>
        <v>300000</v>
      </c>
      <c r="N1460" s="752"/>
      <c r="O1460" s="760"/>
      <c r="P1460" s="652"/>
      <c r="R1460" s="88"/>
    </row>
    <row r="1461" spans="2:18">
      <c r="B1461" s="728"/>
      <c r="C1461" s="729"/>
      <c r="D1461" s="729"/>
      <c r="E1461" s="729"/>
      <c r="F1461" s="645" t="s">
        <v>130</v>
      </c>
      <c r="G1461" s="739"/>
      <c r="H1461" s="739"/>
      <c r="I1461" s="739"/>
      <c r="J1461" s="739"/>
      <c r="K1461" s="739">
        <v>50</v>
      </c>
      <c r="L1461" s="739" t="s">
        <v>50</v>
      </c>
      <c r="M1461" s="754">
        <v>20000</v>
      </c>
      <c r="N1461" s="752">
        <f>K1461*M1461</f>
        <v>1000000</v>
      </c>
      <c r="O1461" s="759"/>
      <c r="P1461" s="652"/>
      <c r="R1461" s="88">
        <f>Q1459</f>
        <v>6455000</v>
      </c>
    </row>
    <row r="1462" spans="2:18">
      <c r="B1462" s="728"/>
      <c r="C1462" s="729"/>
      <c r="D1462" s="729"/>
      <c r="E1462" s="729"/>
      <c r="F1462" s="687" t="s">
        <v>131</v>
      </c>
      <c r="G1462" s="739"/>
      <c r="H1462" s="739"/>
      <c r="I1462" s="739"/>
      <c r="J1462" s="739"/>
      <c r="K1462" s="739">
        <v>1</v>
      </c>
      <c r="L1462" s="739" t="s">
        <v>50</v>
      </c>
      <c r="M1462" s="754">
        <v>200000</v>
      </c>
      <c r="N1462" s="752">
        <f>K1462*M1462</f>
        <v>200000</v>
      </c>
      <c r="O1462" s="759"/>
      <c r="P1462" s="652"/>
      <c r="R1462" s="101">
        <f>SUM(R1459:R1461)</f>
        <v>37055000</v>
      </c>
    </row>
    <row r="1463" spans="2:18">
      <c r="B1463" s="728"/>
      <c r="C1463" s="729"/>
      <c r="D1463" s="729"/>
      <c r="E1463" s="729"/>
      <c r="F1463" s="687" t="s">
        <v>127</v>
      </c>
      <c r="G1463" s="739"/>
      <c r="H1463" s="739"/>
      <c r="I1463" s="739"/>
      <c r="J1463" s="739"/>
      <c r="K1463" s="739"/>
      <c r="L1463" s="739"/>
      <c r="M1463" s="754"/>
      <c r="N1463" s="752">
        <v>250000</v>
      </c>
      <c r="O1463" s="759"/>
      <c r="P1463" s="652"/>
      <c r="R1463" s="88"/>
    </row>
    <row r="1464" spans="2:18">
      <c r="B1464" s="728"/>
      <c r="C1464" s="729"/>
      <c r="D1464" s="729"/>
      <c r="E1464" s="729"/>
      <c r="F1464" s="688" t="s">
        <v>225</v>
      </c>
      <c r="G1464" s="739"/>
      <c r="H1464" s="739"/>
      <c r="I1464" s="739"/>
      <c r="J1464" s="739"/>
      <c r="K1464" s="739">
        <v>60</v>
      </c>
      <c r="L1464" s="739" t="s">
        <v>50</v>
      </c>
      <c r="M1464" s="745">
        <v>20000</v>
      </c>
      <c r="N1464" s="752">
        <f>K1464*M1464</f>
        <v>1200000</v>
      </c>
      <c r="O1464" s="759"/>
      <c r="P1464" s="652"/>
    </row>
    <row r="1465" spans="2:18">
      <c r="B1465" s="728"/>
      <c r="C1465" s="729"/>
      <c r="D1465" s="729"/>
      <c r="E1465" s="729"/>
      <c r="F1465" s="688" t="s">
        <v>128</v>
      </c>
      <c r="G1465" s="739"/>
      <c r="H1465" s="739"/>
      <c r="I1465" s="739"/>
      <c r="J1465" s="739"/>
      <c r="K1465" s="739"/>
      <c r="L1465" s="739"/>
      <c r="M1465" s="745"/>
      <c r="N1465" s="752">
        <v>150000</v>
      </c>
      <c r="O1465" s="759"/>
      <c r="P1465" s="652"/>
    </row>
    <row r="1466" spans="2:18">
      <c r="B1466" s="728"/>
      <c r="C1466" s="729"/>
      <c r="D1466" s="729"/>
      <c r="E1466" s="729"/>
      <c r="F1466" s="688" t="s">
        <v>231</v>
      </c>
      <c r="G1466" s="739"/>
      <c r="H1466" s="739"/>
      <c r="I1466" s="739"/>
      <c r="J1466" s="739"/>
      <c r="K1466" s="739">
        <v>50</v>
      </c>
      <c r="L1466" s="739" t="s">
        <v>50</v>
      </c>
      <c r="M1466" s="745">
        <v>100000</v>
      </c>
      <c r="N1466" s="752">
        <f>K1466*M1466</f>
        <v>5000000</v>
      </c>
      <c r="O1466" s="759"/>
      <c r="P1466" s="652"/>
    </row>
    <row r="1467" spans="2:18">
      <c r="B1467" s="728"/>
      <c r="C1467" s="729"/>
      <c r="D1467" s="729"/>
      <c r="E1467" s="729"/>
      <c r="F1467" s="688"/>
      <c r="G1467" s="739"/>
      <c r="H1467" s="739"/>
      <c r="I1467" s="739"/>
      <c r="J1467" s="739"/>
      <c r="K1467" s="739"/>
      <c r="L1467" s="739"/>
      <c r="M1467" s="745"/>
      <c r="N1467" s="752"/>
      <c r="O1467" s="759"/>
      <c r="P1467" s="652"/>
    </row>
    <row r="1468" spans="2:18">
      <c r="B1468" s="728"/>
      <c r="C1468" s="729"/>
      <c r="D1468" s="729"/>
      <c r="E1468" s="729"/>
      <c r="F1468" s="688"/>
      <c r="G1468" s="739"/>
      <c r="H1468" s="739"/>
      <c r="I1468" s="739"/>
      <c r="J1468" s="739"/>
      <c r="K1468" s="739"/>
      <c r="L1468" s="739"/>
      <c r="M1468" s="745"/>
      <c r="N1468" s="752"/>
      <c r="O1468" s="759"/>
      <c r="P1468" s="652"/>
    </row>
    <row r="1469" spans="2:18">
      <c r="B1469" s="679">
        <v>2</v>
      </c>
      <c r="C1469" s="680">
        <v>3</v>
      </c>
      <c r="D1469" s="680">
        <v>13</v>
      </c>
      <c r="E1469" s="680"/>
      <c r="F1469" s="792" t="s">
        <v>801</v>
      </c>
      <c r="G1469" s="794"/>
      <c r="H1469" s="794"/>
      <c r="I1469" s="794"/>
      <c r="J1469" s="794"/>
      <c r="K1469" s="794"/>
      <c r="L1469" s="794"/>
      <c r="M1469" s="795"/>
      <c r="N1469" s="793">
        <f>N1470</f>
        <v>15355000</v>
      </c>
      <c r="O1469" s="759"/>
      <c r="P1469" s="652"/>
    </row>
    <row r="1470" spans="2:18">
      <c r="B1470" s="728">
        <v>2</v>
      </c>
      <c r="C1470" s="729">
        <v>3</v>
      </c>
      <c r="D1470" s="729">
        <v>13</v>
      </c>
      <c r="E1470" s="729">
        <v>2</v>
      </c>
      <c r="F1470" s="645" t="s">
        <v>82</v>
      </c>
      <c r="G1470" s="739"/>
      <c r="H1470" s="739"/>
      <c r="I1470" s="739"/>
      <c r="J1470" s="739"/>
      <c r="K1470" s="739"/>
      <c r="L1470" s="739"/>
      <c r="M1470" s="754"/>
      <c r="N1470" s="752">
        <f>SUM(N1471:N1481)</f>
        <v>15355000</v>
      </c>
      <c r="O1470" s="759"/>
      <c r="P1470" s="652"/>
    </row>
    <row r="1471" spans="2:18">
      <c r="B1471" s="728"/>
      <c r="C1471" s="729"/>
      <c r="D1471" s="729"/>
      <c r="E1471" s="729"/>
      <c r="F1471" s="645" t="s">
        <v>224</v>
      </c>
      <c r="G1471" s="739"/>
      <c r="H1471" s="739"/>
      <c r="I1471" s="739"/>
      <c r="J1471" s="739"/>
      <c r="K1471" s="739"/>
      <c r="L1471" s="739"/>
      <c r="M1471" s="754"/>
      <c r="N1471" s="752">
        <f>SUM(M1472:M1475)</f>
        <v>735000</v>
      </c>
      <c r="O1471" s="759"/>
      <c r="P1471" s="652"/>
    </row>
    <row r="1472" spans="2:18">
      <c r="B1472" s="728"/>
      <c r="C1472" s="729"/>
      <c r="D1472" s="729"/>
      <c r="E1472" s="729"/>
      <c r="F1472" s="645" t="s">
        <v>1556</v>
      </c>
      <c r="G1472" s="739"/>
      <c r="H1472" s="739">
        <v>1</v>
      </c>
      <c r="I1472" s="739" t="s">
        <v>50</v>
      </c>
      <c r="J1472" s="739">
        <v>160000</v>
      </c>
      <c r="K1472" s="739"/>
      <c r="L1472" s="739"/>
      <c r="M1472" s="754">
        <v>160000</v>
      </c>
      <c r="N1472" s="752"/>
      <c r="O1472" s="759"/>
      <c r="P1472" s="652"/>
    </row>
    <row r="1473" spans="2:17" ht="15.75" customHeight="1">
      <c r="B1473" s="728"/>
      <c r="C1473" s="729"/>
      <c r="D1473" s="729"/>
      <c r="E1473" s="729"/>
      <c r="F1473" s="687" t="s">
        <v>479</v>
      </c>
      <c r="G1473" s="739"/>
      <c r="H1473" s="739">
        <v>1</v>
      </c>
      <c r="I1473" s="739" t="s">
        <v>50</v>
      </c>
      <c r="J1473" s="745">
        <v>150000</v>
      </c>
      <c r="K1473" s="739"/>
      <c r="L1473" s="739"/>
      <c r="M1473" s="754">
        <f>H1473*J1473</f>
        <v>150000</v>
      </c>
      <c r="N1473" s="752"/>
      <c r="O1473" s="759"/>
      <c r="P1473" s="652"/>
    </row>
    <row r="1474" spans="2:17" ht="16.149999999999999" customHeight="1">
      <c r="B1474" s="728"/>
      <c r="C1474" s="729"/>
      <c r="D1474" s="729"/>
      <c r="E1474" s="729"/>
      <c r="F1474" s="687" t="s">
        <v>480</v>
      </c>
      <c r="G1474" s="739"/>
      <c r="H1474" s="739">
        <v>1</v>
      </c>
      <c r="I1474" s="739" t="s">
        <v>50</v>
      </c>
      <c r="J1474" s="745">
        <v>125000</v>
      </c>
      <c r="K1474" s="739"/>
      <c r="L1474" s="739"/>
      <c r="M1474" s="754">
        <f t="shared" ref="M1474:M1475" si="161">H1474*J1474</f>
        <v>125000</v>
      </c>
      <c r="N1474" s="752"/>
      <c r="O1474" s="759"/>
      <c r="P1474" s="652"/>
      <c r="Q1474" s="94">
        <f>N1512</f>
        <v>30780000</v>
      </c>
    </row>
    <row r="1475" spans="2:17">
      <c r="B1475" s="728"/>
      <c r="C1475" s="729"/>
      <c r="D1475" s="729"/>
      <c r="E1475" s="729"/>
      <c r="F1475" s="688" t="s">
        <v>481</v>
      </c>
      <c r="G1475" s="739"/>
      <c r="H1475" s="739">
        <v>3</v>
      </c>
      <c r="I1475" s="739" t="s">
        <v>50</v>
      </c>
      <c r="J1475" s="745">
        <v>100000</v>
      </c>
      <c r="K1475" s="739"/>
      <c r="L1475" s="739"/>
      <c r="M1475" s="754">
        <f t="shared" si="161"/>
        <v>300000</v>
      </c>
      <c r="N1475" s="752"/>
      <c r="O1475" s="759"/>
      <c r="P1475" s="652"/>
    </row>
    <row r="1476" spans="2:17">
      <c r="B1476" s="728"/>
      <c r="C1476" s="729"/>
      <c r="D1476" s="729"/>
      <c r="E1476" s="729"/>
      <c r="F1476" s="687" t="s">
        <v>131</v>
      </c>
      <c r="G1476" s="739"/>
      <c r="H1476" s="739"/>
      <c r="I1476" s="739"/>
      <c r="J1476" s="739"/>
      <c r="K1476" s="739">
        <v>3</v>
      </c>
      <c r="L1476" s="739" t="s">
        <v>50</v>
      </c>
      <c r="M1476" s="754">
        <v>100000</v>
      </c>
      <c r="N1476" s="752">
        <f>K1476*M1476</f>
        <v>300000</v>
      </c>
      <c r="O1476" s="759"/>
      <c r="P1476" s="652"/>
    </row>
    <row r="1477" spans="2:17">
      <c r="B1477" s="728"/>
      <c r="C1477" s="729"/>
      <c r="D1477" s="729"/>
      <c r="E1477" s="729"/>
      <c r="F1477" s="687" t="s">
        <v>130</v>
      </c>
      <c r="G1477" s="739"/>
      <c r="H1477" s="739"/>
      <c r="I1477" s="739"/>
      <c r="J1477" s="739"/>
      <c r="K1477" s="739">
        <v>71</v>
      </c>
      <c r="L1477" s="739" t="s">
        <v>50</v>
      </c>
      <c r="M1477" s="754">
        <v>20000</v>
      </c>
      <c r="N1477" s="752">
        <f>K1477*M1477</f>
        <v>1420000</v>
      </c>
      <c r="O1477" s="759"/>
      <c r="P1477" s="652"/>
    </row>
    <row r="1478" spans="2:17">
      <c r="B1478" s="728"/>
      <c r="C1478" s="729"/>
      <c r="D1478" s="729"/>
      <c r="E1478" s="729"/>
      <c r="F1478" s="687" t="s">
        <v>127</v>
      </c>
      <c r="G1478" s="739"/>
      <c r="H1478" s="739"/>
      <c r="I1478" s="739"/>
      <c r="J1478" s="739"/>
      <c r="K1478" s="739"/>
      <c r="L1478" s="739"/>
      <c r="M1478" s="754"/>
      <c r="N1478" s="752">
        <v>500000</v>
      </c>
      <c r="O1478" s="759"/>
      <c r="P1478" s="652"/>
    </row>
    <row r="1479" spans="2:17">
      <c r="B1479" s="728"/>
      <c r="C1479" s="729"/>
      <c r="D1479" s="729"/>
      <c r="E1479" s="729"/>
      <c r="F1479" s="687" t="s">
        <v>225</v>
      </c>
      <c r="G1479" s="739"/>
      <c r="H1479" s="739"/>
      <c r="I1479" s="739"/>
      <c r="J1479" s="739"/>
      <c r="K1479" s="739">
        <v>80</v>
      </c>
      <c r="L1479" s="739" t="s">
        <v>50</v>
      </c>
      <c r="M1479" s="754">
        <v>20000</v>
      </c>
      <c r="N1479" s="752">
        <f>K1479*M1479</f>
        <v>1600000</v>
      </c>
      <c r="O1479" s="759"/>
      <c r="P1479" s="652"/>
    </row>
    <row r="1480" spans="2:17">
      <c r="B1480" s="728"/>
      <c r="C1480" s="729"/>
      <c r="D1480" s="729"/>
      <c r="E1480" s="729"/>
      <c r="F1480" s="687" t="s">
        <v>128</v>
      </c>
      <c r="G1480" s="739"/>
      <c r="H1480" s="739"/>
      <c r="I1480" s="739"/>
      <c r="J1480" s="739"/>
      <c r="K1480" s="739"/>
      <c r="L1480" s="739"/>
      <c r="M1480" s="754"/>
      <c r="N1480" s="752">
        <v>150000</v>
      </c>
      <c r="O1480" s="759"/>
      <c r="P1480" s="652"/>
    </row>
    <row r="1481" spans="2:17">
      <c r="B1481" s="728"/>
      <c r="C1481" s="729"/>
      <c r="D1481" s="729"/>
      <c r="E1481" s="729"/>
      <c r="F1481" s="687" t="s">
        <v>594</v>
      </c>
      <c r="G1481" s="739"/>
      <c r="H1481" s="739"/>
      <c r="I1481" s="739"/>
      <c r="J1481" s="739"/>
      <c r="K1481" s="739">
        <v>71</v>
      </c>
      <c r="L1481" s="739" t="s">
        <v>50</v>
      </c>
      <c r="M1481" s="754">
        <v>150000</v>
      </c>
      <c r="N1481" s="752">
        <f>K1481*M1481</f>
        <v>10650000</v>
      </c>
      <c r="O1481" s="759"/>
      <c r="P1481" s="652"/>
    </row>
    <row r="1482" spans="2:17">
      <c r="B1482" s="818"/>
      <c r="C1482" s="819"/>
      <c r="D1482" s="819"/>
      <c r="E1482" s="819"/>
      <c r="F1482" s="687"/>
      <c r="G1482" s="739"/>
      <c r="H1482" s="739"/>
      <c r="I1482" s="739"/>
      <c r="J1482" s="739"/>
      <c r="K1482" s="739"/>
      <c r="L1482" s="739"/>
      <c r="M1482" s="745"/>
      <c r="N1482" s="752"/>
      <c r="O1482" s="759"/>
      <c r="P1482" s="652"/>
    </row>
    <row r="1483" spans="2:17">
      <c r="B1483" s="818"/>
      <c r="C1483" s="819"/>
      <c r="D1483" s="819"/>
      <c r="E1483" s="819"/>
      <c r="F1483" s="687"/>
      <c r="G1483" s="739"/>
      <c r="H1483" s="739"/>
      <c r="I1483" s="739"/>
      <c r="J1483" s="739"/>
      <c r="K1483" s="739"/>
      <c r="L1483" s="739"/>
      <c r="M1483" s="745"/>
      <c r="N1483" s="752"/>
      <c r="O1483" s="759"/>
      <c r="P1483" s="652"/>
    </row>
    <row r="1484" spans="2:17" ht="15.75" customHeight="1">
      <c r="B1484" s="818">
        <v>2</v>
      </c>
      <c r="C1484" s="819">
        <v>3</v>
      </c>
      <c r="D1484" s="819">
        <v>14</v>
      </c>
      <c r="E1484" s="819"/>
      <c r="F1484" s="792" t="s">
        <v>1759</v>
      </c>
      <c r="G1484" s="739"/>
      <c r="H1484" s="739"/>
      <c r="I1484" s="739"/>
      <c r="J1484" s="739"/>
      <c r="K1484" s="739"/>
      <c r="L1484" s="739"/>
      <c r="M1484" s="745"/>
      <c r="N1484" s="752">
        <f>N1485</f>
        <v>5525000</v>
      </c>
      <c r="O1484" s="759"/>
      <c r="P1484" s="652"/>
    </row>
    <row r="1485" spans="2:17">
      <c r="B1485" s="728">
        <v>2</v>
      </c>
      <c r="C1485" s="729">
        <v>3</v>
      </c>
      <c r="D1485" s="729">
        <v>14</v>
      </c>
      <c r="E1485" s="729">
        <v>2</v>
      </c>
      <c r="F1485" s="687" t="s">
        <v>82</v>
      </c>
      <c r="G1485" s="739"/>
      <c r="H1485" s="739"/>
      <c r="I1485" s="739"/>
      <c r="J1485" s="739"/>
      <c r="K1485" s="739"/>
      <c r="L1485" s="739"/>
      <c r="M1485" s="745"/>
      <c r="N1485" s="752">
        <f>SUM(N1486:N1495)</f>
        <v>5525000</v>
      </c>
      <c r="O1485" s="759"/>
      <c r="P1485" s="652"/>
    </row>
    <row r="1486" spans="2:17">
      <c r="B1486" s="728"/>
      <c r="C1486" s="729"/>
      <c r="D1486" s="729"/>
      <c r="E1486" s="729"/>
      <c r="F1486" s="687" t="s">
        <v>224</v>
      </c>
      <c r="G1486" s="739"/>
      <c r="H1486" s="739"/>
      <c r="I1486" s="739"/>
      <c r="J1486" s="739"/>
      <c r="K1486" s="739"/>
      <c r="L1486" s="739"/>
      <c r="M1486" s="745"/>
      <c r="N1486" s="752">
        <f>SUM(M1487:M1490)</f>
        <v>735000</v>
      </c>
      <c r="O1486" s="759"/>
      <c r="P1486" s="652"/>
    </row>
    <row r="1487" spans="2:17">
      <c r="B1487" s="728"/>
      <c r="C1487" s="729"/>
      <c r="D1487" s="729"/>
      <c r="E1487" s="729"/>
      <c r="F1487" s="687" t="s">
        <v>1556</v>
      </c>
      <c r="G1487" s="739"/>
      <c r="H1487" s="739">
        <v>1</v>
      </c>
      <c r="I1487" s="739" t="s">
        <v>50</v>
      </c>
      <c r="J1487" s="739">
        <v>160000</v>
      </c>
      <c r="K1487" s="739"/>
      <c r="L1487" s="739"/>
      <c r="M1487" s="745">
        <v>160000</v>
      </c>
      <c r="N1487" s="752"/>
      <c r="O1487" s="759"/>
      <c r="P1487" s="652"/>
    </row>
    <row r="1488" spans="2:17">
      <c r="B1488" s="728"/>
      <c r="C1488" s="729"/>
      <c r="D1488" s="729"/>
      <c r="E1488" s="729"/>
      <c r="F1488" s="687" t="s">
        <v>479</v>
      </c>
      <c r="G1488" s="739"/>
      <c r="H1488" s="739">
        <v>1</v>
      </c>
      <c r="I1488" s="739" t="s">
        <v>50</v>
      </c>
      <c r="J1488" s="747">
        <v>150000</v>
      </c>
      <c r="K1488" s="739"/>
      <c r="L1488" s="739"/>
      <c r="M1488" s="745">
        <f>H1488*J1488</f>
        <v>150000</v>
      </c>
      <c r="N1488" s="752"/>
      <c r="O1488" s="759"/>
      <c r="P1488" s="652"/>
    </row>
    <row r="1489" spans="2:17">
      <c r="B1489" s="728"/>
      <c r="C1489" s="729"/>
      <c r="D1489" s="729"/>
      <c r="E1489" s="729"/>
      <c r="F1489" s="687" t="s">
        <v>480</v>
      </c>
      <c r="G1489" s="739"/>
      <c r="H1489" s="739">
        <v>1</v>
      </c>
      <c r="I1489" s="739" t="s">
        <v>50</v>
      </c>
      <c r="J1489" s="747">
        <v>125000</v>
      </c>
      <c r="K1489" s="739"/>
      <c r="L1489" s="739"/>
      <c r="M1489" s="745">
        <f t="shared" ref="M1489:M1490" si="162">H1489*J1489</f>
        <v>125000</v>
      </c>
      <c r="N1489" s="752"/>
      <c r="O1489" s="759"/>
      <c r="P1489" s="652"/>
    </row>
    <row r="1490" spans="2:17">
      <c r="B1490" s="728"/>
      <c r="C1490" s="729"/>
      <c r="D1490" s="729"/>
      <c r="E1490" s="729"/>
      <c r="F1490" s="688" t="s">
        <v>481</v>
      </c>
      <c r="G1490" s="739"/>
      <c r="H1490" s="739">
        <v>3</v>
      </c>
      <c r="I1490" s="739" t="s">
        <v>50</v>
      </c>
      <c r="J1490" s="747">
        <v>100000</v>
      </c>
      <c r="K1490" s="739"/>
      <c r="L1490" s="739"/>
      <c r="M1490" s="745">
        <f t="shared" si="162"/>
        <v>300000</v>
      </c>
      <c r="N1490" s="752"/>
      <c r="O1490" s="759"/>
      <c r="P1490" s="652"/>
    </row>
    <row r="1491" spans="2:17">
      <c r="B1491" s="728"/>
      <c r="C1491" s="729"/>
      <c r="D1491" s="729"/>
      <c r="E1491" s="729"/>
      <c r="F1491" s="688" t="s">
        <v>131</v>
      </c>
      <c r="G1491" s="739"/>
      <c r="H1491" s="739"/>
      <c r="I1491" s="739"/>
      <c r="J1491" s="739"/>
      <c r="K1491" s="739">
        <v>3</v>
      </c>
      <c r="L1491" s="739" t="s">
        <v>50</v>
      </c>
      <c r="M1491" s="745">
        <v>100000</v>
      </c>
      <c r="N1491" s="752">
        <f>K1491*M1491</f>
        <v>300000</v>
      </c>
      <c r="O1491" s="759"/>
      <c r="P1491" s="652"/>
    </row>
    <row r="1492" spans="2:17">
      <c r="B1492" s="728"/>
      <c r="C1492" s="729"/>
      <c r="D1492" s="729"/>
      <c r="E1492" s="729"/>
      <c r="F1492" s="688" t="s">
        <v>130</v>
      </c>
      <c r="G1492" s="739"/>
      <c r="H1492" s="739"/>
      <c r="I1492" s="739"/>
      <c r="J1492" s="739"/>
      <c r="K1492" s="739">
        <v>92</v>
      </c>
      <c r="L1492" s="739" t="s">
        <v>50</v>
      </c>
      <c r="M1492" s="745">
        <v>20000</v>
      </c>
      <c r="N1492" s="752">
        <f>K1492*M1492</f>
        <v>1840000</v>
      </c>
      <c r="O1492" s="759"/>
      <c r="P1492" s="652"/>
    </row>
    <row r="1493" spans="2:17" ht="16.5" customHeight="1">
      <c r="B1493" s="728"/>
      <c r="C1493" s="729"/>
      <c r="D1493" s="729"/>
      <c r="E1493" s="729"/>
      <c r="F1493" s="688" t="s">
        <v>127</v>
      </c>
      <c r="G1493" s="739"/>
      <c r="H1493" s="739"/>
      <c r="I1493" s="739"/>
      <c r="J1493" s="739"/>
      <c r="K1493" s="739">
        <v>100</v>
      </c>
      <c r="L1493" s="739" t="s">
        <v>50</v>
      </c>
      <c r="M1493" s="745">
        <v>5000</v>
      </c>
      <c r="N1493" s="752">
        <f>M1493*K1493</f>
        <v>500000</v>
      </c>
      <c r="O1493" s="759"/>
      <c r="P1493" s="652"/>
      <c r="Q1493" s="94" t="e">
        <f>#REF!</f>
        <v>#REF!</v>
      </c>
    </row>
    <row r="1494" spans="2:17">
      <c r="B1494" s="728"/>
      <c r="C1494" s="729"/>
      <c r="D1494" s="729"/>
      <c r="E1494" s="729"/>
      <c r="F1494" s="688" t="s">
        <v>225</v>
      </c>
      <c r="G1494" s="739"/>
      <c r="H1494" s="739"/>
      <c r="I1494" s="739"/>
      <c r="J1494" s="739"/>
      <c r="K1494" s="739">
        <v>100</v>
      </c>
      <c r="L1494" s="739" t="s">
        <v>50</v>
      </c>
      <c r="M1494" s="745">
        <v>20000</v>
      </c>
      <c r="N1494" s="752">
        <f>K1494*M1494</f>
        <v>2000000</v>
      </c>
      <c r="O1494" s="759"/>
      <c r="P1494" s="652"/>
    </row>
    <row r="1495" spans="2:17">
      <c r="B1495" s="728"/>
      <c r="C1495" s="729"/>
      <c r="D1495" s="729"/>
      <c r="E1495" s="729"/>
      <c r="F1495" s="688" t="s">
        <v>128</v>
      </c>
      <c r="G1495" s="739"/>
      <c r="H1495" s="739"/>
      <c r="I1495" s="739"/>
      <c r="J1495" s="739"/>
      <c r="K1495" s="739"/>
      <c r="L1495" s="739"/>
      <c r="M1495" s="745"/>
      <c r="N1495" s="752">
        <v>150000</v>
      </c>
      <c r="O1495" s="759"/>
      <c r="P1495" s="652"/>
    </row>
    <row r="1496" spans="2:17">
      <c r="B1496" s="728"/>
      <c r="C1496" s="729"/>
      <c r="D1496" s="729"/>
      <c r="E1496" s="729"/>
      <c r="F1496" s="688"/>
      <c r="G1496" s="739"/>
      <c r="H1496" s="739"/>
      <c r="I1496" s="739"/>
      <c r="J1496" s="739"/>
      <c r="K1496" s="739"/>
      <c r="L1496" s="739"/>
      <c r="M1496" s="745"/>
      <c r="N1496" s="752"/>
      <c r="O1496" s="759"/>
      <c r="P1496" s="652"/>
    </row>
    <row r="1497" spans="2:17">
      <c r="B1497" s="127"/>
      <c r="C1497" s="128"/>
      <c r="D1497" s="128"/>
      <c r="E1497" s="128"/>
      <c r="F1497" s="687"/>
      <c r="G1497" s="739"/>
      <c r="H1497" s="739"/>
      <c r="I1497" s="739"/>
      <c r="J1497" s="739"/>
      <c r="K1497" s="739"/>
      <c r="L1497" s="739"/>
      <c r="M1497" s="745"/>
      <c r="N1497" s="752"/>
      <c r="O1497" s="759"/>
      <c r="P1497" s="652"/>
    </row>
    <row r="1498" spans="2:17">
      <c r="B1498" s="824">
        <v>2</v>
      </c>
      <c r="C1498" s="825">
        <v>3</v>
      </c>
      <c r="D1498" s="825">
        <v>15</v>
      </c>
      <c r="E1498" s="825"/>
      <c r="F1498" s="879" t="s">
        <v>800</v>
      </c>
      <c r="G1498" s="880"/>
      <c r="H1498" s="880"/>
      <c r="I1498" s="880"/>
      <c r="J1498" s="880"/>
      <c r="K1498" s="880"/>
      <c r="L1498" s="880"/>
      <c r="M1498" s="883"/>
      <c r="N1498" s="793">
        <f>N1499</f>
        <v>6455000</v>
      </c>
      <c r="O1498" s="759"/>
      <c r="P1498" s="652"/>
    </row>
    <row r="1499" spans="2:17" ht="16.5" customHeight="1">
      <c r="B1499" s="728">
        <v>2</v>
      </c>
      <c r="C1499" s="729">
        <v>3</v>
      </c>
      <c r="D1499" s="729">
        <v>15</v>
      </c>
      <c r="E1499" s="729">
        <v>2</v>
      </c>
      <c r="F1499" s="687" t="s">
        <v>82</v>
      </c>
      <c r="G1499" s="739"/>
      <c r="H1499" s="739"/>
      <c r="I1499" s="739"/>
      <c r="J1499" s="739"/>
      <c r="K1499" s="739"/>
      <c r="L1499" s="739"/>
      <c r="M1499" s="754"/>
      <c r="N1499" s="752">
        <f>SUM(N1500:N1509)</f>
        <v>6455000</v>
      </c>
      <c r="O1499" s="759"/>
      <c r="P1499" s="652"/>
      <c r="Q1499" s="94" t="e">
        <f>#REF!</f>
        <v>#REF!</v>
      </c>
    </row>
    <row r="1500" spans="2:17">
      <c r="B1500" s="728"/>
      <c r="C1500" s="729"/>
      <c r="D1500" s="729"/>
      <c r="E1500" s="729"/>
      <c r="F1500" s="688" t="s">
        <v>630</v>
      </c>
      <c r="G1500" s="739"/>
      <c r="H1500" s="739"/>
      <c r="I1500" s="739"/>
      <c r="J1500" s="739"/>
      <c r="K1500" s="739"/>
      <c r="L1500" s="739"/>
      <c r="M1500" s="754"/>
      <c r="N1500" s="752">
        <f>SUM(M1501:M1504)</f>
        <v>2935000</v>
      </c>
      <c r="O1500" s="759"/>
      <c r="P1500" s="652"/>
    </row>
    <row r="1501" spans="2:17">
      <c r="B1501" s="728"/>
      <c r="C1501" s="729"/>
      <c r="D1501" s="729"/>
      <c r="E1501" s="729"/>
      <c r="F1501" s="688" t="s">
        <v>629</v>
      </c>
      <c r="G1501" s="739"/>
      <c r="H1501" s="739">
        <v>1</v>
      </c>
      <c r="I1501" s="739" t="s">
        <v>50</v>
      </c>
      <c r="J1501" s="747">
        <v>160000</v>
      </c>
      <c r="K1501" s="739"/>
      <c r="L1501" s="739"/>
      <c r="M1501" s="754">
        <f>H1501*J1501</f>
        <v>160000</v>
      </c>
      <c r="N1501" s="752"/>
      <c r="O1501" s="759"/>
      <c r="P1501" s="652"/>
    </row>
    <row r="1502" spans="2:17">
      <c r="B1502" s="728"/>
      <c r="C1502" s="729"/>
      <c r="D1502" s="729"/>
      <c r="E1502" s="729"/>
      <c r="F1502" s="688" t="s">
        <v>124</v>
      </c>
      <c r="G1502" s="739"/>
      <c r="H1502" s="739">
        <v>1</v>
      </c>
      <c r="I1502" s="739" t="s">
        <v>50</v>
      </c>
      <c r="J1502" s="745">
        <v>150000</v>
      </c>
      <c r="K1502" s="739"/>
      <c r="L1502" s="739"/>
      <c r="M1502" s="754">
        <f>H1502*J1502</f>
        <v>150000</v>
      </c>
      <c r="N1502" s="752"/>
      <c r="O1502" s="759"/>
      <c r="P1502" s="652"/>
    </row>
    <row r="1503" spans="2:17" ht="15.75" customHeight="1">
      <c r="B1503" s="728"/>
      <c r="C1503" s="729"/>
      <c r="D1503" s="729"/>
      <c r="E1503" s="729"/>
      <c r="F1503" s="687" t="s">
        <v>125</v>
      </c>
      <c r="G1503" s="739"/>
      <c r="H1503" s="739">
        <v>1</v>
      </c>
      <c r="I1503" s="739" t="s">
        <v>50</v>
      </c>
      <c r="J1503" s="745">
        <v>125000</v>
      </c>
      <c r="K1503" s="739"/>
      <c r="L1503" s="739"/>
      <c r="M1503" s="754">
        <f t="shared" ref="M1503:M1504" si="163">H1503*J1503</f>
        <v>125000</v>
      </c>
      <c r="N1503" s="752"/>
      <c r="O1503" s="759"/>
      <c r="P1503" s="652"/>
    </row>
    <row r="1504" spans="2:17">
      <c r="B1504" s="728"/>
      <c r="C1504" s="729"/>
      <c r="D1504" s="729"/>
      <c r="E1504" s="729"/>
      <c r="F1504" s="687" t="s">
        <v>126</v>
      </c>
      <c r="G1504" s="739"/>
      <c r="H1504" s="739">
        <v>25</v>
      </c>
      <c r="I1504" s="739" t="s">
        <v>50</v>
      </c>
      <c r="J1504" s="745">
        <v>100000</v>
      </c>
      <c r="K1504" s="739"/>
      <c r="L1504" s="739"/>
      <c r="M1504" s="754">
        <f t="shared" si="163"/>
        <v>2500000</v>
      </c>
      <c r="N1504" s="752"/>
      <c r="O1504" s="759"/>
      <c r="P1504" s="652"/>
    </row>
    <row r="1505" spans="2:17">
      <c r="B1505" s="728"/>
      <c r="C1505" s="729"/>
      <c r="D1505" s="729"/>
      <c r="E1505" s="729"/>
      <c r="F1505" s="687" t="s">
        <v>131</v>
      </c>
      <c r="G1505" s="739"/>
      <c r="H1505" s="739"/>
      <c r="I1505" s="739"/>
      <c r="J1505" s="739"/>
      <c r="K1505" s="739">
        <v>2</v>
      </c>
      <c r="L1505" s="739" t="s">
        <v>50</v>
      </c>
      <c r="M1505" s="754">
        <v>150000</v>
      </c>
      <c r="N1505" s="752">
        <f>K1505*M1505</f>
        <v>300000</v>
      </c>
      <c r="O1505" s="759"/>
      <c r="P1505" s="652"/>
    </row>
    <row r="1506" spans="2:17">
      <c r="B1506" s="728"/>
      <c r="C1506" s="729"/>
      <c r="D1506" s="729"/>
      <c r="E1506" s="729"/>
      <c r="F1506" s="687" t="s">
        <v>478</v>
      </c>
      <c r="G1506" s="739"/>
      <c r="H1506" s="739"/>
      <c r="I1506" s="739"/>
      <c r="J1506" s="739"/>
      <c r="K1506" s="739"/>
      <c r="L1506" s="739"/>
      <c r="M1506" s="754"/>
      <c r="N1506" s="752">
        <v>300000</v>
      </c>
      <c r="O1506" s="759"/>
      <c r="P1506" s="652"/>
    </row>
    <row r="1507" spans="2:17">
      <c r="B1507" s="728"/>
      <c r="C1507" s="729"/>
      <c r="D1507" s="729"/>
      <c r="E1507" s="729"/>
      <c r="F1507" s="687" t="s">
        <v>566</v>
      </c>
      <c r="G1507" s="739"/>
      <c r="H1507" s="739"/>
      <c r="I1507" s="739"/>
      <c r="J1507" s="739"/>
      <c r="K1507" s="739"/>
      <c r="L1507" s="739"/>
      <c r="M1507" s="754"/>
      <c r="N1507" s="752">
        <v>200000</v>
      </c>
      <c r="O1507" s="759"/>
      <c r="P1507" s="652"/>
    </row>
    <row r="1508" spans="2:17" ht="15.75" customHeight="1">
      <c r="B1508" s="728"/>
      <c r="C1508" s="729"/>
      <c r="D1508" s="729"/>
      <c r="E1508" s="729"/>
      <c r="F1508" s="645" t="s">
        <v>577</v>
      </c>
      <c r="G1508" s="739"/>
      <c r="H1508" s="739">
        <v>18</v>
      </c>
      <c r="I1508" s="739" t="s">
        <v>50</v>
      </c>
      <c r="J1508" s="739">
        <v>2</v>
      </c>
      <c r="K1508" s="739" t="s">
        <v>50</v>
      </c>
      <c r="L1508" s="739"/>
      <c r="M1508" s="754">
        <v>20000</v>
      </c>
      <c r="N1508" s="752">
        <f>M1508*J1508*H1508</f>
        <v>720000</v>
      </c>
      <c r="O1508" s="759"/>
      <c r="P1508" s="652"/>
      <c r="Q1508" s="94" t="e">
        <f>#REF!</f>
        <v>#REF!</v>
      </c>
    </row>
    <row r="1509" spans="2:17">
      <c r="B1509" s="728"/>
      <c r="C1509" s="729"/>
      <c r="D1509" s="729"/>
      <c r="E1509" s="729"/>
      <c r="F1509" s="687" t="s">
        <v>205</v>
      </c>
      <c r="G1509" s="739"/>
      <c r="H1509" s="739">
        <v>50</v>
      </c>
      <c r="I1509" s="739" t="s">
        <v>50</v>
      </c>
      <c r="J1509" s="739">
        <v>2</v>
      </c>
      <c r="K1509" s="739" t="s">
        <v>50</v>
      </c>
      <c r="L1509" s="739"/>
      <c r="M1509" s="754">
        <v>20000</v>
      </c>
      <c r="N1509" s="752">
        <f>M1509*J1509*H1509</f>
        <v>2000000</v>
      </c>
      <c r="O1509" s="759"/>
      <c r="P1509" s="652"/>
    </row>
    <row r="1510" spans="2:17">
      <c r="B1510" s="728"/>
      <c r="C1510" s="729"/>
      <c r="D1510" s="729"/>
      <c r="E1510" s="729"/>
      <c r="F1510" s="687"/>
      <c r="G1510" s="739"/>
      <c r="H1510" s="739"/>
      <c r="I1510" s="739"/>
      <c r="J1510" s="739"/>
      <c r="K1510" s="739"/>
      <c r="L1510" s="739"/>
      <c r="M1510" s="754"/>
      <c r="N1510" s="752"/>
      <c r="O1510" s="759"/>
      <c r="P1510" s="652"/>
    </row>
    <row r="1511" spans="2:17">
      <c r="B1511" s="728"/>
      <c r="C1511" s="729"/>
      <c r="D1511" s="729"/>
      <c r="E1511" s="729"/>
      <c r="F1511" s="687"/>
      <c r="G1511" s="739"/>
      <c r="H1511" s="739"/>
      <c r="I1511" s="739"/>
      <c r="J1511" s="739"/>
      <c r="K1511" s="739"/>
      <c r="L1511" s="739"/>
      <c r="M1511" s="754"/>
      <c r="N1511" s="752"/>
      <c r="O1511" s="759"/>
      <c r="P1511" s="652"/>
    </row>
    <row r="1512" spans="2:17" ht="15.75" customHeight="1">
      <c r="B1512" s="679">
        <v>2</v>
      </c>
      <c r="C1512" s="680">
        <v>3</v>
      </c>
      <c r="D1512" s="680">
        <v>16</v>
      </c>
      <c r="E1512" s="680"/>
      <c r="F1512" s="879" t="s">
        <v>1769</v>
      </c>
      <c r="G1512" s="880"/>
      <c r="H1512" s="880"/>
      <c r="I1512" s="880"/>
      <c r="J1512" s="880"/>
      <c r="K1512" s="880"/>
      <c r="L1512" s="880"/>
      <c r="M1512" s="883"/>
      <c r="N1512" s="793">
        <f>N1513</f>
        <v>30780000</v>
      </c>
      <c r="O1512" s="759"/>
      <c r="P1512" s="652"/>
    </row>
    <row r="1513" spans="2:17">
      <c r="B1513" s="728">
        <v>2</v>
      </c>
      <c r="C1513" s="729">
        <v>3</v>
      </c>
      <c r="D1513" s="729">
        <v>16</v>
      </c>
      <c r="E1513" s="729">
        <v>2</v>
      </c>
      <c r="F1513" s="687" t="s">
        <v>82</v>
      </c>
      <c r="G1513" s="739"/>
      <c r="H1513" s="739"/>
      <c r="I1513" s="739"/>
      <c r="J1513" s="739"/>
      <c r="K1513" s="739"/>
      <c r="L1513" s="739"/>
      <c r="M1513" s="754"/>
      <c r="N1513" s="752">
        <f>SUM(N1514:N1518)</f>
        <v>30780000</v>
      </c>
      <c r="O1513" s="759"/>
      <c r="P1513" s="652"/>
    </row>
    <row r="1514" spans="2:17">
      <c r="B1514" s="728"/>
      <c r="C1514" s="729"/>
      <c r="D1514" s="729"/>
      <c r="E1514" s="729"/>
      <c r="F1514" s="687" t="s">
        <v>131</v>
      </c>
      <c r="G1514" s="739"/>
      <c r="H1514" s="739">
        <v>18</v>
      </c>
      <c r="I1514" s="739" t="s">
        <v>50</v>
      </c>
      <c r="J1514" s="739">
        <v>2</v>
      </c>
      <c r="K1514" s="739" t="s">
        <v>50</v>
      </c>
      <c r="L1514" s="739"/>
      <c r="M1514" s="754">
        <v>100000</v>
      </c>
      <c r="N1514" s="752">
        <f>M1514*J1514*H1514</f>
        <v>3600000</v>
      </c>
      <c r="O1514" s="759"/>
      <c r="P1514" s="652"/>
    </row>
    <row r="1515" spans="2:17">
      <c r="B1515" s="728"/>
      <c r="C1515" s="729"/>
      <c r="D1515" s="729"/>
      <c r="E1515" s="729"/>
      <c r="F1515" s="645" t="s">
        <v>577</v>
      </c>
      <c r="G1515" s="739"/>
      <c r="H1515" s="739">
        <v>18</v>
      </c>
      <c r="I1515" s="739" t="s">
        <v>50</v>
      </c>
      <c r="J1515" s="739">
        <v>2</v>
      </c>
      <c r="K1515" s="739" t="s">
        <v>50</v>
      </c>
      <c r="L1515" s="739">
        <v>20</v>
      </c>
      <c r="M1515" s="754">
        <v>20000</v>
      </c>
      <c r="N1515" s="752">
        <f>M1515*L1515*J1515*H1515</f>
        <v>14400000</v>
      </c>
      <c r="O1515" s="759"/>
      <c r="P1515" s="652"/>
    </row>
    <row r="1516" spans="2:17">
      <c r="B1516" s="728"/>
      <c r="C1516" s="729"/>
      <c r="D1516" s="729"/>
      <c r="E1516" s="729"/>
      <c r="F1516" s="687" t="s">
        <v>811</v>
      </c>
      <c r="G1516" s="739"/>
      <c r="H1516" s="739">
        <v>18</v>
      </c>
      <c r="I1516" s="739" t="s">
        <v>50</v>
      </c>
      <c r="J1516" s="739">
        <v>2</v>
      </c>
      <c r="K1516" s="739" t="s">
        <v>50</v>
      </c>
      <c r="L1516" s="739">
        <v>30</v>
      </c>
      <c r="M1516" s="754">
        <v>8500</v>
      </c>
      <c r="N1516" s="752">
        <f>M1516*L1516*J1516*H1516</f>
        <v>9180000</v>
      </c>
      <c r="O1516" s="759"/>
      <c r="P1516" s="652"/>
    </row>
    <row r="1517" spans="2:17" ht="16.5" customHeight="1">
      <c r="B1517" s="728"/>
      <c r="C1517" s="729"/>
      <c r="D1517" s="729"/>
      <c r="E1517" s="729"/>
      <c r="F1517" s="687" t="s">
        <v>478</v>
      </c>
      <c r="G1517" s="739"/>
      <c r="H1517" s="739">
        <v>18</v>
      </c>
      <c r="I1517" s="739" t="s">
        <v>50</v>
      </c>
      <c r="J1517" s="739"/>
      <c r="K1517" s="739"/>
      <c r="L1517" s="739"/>
      <c r="M1517" s="754">
        <v>100000</v>
      </c>
      <c r="N1517" s="752">
        <f>M1517*H1517</f>
        <v>1800000</v>
      </c>
      <c r="O1517" s="759"/>
      <c r="P1517" s="652"/>
      <c r="Q1517" s="94" t="e">
        <f>#REF!</f>
        <v>#REF!</v>
      </c>
    </row>
    <row r="1518" spans="2:17">
      <c r="B1518" s="728"/>
      <c r="C1518" s="729"/>
      <c r="D1518" s="729"/>
      <c r="E1518" s="729"/>
      <c r="F1518" s="687" t="s">
        <v>566</v>
      </c>
      <c r="G1518" s="739"/>
      <c r="H1518" s="739">
        <v>18</v>
      </c>
      <c r="I1518" s="739" t="s">
        <v>50</v>
      </c>
      <c r="J1518" s="739"/>
      <c r="K1518" s="739"/>
      <c r="L1518" s="739"/>
      <c r="M1518" s="754">
        <v>100000</v>
      </c>
      <c r="N1518" s="752">
        <f>M1518*H1518</f>
        <v>1800000</v>
      </c>
      <c r="O1518" s="759"/>
      <c r="P1518" s="652"/>
    </row>
    <row r="1519" spans="2:17">
      <c r="B1519" s="728"/>
      <c r="C1519" s="729"/>
      <c r="D1519" s="729"/>
      <c r="E1519" s="729"/>
      <c r="F1519" s="687"/>
      <c r="G1519" s="739"/>
      <c r="H1519" s="739"/>
      <c r="I1519" s="739"/>
      <c r="J1519" s="739"/>
      <c r="K1519" s="739"/>
      <c r="L1519" s="739"/>
      <c r="M1519" s="754"/>
      <c r="N1519" s="752"/>
      <c r="O1519" s="759"/>
      <c r="P1519" s="652"/>
    </row>
    <row r="1520" spans="2:17">
      <c r="B1520" s="728"/>
      <c r="C1520" s="729"/>
      <c r="D1520" s="729"/>
      <c r="E1520" s="729"/>
      <c r="F1520" s="645"/>
      <c r="G1520" s="739"/>
      <c r="H1520" s="739"/>
      <c r="I1520" s="739"/>
      <c r="J1520" s="739"/>
      <c r="K1520" s="739"/>
      <c r="L1520" s="739"/>
      <c r="M1520" s="754"/>
      <c r="N1520" s="752"/>
      <c r="O1520" s="759"/>
      <c r="P1520" s="652"/>
    </row>
    <row r="1521" spans="2:16">
      <c r="B1521" s="728">
        <v>2</v>
      </c>
      <c r="C1521" s="729">
        <v>3</v>
      </c>
      <c r="D1521" s="729">
        <v>17</v>
      </c>
      <c r="E1521" s="729"/>
      <c r="F1521" s="792" t="s">
        <v>808</v>
      </c>
      <c r="G1521" s="739"/>
      <c r="H1521" s="739"/>
      <c r="I1521" s="739"/>
      <c r="J1521" s="739"/>
      <c r="K1521" s="739"/>
      <c r="L1521" s="739"/>
      <c r="M1521" s="754"/>
      <c r="N1521" s="752">
        <f>SUM(N1523:N1532)</f>
        <v>4035000</v>
      </c>
      <c r="O1521" s="759"/>
      <c r="P1521" s="652"/>
    </row>
    <row r="1522" spans="2:16">
      <c r="B1522" s="728">
        <v>2</v>
      </c>
      <c r="C1522" s="729">
        <v>3</v>
      </c>
      <c r="D1522" s="729">
        <v>17</v>
      </c>
      <c r="E1522" s="729">
        <v>2</v>
      </c>
      <c r="F1522" s="645" t="s">
        <v>82</v>
      </c>
      <c r="G1522" s="739"/>
      <c r="H1522" s="739"/>
      <c r="I1522" s="739"/>
      <c r="J1522" s="739"/>
      <c r="K1522" s="739"/>
      <c r="L1522" s="739"/>
      <c r="M1522" s="754"/>
      <c r="N1522" s="752">
        <f>SUM(N1523:N1532)</f>
        <v>4035000</v>
      </c>
      <c r="O1522" s="759"/>
      <c r="P1522" s="652"/>
    </row>
    <row r="1523" spans="2:16">
      <c r="B1523" s="728"/>
      <c r="C1523" s="729"/>
      <c r="D1523" s="729"/>
      <c r="E1523" s="729"/>
      <c r="F1523" s="645" t="s">
        <v>224</v>
      </c>
      <c r="G1523" s="739"/>
      <c r="H1523" s="739"/>
      <c r="I1523" s="739"/>
      <c r="J1523" s="739"/>
      <c r="K1523" s="739"/>
      <c r="L1523" s="739"/>
      <c r="M1523" s="754"/>
      <c r="N1523" s="752">
        <f>SUM(M1524:M1527)</f>
        <v>835000</v>
      </c>
      <c r="O1523" s="759"/>
      <c r="P1523" s="652"/>
    </row>
    <row r="1524" spans="2:16">
      <c r="B1524" s="728"/>
      <c r="C1524" s="729"/>
      <c r="D1524" s="729"/>
      <c r="E1524" s="729"/>
      <c r="F1524" s="645" t="s">
        <v>610</v>
      </c>
      <c r="G1524" s="739"/>
      <c r="H1524" s="739">
        <v>1</v>
      </c>
      <c r="I1524" s="739" t="s">
        <v>50</v>
      </c>
      <c r="J1524" s="739">
        <v>160000</v>
      </c>
      <c r="K1524" s="739"/>
      <c r="L1524" s="739"/>
      <c r="M1524" s="754">
        <v>160000</v>
      </c>
      <c r="N1524" s="752"/>
      <c r="O1524" s="759"/>
      <c r="P1524" s="652"/>
    </row>
    <row r="1525" spans="2:16">
      <c r="B1525" s="728"/>
      <c r="C1525" s="729"/>
      <c r="D1525" s="729"/>
      <c r="E1525" s="729"/>
      <c r="F1525" s="687" t="s">
        <v>479</v>
      </c>
      <c r="G1525" s="739"/>
      <c r="H1525" s="739">
        <v>1</v>
      </c>
      <c r="I1525" s="739" t="s">
        <v>50</v>
      </c>
      <c r="J1525" s="745">
        <v>150000</v>
      </c>
      <c r="K1525" s="739"/>
      <c r="L1525" s="739"/>
      <c r="M1525" s="754">
        <f>H1525*J1525</f>
        <v>150000</v>
      </c>
      <c r="N1525" s="752"/>
      <c r="O1525" s="759"/>
      <c r="P1525" s="652"/>
    </row>
    <row r="1526" spans="2:16">
      <c r="B1526" s="728"/>
      <c r="C1526" s="729"/>
      <c r="D1526" s="729"/>
      <c r="E1526" s="729"/>
      <c r="F1526" s="687" t="s">
        <v>480</v>
      </c>
      <c r="G1526" s="739"/>
      <c r="H1526" s="739">
        <v>1</v>
      </c>
      <c r="I1526" s="739" t="s">
        <v>50</v>
      </c>
      <c r="J1526" s="745">
        <v>125000</v>
      </c>
      <c r="K1526" s="739"/>
      <c r="L1526" s="739"/>
      <c r="M1526" s="754">
        <f t="shared" ref="M1526:M1527" si="164">H1526*J1526</f>
        <v>125000</v>
      </c>
      <c r="N1526" s="752"/>
      <c r="O1526" s="759"/>
      <c r="P1526" s="652"/>
    </row>
    <row r="1527" spans="2:16">
      <c r="B1527" s="728"/>
      <c r="C1527" s="729"/>
      <c r="D1527" s="729"/>
      <c r="E1527" s="729"/>
      <c r="F1527" s="688" t="s">
        <v>613</v>
      </c>
      <c r="G1527" s="739"/>
      <c r="H1527" s="739">
        <v>4</v>
      </c>
      <c r="I1527" s="739" t="s">
        <v>50</v>
      </c>
      <c r="J1527" s="745">
        <v>100000</v>
      </c>
      <c r="K1527" s="739"/>
      <c r="L1527" s="739"/>
      <c r="M1527" s="754">
        <f t="shared" si="164"/>
        <v>400000</v>
      </c>
      <c r="N1527" s="752"/>
      <c r="O1527" s="759"/>
      <c r="P1527" s="652"/>
    </row>
    <row r="1528" spans="2:16">
      <c r="B1528" s="728"/>
      <c r="C1528" s="729"/>
      <c r="D1528" s="729"/>
      <c r="E1528" s="729"/>
      <c r="F1528" s="687" t="s">
        <v>131</v>
      </c>
      <c r="G1528" s="739"/>
      <c r="H1528" s="739">
        <v>2</v>
      </c>
      <c r="I1528" s="739" t="s">
        <v>50</v>
      </c>
      <c r="J1528" s="739"/>
      <c r="K1528" s="739"/>
      <c r="L1528" s="739"/>
      <c r="M1528" s="754">
        <v>150000</v>
      </c>
      <c r="N1528" s="752">
        <f>M1528*H1528</f>
        <v>300000</v>
      </c>
      <c r="O1528" s="759"/>
      <c r="P1528" s="652"/>
    </row>
    <row r="1529" spans="2:16">
      <c r="B1529" s="728"/>
      <c r="C1529" s="729"/>
      <c r="D1529" s="729"/>
      <c r="E1529" s="729"/>
      <c r="F1529" s="687" t="s">
        <v>130</v>
      </c>
      <c r="G1529" s="739"/>
      <c r="H1529" s="739">
        <v>50</v>
      </c>
      <c r="I1529" s="739" t="s">
        <v>50</v>
      </c>
      <c r="J1529" s="739"/>
      <c r="K1529" s="739"/>
      <c r="L1529" s="739"/>
      <c r="M1529" s="754">
        <v>20000</v>
      </c>
      <c r="N1529" s="752">
        <f>M1529*H1529</f>
        <v>1000000</v>
      </c>
      <c r="O1529" s="759"/>
      <c r="P1529" s="652"/>
    </row>
    <row r="1530" spans="2:16">
      <c r="B1530" s="728"/>
      <c r="C1530" s="729"/>
      <c r="D1530" s="729"/>
      <c r="E1530" s="729"/>
      <c r="F1530" s="687" t="s">
        <v>127</v>
      </c>
      <c r="G1530" s="739"/>
      <c r="H1530" s="739"/>
      <c r="I1530" s="739"/>
      <c r="J1530" s="739"/>
      <c r="K1530" s="739"/>
      <c r="L1530" s="739"/>
      <c r="M1530" s="754"/>
      <c r="N1530" s="752">
        <v>500000</v>
      </c>
      <c r="O1530" s="759"/>
      <c r="P1530" s="652"/>
    </row>
    <row r="1531" spans="2:16">
      <c r="B1531" s="728"/>
      <c r="C1531" s="729"/>
      <c r="D1531" s="729"/>
      <c r="E1531" s="729"/>
      <c r="F1531" s="687" t="s">
        <v>225</v>
      </c>
      <c r="G1531" s="739"/>
      <c r="H1531" s="739">
        <v>60</v>
      </c>
      <c r="I1531" s="739" t="s">
        <v>50</v>
      </c>
      <c r="J1531" s="739"/>
      <c r="K1531" s="739"/>
      <c r="L1531" s="739"/>
      <c r="M1531" s="754">
        <v>20000</v>
      </c>
      <c r="N1531" s="752">
        <f>M1531*H1531</f>
        <v>1200000</v>
      </c>
      <c r="O1531" s="759"/>
      <c r="P1531" s="652"/>
    </row>
    <row r="1532" spans="2:16">
      <c r="B1532" s="728"/>
      <c r="C1532" s="729"/>
      <c r="D1532" s="729"/>
      <c r="E1532" s="729"/>
      <c r="F1532" s="687" t="s">
        <v>128</v>
      </c>
      <c r="G1532" s="739"/>
      <c r="H1532" s="739"/>
      <c r="I1532" s="739"/>
      <c r="J1532" s="739"/>
      <c r="K1532" s="739"/>
      <c r="L1532" s="739"/>
      <c r="M1532" s="754"/>
      <c r="N1532" s="752">
        <v>200000</v>
      </c>
      <c r="O1532" s="759"/>
      <c r="P1532" s="652"/>
    </row>
    <row r="1533" spans="2:16">
      <c r="B1533" s="824"/>
      <c r="C1533" s="825"/>
      <c r="D1533" s="825"/>
      <c r="E1533" s="825"/>
      <c r="F1533" s="687"/>
      <c r="G1533" s="739"/>
      <c r="H1533" s="739"/>
      <c r="I1533" s="739"/>
      <c r="J1533" s="739"/>
      <c r="K1533" s="739"/>
      <c r="L1533" s="739"/>
      <c r="M1533" s="754"/>
      <c r="N1533" s="752"/>
      <c r="O1533" s="759"/>
      <c r="P1533" s="652"/>
    </row>
    <row r="1534" spans="2:16">
      <c r="B1534" s="824"/>
      <c r="C1534" s="825"/>
      <c r="D1534" s="825"/>
      <c r="E1534" s="825"/>
      <c r="F1534" s="687"/>
      <c r="G1534" s="739"/>
      <c r="H1534" s="739"/>
      <c r="I1534" s="739"/>
      <c r="J1534" s="739"/>
      <c r="K1534" s="739"/>
      <c r="L1534" s="739"/>
      <c r="M1534" s="754"/>
      <c r="N1534" s="752"/>
      <c r="O1534" s="759"/>
      <c r="P1534" s="652"/>
    </row>
    <row r="1535" spans="2:16" ht="15" customHeight="1">
      <c r="B1535" s="127">
        <v>2</v>
      </c>
      <c r="C1535" s="128">
        <v>1</v>
      </c>
      <c r="D1535" s="128">
        <v>18</v>
      </c>
      <c r="E1535" s="128"/>
      <c r="F1535" s="773" t="s">
        <v>1786</v>
      </c>
      <c r="G1535" s="739"/>
      <c r="H1535" s="739"/>
      <c r="I1535" s="739"/>
      <c r="J1535" s="739"/>
      <c r="K1535" s="739"/>
      <c r="L1535" s="739"/>
      <c r="M1535" s="745"/>
      <c r="N1535" s="752">
        <f>N1536</f>
        <v>1400000</v>
      </c>
      <c r="O1535" s="740"/>
      <c r="P1535" s="652"/>
    </row>
    <row r="1536" spans="2:16">
      <c r="B1536" s="127">
        <v>2</v>
      </c>
      <c r="C1536" s="128">
        <v>1</v>
      </c>
      <c r="D1536" s="128">
        <v>18</v>
      </c>
      <c r="E1536" s="128">
        <v>2</v>
      </c>
      <c r="F1536" s="687" t="s">
        <v>82</v>
      </c>
      <c r="G1536" s="739"/>
      <c r="H1536" s="739"/>
      <c r="I1536" s="739"/>
      <c r="J1536" s="739"/>
      <c r="K1536" s="739"/>
      <c r="L1536" s="739"/>
      <c r="M1536" s="745"/>
      <c r="N1536" s="752">
        <f>SUM(N1537:N1539)</f>
        <v>1400000</v>
      </c>
      <c r="O1536" s="740"/>
      <c r="P1536" s="652"/>
    </row>
    <row r="1537" spans="2:16">
      <c r="B1537" s="127"/>
      <c r="C1537" s="128"/>
      <c r="D1537" s="128"/>
      <c r="E1537" s="128"/>
      <c r="F1537" s="687" t="s">
        <v>590</v>
      </c>
      <c r="G1537" s="739"/>
      <c r="H1537" s="739"/>
      <c r="I1537" s="739">
        <v>3</v>
      </c>
      <c r="J1537" s="739" t="s">
        <v>50</v>
      </c>
      <c r="K1537" s="739">
        <v>20</v>
      </c>
      <c r="L1537" s="739" t="s">
        <v>50</v>
      </c>
      <c r="M1537" s="745">
        <v>20000</v>
      </c>
      <c r="N1537" s="752">
        <f t="shared" ref="N1537" si="165">I1537*K1537*M1537</f>
        <v>1200000</v>
      </c>
      <c r="O1537" s="740"/>
      <c r="P1537" s="652"/>
    </row>
    <row r="1538" spans="2:16">
      <c r="B1538" s="127"/>
      <c r="C1538" s="128"/>
      <c r="D1538" s="128"/>
      <c r="E1538" s="128"/>
      <c r="F1538" s="687" t="s">
        <v>127</v>
      </c>
      <c r="G1538" s="739"/>
      <c r="H1538" s="739"/>
      <c r="I1538" s="739">
        <v>2</v>
      </c>
      <c r="J1538" s="739" t="s">
        <v>50</v>
      </c>
      <c r="K1538" s="739"/>
      <c r="L1538" s="739"/>
      <c r="M1538" s="745">
        <v>50000</v>
      </c>
      <c r="N1538" s="752">
        <f>M1538*I1538</f>
        <v>100000</v>
      </c>
      <c r="O1538" s="740"/>
      <c r="P1538" s="652"/>
    </row>
    <row r="1539" spans="2:16">
      <c r="B1539" s="127"/>
      <c r="C1539" s="128"/>
      <c r="D1539" s="128"/>
      <c r="E1539" s="128"/>
      <c r="F1539" s="687" t="s">
        <v>626</v>
      </c>
      <c r="G1539" s="739"/>
      <c r="H1539" s="739"/>
      <c r="I1539" s="739">
        <v>2</v>
      </c>
      <c r="J1539" s="739" t="s">
        <v>50</v>
      </c>
      <c r="K1539" s="739"/>
      <c r="L1539" s="739"/>
      <c r="M1539" s="745">
        <v>50000</v>
      </c>
      <c r="N1539" s="752">
        <f>M1539*I1539</f>
        <v>100000</v>
      </c>
      <c r="O1539" s="740"/>
      <c r="P1539" s="652"/>
    </row>
    <row r="1540" spans="2:16">
      <c r="B1540" s="824"/>
      <c r="C1540" s="825"/>
      <c r="D1540" s="825"/>
      <c r="E1540" s="825"/>
      <c r="F1540" s="687"/>
      <c r="G1540" s="739"/>
      <c r="H1540" s="739"/>
      <c r="I1540" s="739"/>
      <c r="J1540" s="739"/>
      <c r="K1540" s="739"/>
      <c r="L1540" s="739"/>
      <c r="M1540" s="754"/>
      <c r="N1540" s="752"/>
      <c r="O1540" s="759"/>
      <c r="P1540" s="652"/>
    </row>
    <row r="1541" spans="2:16">
      <c r="B1541" s="824"/>
      <c r="C1541" s="825"/>
      <c r="D1541" s="825"/>
      <c r="E1541" s="825"/>
      <c r="F1541" s="687"/>
      <c r="G1541" s="739"/>
      <c r="H1541" s="739"/>
      <c r="I1541" s="739"/>
      <c r="J1541" s="739"/>
      <c r="K1541" s="739"/>
      <c r="L1541" s="739"/>
      <c r="M1541" s="754"/>
      <c r="N1541" s="752"/>
      <c r="O1541" s="759"/>
      <c r="P1541" s="652"/>
    </row>
    <row r="1542" spans="2:16">
      <c r="B1542" s="728">
        <v>2</v>
      </c>
      <c r="C1542" s="729">
        <v>3</v>
      </c>
      <c r="D1542" s="729">
        <v>19</v>
      </c>
      <c r="E1542" s="729"/>
      <c r="F1542" s="879" t="s">
        <v>1407</v>
      </c>
      <c r="G1542" s="880"/>
      <c r="H1542" s="880"/>
      <c r="I1542" s="733"/>
      <c r="J1542" s="733"/>
      <c r="K1542" s="733"/>
      <c r="L1542" s="733"/>
      <c r="M1542" s="734"/>
      <c r="N1542" s="752">
        <f>N1543</f>
        <v>2650000</v>
      </c>
      <c r="O1542" s="759"/>
      <c r="P1542" s="652"/>
    </row>
    <row r="1543" spans="2:16">
      <c r="B1543" s="728">
        <v>2</v>
      </c>
      <c r="C1543" s="729">
        <v>3</v>
      </c>
      <c r="D1543" s="729">
        <v>19</v>
      </c>
      <c r="E1543" s="729">
        <v>2</v>
      </c>
      <c r="F1543" s="687" t="s">
        <v>82</v>
      </c>
      <c r="G1543" s="739"/>
      <c r="H1543" s="739"/>
      <c r="I1543" s="739"/>
      <c r="J1543" s="739"/>
      <c r="K1543" s="739"/>
      <c r="L1543" s="739"/>
      <c r="M1543" s="754"/>
      <c r="N1543" s="752">
        <f>SUM(N1544:N1548)</f>
        <v>2650000</v>
      </c>
      <c r="O1543" s="759"/>
      <c r="P1543" s="652"/>
    </row>
    <row r="1544" spans="2:16">
      <c r="B1544" s="728"/>
      <c r="C1544" s="729"/>
      <c r="D1544" s="729"/>
      <c r="E1544" s="729"/>
      <c r="F1544" s="687" t="s">
        <v>131</v>
      </c>
      <c r="G1544" s="739"/>
      <c r="H1544" s="739"/>
      <c r="I1544" s="739"/>
      <c r="J1544" s="739"/>
      <c r="K1544" s="739">
        <v>1</v>
      </c>
      <c r="L1544" s="739" t="s">
        <v>50</v>
      </c>
      <c r="M1544" s="754">
        <v>150000</v>
      </c>
      <c r="N1544" s="752">
        <f>K1544*M1544</f>
        <v>150000</v>
      </c>
      <c r="O1544" s="759"/>
      <c r="P1544" s="652"/>
    </row>
    <row r="1545" spans="2:16">
      <c r="B1545" s="728"/>
      <c r="C1545" s="729"/>
      <c r="D1545" s="729"/>
      <c r="E1545" s="729"/>
      <c r="F1545" s="687" t="s">
        <v>130</v>
      </c>
      <c r="G1545" s="739"/>
      <c r="H1545" s="739"/>
      <c r="I1545" s="739"/>
      <c r="J1545" s="739"/>
      <c r="K1545" s="739">
        <v>50</v>
      </c>
      <c r="L1545" s="739" t="s">
        <v>50</v>
      </c>
      <c r="M1545" s="754">
        <v>20000</v>
      </c>
      <c r="N1545" s="752">
        <f>K1545*M1545</f>
        <v>1000000</v>
      </c>
      <c r="O1545" s="759"/>
      <c r="P1545" s="652"/>
    </row>
    <row r="1546" spans="2:16">
      <c r="B1546" s="728"/>
      <c r="C1546" s="729"/>
      <c r="D1546" s="729"/>
      <c r="E1546" s="729"/>
      <c r="F1546" s="687" t="s">
        <v>127</v>
      </c>
      <c r="G1546" s="739"/>
      <c r="H1546" s="739"/>
      <c r="I1546" s="739"/>
      <c r="J1546" s="739"/>
      <c r="K1546" s="739"/>
      <c r="L1546" s="739"/>
      <c r="M1546" s="754"/>
      <c r="N1546" s="752">
        <v>300000</v>
      </c>
      <c r="O1546" s="759"/>
      <c r="P1546" s="652"/>
    </row>
    <row r="1547" spans="2:16">
      <c r="B1547" s="728"/>
      <c r="C1547" s="729"/>
      <c r="D1547" s="729"/>
      <c r="E1547" s="729"/>
      <c r="F1547" s="687" t="s">
        <v>225</v>
      </c>
      <c r="G1547" s="739"/>
      <c r="H1547" s="739"/>
      <c r="I1547" s="739"/>
      <c r="J1547" s="739"/>
      <c r="K1547" s="739">
        <v>50</v>
      </c>
      <c r="L1547" s="739" t="s">
        <v>50</v>
      </c>
      <c r="M1547" s="754">
        <v>20000</v>
      </c>
      <c r="N1547" s="752">
        <f>K1547*M1547</f>
        <v>1000000</v>
      </c>
      <c r="O1547" s="759"/>
      <c r="P1547" s="652"/>
    </row>
    <row r="1548" spans="2:16">
      <c r="B1548" s="728"/>
      <c r="C1548" s="729"/>
      <c r="D1548" s="729"/>
      <c r="E1548" s="729"/>
      <c r="F1548" s="687" t="s">
        <v>128</v>
      </c>
      <c r="G1548" s="739"/>
      <c r="H1548" s="739"/>
      <c r="I1548" s="739"/>
      <c r="J1548" s="739"/>
      <c r="K1548" s="739"/>
      <c r="L1548" s="739"/>
      <c r="M1548" s="754"/>
      <c r="N1548" s="752">
        <v>200000</v>
      </c>
      <c r="O1548" s="759"/>
      <c r="P1548" s="652"/>
    </row>
    <row r="1549" spans="2:16">
      <c r="B1549" s="728"/>
      <c r="C1549" s="729"/>
      <c r="D1549" s="729"/>
      <c r="E1549" s="729"/>
      <c r="F1549" s="687"/>
      <c r="G1549" s="739"/>
      <c r="H1549" s="739"/>
      <c r="I1549" s="739"/>
      <c r="J1549" s="739"/>
      <c r="K1549" s="739"/>
      <c r="L1549" s="739"/>
      <c r="M1549" s="754"/>
      <c r="N1549" s="752"/>
      <c r="O1549" s="759"/>
      <c r="P1549" s="652"/>
    </row>
    <row r="1550" spans="2:16">
      <c r="B1550" s="728"/>
      <c r="C1550" s="729"/>
      <c r="D1550" s="729"/>
      <c r="E1550" s="729"/>
      <c r="F1550" s="687"/>
      <c r="G1550" s="739"/>
      <c r="H1550" s="739"/>
      <c r="I1550" s="739"/>
      <c r="J1550" s="739"/>
      <c r="K1550" s="739"/>
      <c r="L1550" s="739"/>
      <c r="M1550" s="754"/>
      <c r="N1550" s="752"/>
      <c r="O1550" s="759"/>
      <c r="P1550" s="652"/>
    </row>
    <row r="1551" spans="2:16">
      <c r="B1551" s="728">
        <v>2</v>
      </c>
      <c r="C1551" s="729">
        <v>3</v>
      </c>
      <c r="D1551" s="729">
        <v>20</v>
      </c>
      <c r="E1551" s="729"/>
      <c r="F1551" s="773" t="s">
        <v>1408</v>
      </c>
      <c r="G1551" s="733"/>
      <c r="H1551" s="733"/>
      <c r="I1551" s="733"/>
      <c r="J1551" s="733"/>
      <c r="K1551" s="733"/>
      <c r="L1551" s="733"/>
      <c r="M1551" s="734"/>
      <c r="N1551" s="752">
        <f>N1552</f>
        <v>18035000</v>
      </c>
      <c r="O1551" s="759"/>
      <c r="P1551" s="652"/>
    </row>
    <row r="1552" spans="2:16">
      <c r="B1552" s="728">
        <v>2</v>
      </c>
      <c r="C1552" s="729">
        <v>3</v>
      </c>
      <c r="D1552" s="729">
        <v>20</v>
      </c>
      <c r="E1552" s="729">
        <v>2</v>
      </c>
      <c r="F1552" s="687" t="s">
        <v>82</v>
      </c>
      <c r="G1552" s="739"/>
      <c r="H1552" s="739"/>
      <c r="I1552" s="739"/>
      <c r="J1552" s="739"/>
      <c r="K1552" s="739"/>
      <c r="L1552" s="739"/>
      <c r="M1552" s="754"/>
      <c r="N1552" s="752">
        <f>SUM(N1553:N1566)</f>
        <v>18035000</v>
      </c>
      <c r="O1552" s="759"/>
      <c r="P1552" s="652"/>
    </row>
    <row r="1553" spans="2:16">
      <c r="B1553" s="728"/>
      <c r="C1553" s="729"/>
      <c r="D1553" s="729"/>
      <c r="E1553" s="729"/>
      <c r="F1553" s="645" t="s">
        <v>224</v>
      </c>
      <c r="G1553" s="739"/>
      <c r="H1553" s="739"/>
      <c r="I1553" s="739"/>
      <c r="J1553" s="739"/>
      <c r="K1553" s="739"/>
      <c r="L1553" s="739"/>
      <c r="M1553" s="754"/>
      <c r="N1553" s="752">
        <f>SUM(M1554:M1557)</f>
        <v>935000</v>
      </c>
      <c r="O1553" s="759"/>
      <c r="P1553" s="652"/>
    </row>
    <row r="1554" spans="2:16">
      <c r="B1554" s="728"/>
      <c r="C1554" s="729"/>
      <c r="D1554" s="729"/>
      <c r="E1554" s="729"/>
      <c r="F1554" s="645" t="s">
        <v>610</v>
      </c>
      <c r="G1554" s="739"/>
      <c r="H1554" s="739">
        <v>1</v>
      </c>
      <c r="I1554" s="739" t="s">
        <v>50</v>
      </c>
      <c r="J1554" s="739">
        <v>160000</v>
      </c>
      <c r="K1554" s="739"/>
      <c r="L1554" s="739"/>
      <c r="M1554" s="754">
        <v>160000</v>
      </c>
      <c r="N1554" s="752"/>
      <c r="O1554" s="759"/>
      <c r="P1554" s="652"/>
    </row>
    <row r="1555" spans="2:16">
      <c r="B1555" s="728"/>
      <c r="C1555" s="729"/>
      <c r="D1555" s="729"/>
      <c r="E1555" s="729"/>
      <c r="F1555" s="687" t="s">
        <v>479</v>
      </c>
      <c r="G1555" s="739"/>
      <c r="H1555" s="739">
        <v>1</v>
      </c>
      <c r="I1555" s="739" t="s">
        <v>50</v>
      </c>
      <c r="J1555" s="745">
        <v>150000</v>
      </c>
      <c r="K1555" s="739"/>
      <c r="L1555" s="739"/>
      <c r="M1555" s="754">
        <f>H1555*J1555</f>
        <v>150000</v>
      </c>
      <c r="N1555" s="752"/>
      <c r="O1555" s="759"/>
      <c r="P1555" s="652"/>
    </row>
    <row r="1556" spans="2:16">
      <c r="B1556" s="728"/>
      <c r="C1556" s="729"/>
      <c r="D1556" s="729"/>
      <c r="E1556" s="729"/>
      <c r="F1556" s="687" t="s">
        <v>480</v>
      </c>
      <c r="G1556" s="739"/>
      <c r="H1556" s="739">
        <v>1</v>
      </c>
      <c r="I1556" s="739" t="s">
        <v>50</v>
      </c>
      <c r="J1556" s="745">
        <v>125000</v>
      </c>
      <c r="K1556" s="739"/>
      <c r="L1556" s="739"/>
      <c r="M1556" s="754">
        <f t="shared" ref="M1556:M1557" si="166">H1556*J1556</f>
        <v>125000</v>
      </c>
      <c r="N1556" s="752"/>
      <c r="O1556" s="759"/>
      <c r="P1556" s="652"/>
    </row>
    <row r="1557" spans="2:16">
      <c r="B1557" s="728"/>
      <c r="C1557" s="729"/>
      <c r="D1557" s="729"/>
      <c r="E1557" s="729"/>
      <c r="F1557" s="688" t="s">
        <v>613</v>
      </c>
      <c r="G1557" s="739"/>
      <c r="H1557" s="739">
        <v>5</v>
      </c>
      <c r="I1557" s="739" t="s">
        <v>50</v>
      </c>
      <c r="J1557" s="745">
        <v>100000</v>
      </c>
      <c r="K1557" s="739"/>
      <c r="L1557" s="739"/>
      <c r="M1557" s="754">
        <f t="shared" si="166"/>
        <v>500000</v>
      </c>
      <c r="N1557" s="752"/>
      <c r="O1557" s="759"/>
      <c r="P1557" s="652"/>
    </row>
    <row r="1558" spans="2:16">
      <c r="B1558" s="728"/>
      <c r="C1558" s="729"/>
      <c r="D1558" s="729"/>
      <c r="E1558" s="729"/>
      <c r="F1558" s="688" t="s">
        <v>130</v>
      </c>
      <c r="G1558" s="739"/>
      <c r="H1558" s="739">
        <v>1</v>
      </c>
      <c r="I1558" s="739" t="s">
        <v>50</v>
      </c>
      <c r="J1558" s="745"/>
      <c r="K1558" s="739">
        <v>100</v>
      </c>
      <c r="L1558" s="739" t="s">
        <v>50</v>
      </c>
      <c r="M1558" s="754">
        <v>20000</v>
      </c>
      <c r="N1558" s="752">
        <f>M1558*K1558*H1558</f>
        <v>2000000</v>
      </c>
      <c r="O1558" s="759"/>
      <c r="P1558" s="652"/>
    </row>
    <row r="1559" spans="2:16">
      <c r="B1559" s="728"/>
      <c r="C1559" s="729"/>
      <c r="D1559" s="729"/>
      <c r="E1559" s="729"/>
      <c r="F1559" s="687" t="s">
        <v>127</v>
      </c>
      <c r="G1559" s="739"/>
      <c r="H1559" s="739"/>
      <c r="I1559" s="739"/>
      <c r="J1559" s="739"/>
      <c r="K1559" s="739"/>
      <c r="L1559" s="739"/>
      <c r="M1559" s="754"/>
      <c r="N1559" s="752">
        <v>100000</v>
      </c>
      <c r="O1559" s="759"/>
      <c r="P1559" s="652"/>
    </row>
    <row r="1560" spans="2:16">
      <c r="B1560" s="728"/>
      <c r="C1560" s="729"/>
      <c r="D1560" s="729"/>
      <c r="E1560" s="729"/>
      <c r="F1560" s="687" t="s">
        <v>205</v>
      </c>
      <c r="G1560" s="739"/>
      <c r="H1560" s="739">
        <v>1</v>
      </c>
      <c r="I1560" s="739" t="s">
        <v>50</v>
      </c>
      <c r="J1560" s="739"/>
      <c r="K1560" s="739">
        <v>100</v>
      </c>
      <c r="L1560" s="739" t="s">
        <v>50</v>
      </c>
      <c r="M1560" s="754">
        <v>20000</v>
      </c>
      <c r="N1560" s="752">
        <f>M1560*K1560*H1560</f>
        <v>2000000</v>
      </c>
      <c r="O1560" s="759"/>
      <c r="P1560" s="652"/>
    </row>
    <row r="1561" spans="2:16">
      <c r="B1561" s="728"/>
      <c r="C1561" s="729"/>
      <c r="D1561" s="729"/>
      <c r="E1561" s="729"/>
      <c r="F1561" s="687" t="s">
        <v>1409</v>
      </c>
      <c r="G1561" s="739"/>
      <c r="H1561" s="739"/>
      <c r="I1561" s="739"/>
      <c r="J1561" s="739"/>
      <c r="K1561" s="739"/>
      <c r="L1561" s="739"/>
      <c r="M1561" s="754"/>
      <c r="N1561" s="752">
        <v>2000000</v>
      </c>
      <c r="O1561" s="759"/>
      <c r="P1561" s="652"/>
    </row>
    <row r="1562" spans="2:16">
      <c r="B1562" s="728"/>
      <c r="C1562" s="729"/>
      <c r="D1562" s="729"/>
      <c r="E1562" s="729"/>
      <c r="F1562" s="687" t="s">
        <v>128</v>
      </c>
      <c r="G1562" s="739"/>
      <c r="H1562" s="739"/>
      <c r="I1562" s="739"/>
      <c r="J1562" s="739"/>
      <c r="K1562" s="739"/>
      <c r="L1562" s="739"/>
      <c r="M1562" s="754"/>
      <c r="N1562" s="752">
        <v>200000</v>
      </c>
      <c r="O1562" s="759"/>
      <c r="P1562" s="652"/>
    </row>
    <row r="1563" spans="2:16">
      <c r="B1563" s="728"/>
      <c r="C1563" s="729"/>
      <c r="D1563" s="729"/>
      <c r="E1563" s="729"/>
      <c r="F1563" s="687" t="s">
        <v>616</v>
      </c>
      <c r="G1563" s="739"/>
      <c r="H1563" s="739"/>
      <c r="I1563" s="739"/>
      <c r="J1563" s="739"/>
      <c r="K1563" s="739"/>
      <c r="L1563" s="739"/>
      <c r="M1563" s="754"/>
      <c r="N1563" s="752">
        <v>300000</v>
      </c>
      <c r="O1563" s="759"/>
      <c r="P1563" s="652"/>
    </row>
    <row r="1564" spans="2:16">
      <c r="B1564" s="728"/>
      <c r="C1564" s="729"/>
      <c r="D1564" s="729"/>
      <c r="E1564" s="729"/>
      <c r="F1564" s="687" t="s">
        <v>1410</v>
      </c>
      <c r="G1564" s="739"/>
      <c r="H1564" s="739">
        <v>1</v>
      </c>
      <c r="I1564" s="739" t="s">
        <v>50</v>
      </c>
      <c r="J1564" s="739"/>
      <c r="K1564" s="739"/>
      <c r="L1564" s="739"/>
      <c r="M1564" s="754"/>
      <c r="N1564" s="752">
        <v>1000000</v>
      </c>
      <c r="O1564" s="759"/>
      <c r="P1564" s="652"/>
    </row>
    <row r="1565" spans="2:16">
      <c r="B1565" s="728"/>
      <c r="C1565" s="729"/>
      <c r="D1565" s="729"/>
      <c r="E1565" s="729"/>
      <c r="F1565" s="687" t="s">
        <v>617</v>
      </c>
      <c r="G1565" s="739"/>
      <c r="H1565" s="739">
        <v>1</v>
      </c>
      <c r="I1565" s="739" t="s">
        <v>50</v>
      </c>
      <c r="J1565" s="739"/>
      <c r="K1565" s="739"/>
      <c r="L1565" s="739"/>
      <c r="M1565" s="754"/>
      <c r="N1565" s="752">
        <v>500000</v>
      </c>
      <c r="O1565" s="759"/>
      <c r="P1565" s="652"/>
    </row>
    <row r="1566" spans="2:16">
      <c r="B1566" s="728"/>
      <c r="C1566" s="729"/>
      <c r="D1566" s="729"/>
      <c r="E1566" s="729"/>
      <c r="F1566" s="687" t="s">
        <v>1411</v>
      </c>
      <c r="G1566" s="739"/>
      <c r="H1566" s="739"/>
      <c r="I1566" s="739"/>
      <c r="J1566" s="739"/>
      <c r="K1566" s="739">
        <v>18</v>
      </c>
      <c r="L1566" s="739" t="s">
        <v>50</v>
      </c>
      <c r="M1566" s="754">
        <v>500000</v>
      </c>
      <c r="N1566" s="752">
        <f>K1566*M1566</f>
        <v>9000000</v>
      </c>
      <c r="O1566" s="759"/>
      <c r="P1566" s="652"/>
    </row>
    <row r="1567" spans="2:16">
      <c r="B1567" s="728"/>
      <c r="C1567" s="729"/>
      <c r="D1567" s="729"/>
      <c r="E1567" s="729"/>
      <c r="F1567" s="687"/>
      <c r="G1567" s="739"/>
      <c r="H1567" s="739"/>
      <c r="I1567" s="739"/>
      <c r="J1567" s="739"/>
      <c r="K1567" s="739"/>
      <c r="L1567" s="739"/>
      <c r="M1567" s="754"/>
      <c r="N1567" s="752"/>
      <c r="O1567" s="759"/>
      <c r="P1567" s="652"/>
    </row>
    <row r="1568" spans="2:16">
      <c r="B1568" s="728"/>
      <c r="C1568" s="729"/>
      <c r="D1568" s="729"/>
      <c r="E1568" s="729"/>
      <c r="F1568" s="687"/>
      <c r="G1568" s="739"/>
      <c r="H1568" s="739"/>
      <c r="I1568" s="739"/>
      <c r="J1568" s="739"/>
      <c r="K1568" s="739"/>
      <c r="L1568" s="739"/>
      <c r="M1568" s="754"/>
      <c r="N1568" s="752"/>
      <c r="O1568" s="759"/>
      <c r="P1568" s="652"/>
    </row>
    <row r="1569" spans="2:18">
      <c r="B1569" s="728">
        <v>2</v>
      </c>
      <c r="C1569" s="729">
        <v>3</v>
      </c>
      <c r="D1569" s="729">
        <v>21</v>
      </c>
      <c r="E1569" s="729"/>
      <c r="F1569" s="879" t="s">
        <v>1485</v>
      </c>
      <c r="G1569" s="880"/>
      <c r="H1569" s="880"/>
      <c r="I1569" s="880"/>
      <c r="J1569" s="880"/>
      <c r="K1569" s="880"/>
      <c r="L1569" s="880"/>
      <c r="M1569" s="883"/>
      <c r="N1569" s="752">
        <f>N1570</f>
        <v>7235000</v>
      </c>
      <c r="O1569" s="759"/>
      <c r="P1569" s="652"/>
    </row>
    <row r="1570" spans="2:18">
      <c r="B1570" s="728">
        <v>2</v>
      </c>
      <c r="C1570" s="729">
        <v>3</v>
      </c>
      <c r="D1570" s="729">
        <v>21</v>
      </c>
      <c r="E1570" s="729">
        <v>2</v>
      </c>
      <c r="F1570" s="687" t="s">
        <v>82</v>
      </c>
      <c r="G1570" s="739"/>
      <c r="H1570" s="739"/>
      <c r="I1570" s="739"/>
      <c r="J1570" s="739"/>
      <c r="K1570" s="739"/>
      <c r="L1570" s="739"/>
      <c r="M1570" s="754"/>
      <c r="N1570" s="752">
        <f>SUM(N1571:N1583)</f>
        <v>7235000</v>
      </c>
      <c r="O1570" s="759"/>
      <c r="P1570" s="652"/>
    </row>
    <row r="1571" spans="2:18">
      <c r="B1571" s="728"/>
      <c r="C1571" s="729"/>
      <c r="D1571" s="729"/>
      <c r="E1571" s="729"/>
      <c r="F1571" s="645" t="s">
        <v>224</v>
      </c>
      <c r="G1571" s="739"/>
      <c r="H1571" s="739"/>
      <c r="I1571" s="739"/>
      <c r="J1571" s="739"/>
      <c r="K1571" s="739"/>
      <c r="L1571" s="739"/>
      <c r="M1571" s="754"/>
      <c r="N1571" s="752">
        <f>SUM(M1572:M1575)</f>
        <v>935000</v>
      </c>
      <c r="O1571" s="759"/>
      <c r="P1571" s="652"/>
    </row>
    <row r="1572" spans="2:18">
      <c r="B1572" s="728"/>
      <c r="C1572" s="729"/>
      <c r="D1572" s="729"/>
      <c r="E1572" s="729"/>
      <c r="F1572" s="645" t="s">
        <v>610</v>
      </c>
      <c r="G1572" s="739"/>
      <c r="H1572" s="739">
        <v>1</v>
      </c>
      <c r="I1572" s="739" t="s">
        <v>50</v>
      </c>
      <c r="J1572" s="739">
        <v>160000</v>
      </c>
      <c r="K1572" s="739"/>
      <c r="L1572" s="739"/>
      <c r="M1572" s="754">
        <v>160000</v>
      </c>
      <c r="N1572" s="752"/>
      <c r="O1572" s="759"/>
      <c r="P1572" s="652"/>
    </row>
    <row r="1573" spans="2:18">
      <c r="B1573" s="728"/>
      <c r="C1573" s="729"/>
      <c r="D1573" s="729"/>
      <c r="E1573" s="729"/>
      <c r="F1573" s="687" t="s">
        <v>479</v>
      </c>
      <c r="G1573" s="739"/>
      <c r="H1573" s="739">
        <v>1</v>
      </c>
      <c r="I1573" s="739" t="s">
        <v>50</v>
      </c>
      <c r="J1573" s="745">
        <v>150000</v>
      </c>
      <c r="K1573" s="739"/>
      <c r="L1573" s="739"/>
      <c r="M1573" s="754">
        <f>H1573*J1573</f>
        <v>150000</v>
      </c>
      <c r="N1573" s="752"/>
      <c r="O1573" s="759"/>
      <c r="P1573" s="652"/>
    </row>
    <row r="1574" spans="2:18">
      <c r="B1574" s="728"/>
      <c r="C1574" s="729"/>
      <c r="D1574" s="729"/>
      <c r="E1574" s="729"/>
      <c r="F1574" s="687" t="s">
        <v>480</v>
      </c>
      <c r="G1574" s="739"/>
      <c r="H1574" s="739">
        <v>1</v>
      </c>
      <c r="I1574" s="739" t="s">
        <v>50</v>
      </c>
      <c r="J1574" s="745">
        <v>125000</v>
      </c>
      <c r="K1574" s="739"/>
      <c r="L1574" s="739"/>
      <c r="M1574" s="754">
        <f t="shared" ref="M1574:M1575" si="167">H1574*J1574</f>
        <v>125000</v>
      </c>
      <c r="N1574" s="752"/>
      <c r="O1574" s="759"/>
      <c r="P1574" s="652"/>
    </row>
    <row r="1575" spans="2:18">
      <c r="B1575" s="728"/>
      <c r="C1575" s="729"/>
      <c r="D1575" s="729"/>
      <c r="E1575" s="729"/>
      <c r="F1575" s="688" t="s">
        <v>613</v>
      </c>
      <c r="G1575" s="739"/>
      <c r="H1575" s="739">
        <v>5</v>
      </c>
      <c r="I1575" s="739" t="s">
        <v>50</v>
      </c>
      <c r="J1575" s="745">
        <v>100000</v>
      </c>
      <c r="K1575" s="739"/>
      <c r="L1575" s="739"/>
      <c r="M1575" s="754">
        <f t="shared" si="167"/>
        <v>500000</v>
      </c>
      <c r="N1575" s="752"/>
      <c r="O1575" s="759"/>
      <c r="P1575" s="652"/>
    </row>
    <row r="1576" spans="2:18">
      <c r="B1576" s="728"/>
      <c r="C1576" s="729"/>
      <c r="D1576" s="729"/>
      <c r="E1576" s="729"/>
      <c r="F1576" s="688" t="s">
        <v>130</v>
      </c>
      <c r="G1576" s="739"/>
      <c r="H1576" s="739">
        <v>1</v>
      </c>
      <c r="I1576" s="739" t="s">
        <v>50</v>
      </c>
      <c r="J1576" s="745"/>
      <c r="K1576" s="739">
        <v>50</v>
      </c>
      <c r="L1576" s="739" t="s">
        <v>50</v>
      </c>
      <c r="M1576" s="754">
        <v>20000</v>
      </c>
      <c r="N1576" s="752">
        <f>M1576*K1576*H1576</f>
        <v>1000000</v>
      </c>
      <c r="O1576" s="759"/>
      <c r="P1576" s="652"/>
    </row>
    <row r="1577" spans="2:18">
      <c r="B1577" s="728"/>
      <c r="C1577" s="729"/>
      <c r="D1577" s="729"/>
      <c r="E1577" s="729"/>
      <c r="F1577" s="687" t="s">
        <v>127</v>
      </c>
      <c r="G1577" s="739"/>
      <c r="H1577" s="739"/>
      <c r="I1577" s="739"/>
      <c r="J1577" s="739"/>
      <c r="K1577" s="739"/>
      <c r="L1577" s="739"/>
      <c r="M1577" s="754"/>
      <c r="N1577" s="752">
        <v>100000</v>
      </c>
      <c r="O1577" s="759"/>
      <c r="P1577" s="652"/>
    </row>
    <row r="1578" spans="2:18">
      <c r="B1578" s="728"/>
      <c r="C1578" s="729"/>
      <c r="D1578" s="729"/>
      <c r="E1578" s="729"/>
      <c r="F1578" s="687" t="s">
        <v>205</v>
      </c>
      <c r="G1578" s="739"/>
      <c r="H1578" s="739">
        <v>1</v>
      </c>
      <c r="I1578" s="739" t="s">
        <v>50</v>
      </c>
      <c r="J1578" s="739"/>
      <c r="K1578" s="739">
        <v>50</v>
      </c>
      <c r="L1578" s="739" t="s">
        <v>50</v>
      </c>
      <c r="M1578" s="754">
        <v>20000</v>
      </c>
      <c r="N1578" s="752">
        <f>M1578*K1578*H1578</f>
        <v>1000000</v>
      </c>
      <c r="O1578" s="759"/>
      <c r="P1578" s="652"/>
    </row>
    <row r="1579" spans="2:18">
      <c r="B1579" s="728"/>
      <c r="C1579" s="729"/>
      <c r="D1579" s="729"/>
      <c r="E1579" s="729"/>
      <c r="F1579" s="687" t="s">
        <v>1409</v>
      </c>
      <c r="G1579" s="739"/>
      <c r="H1579" s="739"/>
      <c r="I1579" s="739"/>
      <c r="J1579" s="739"/>
      <c r="K1579" s="739"/>
      <c r="L1579" s="739"/>
      <c r="M1579" s="754"/>
      <c r="N1579" s="752">
        <v>2000000</v>
      </c>
      <c r="O1579" s="759"/>
      <c r="P1579" s="652"/>
    </row>
    <row r="1580" spans="2:18">
      <c r="B1580" s="728"/>
      <c r="C1580" s="729"/>
      <c r="D1580" s="729"/>
      <c r="E1580" s="729"/>
      <c r="F1580" s="687" t="s">
        <v>128</v>
      </c>
      <c r="G1580" s="739"/>
      <c r="H1580" s="739"/>
      <c r="I1580" s="739"/>
      <c r="J1580" s="739"/>
      <c r="K1580" s="739"/>
      <c r="L1580" s="739"/>
      <c r="M1580" s="754"/>
      <c r="N1580" s="752">
        <v>200000</v>
      </c>
      <c r="O1580" s="759"/>
      <c r="P1580" s="652"/>
    </row>
    <row r="1581" spans="2:18" ht="18" customHeight="1">
      <c r="B1581" s="728"/>
      <c r="C1581" s="729"/>
      <c r="D1581" s="729"/>
      <c r="E1581" s="729"/>
      <c r="F1581" s="687" t="s">
        <v>616</v>
      </c>
      <c r="G1581" s="739"/>
      <c r="H1581" s="739"/>
      <c r="I1581" s="739"/>
      <c r="J1581" s="739"/>
      <c r="K1581" s="739"/>
      <c r="L1581" s="739"/>
      <c r="M1581" s="754"/>
      <c r="N1581" s="752">
        <v>500000</v>
      </c>
      <c r="O1581" s="759"/>
      <c r="P1581" s="652"/>
      <c r="Q1581" s="94">
        <f>N1620</f>
        <v>3500000</v>
      </c>
      <c r="R1581" s="93">
        <f>Q1581</f>
        <v>3500000</v>
      </c>
    </row>
    <row r="1582" spans="2:18">
      <c r="B1582" s="728"/>
      <c r="C1582" s="729"/>
      <c r="D1582" s="729"/>
      <c r="E1582" s="729"/>
      <c r="F1582" s="687" t="s">
        <v>1410</v>
      </c>
      <c r="G1582" s="739"/>
      <c r="H1582" s="739">
        <v>1</v>
      </c>
      <c r="I1582" s="739" t="s">
        <v>50</v>
      </c>
      <c r="J1582" s="739"/>
      <c r="K1582" s="739"/>
      <c r="L1582" s="739"/>
      <c r="M1582" s="754"/>
      <c r="N1582" s="752">
        <v>1000000</v>
      </c>
      <c r="O1582" s="759"/>
      <c r="P1582" s="652"/>
    </row>
    <row r="1583" spans="2:18">
      <c r="B1583" s="728"/>
      <c r="C1583" s="729"/>
      <c r="D1583" s="729"/>
      <c r="E1583" s="729"/>
      <c r="F1583" s="687" t="s">
        <v>617</v>
      </c>
      <c r="G1583" s="739"/>
      <c r="H1583" s="739">
        <v>1</v>
      </c>
      <c r="I1583" s="739" t="s">
        <v>50</v>
      </c>
      <c r="J1583" s="739"/>
      <c r="K1583" s="739"/>
      <c r="L1583" s="739"/>
      <c r="M1583" s="754"/>
      <c r="N1583" s="752">
        <v>500000</v>
      </c>
      <c r="O1583" s="759"/>
      <c r="P1583" s="652"/>
    </row>
    <row r="1584" spans="2:18">
      <c r="B1584" s="728"/>
      <c r="C1584" s="729"/>
      <c r="D1584" s="729"/>
      <c r="E1584" s="729"/>
      <c r="F1584" s="687"/>
      <c r="G1584" s="739"/>
      <c r="H1584" s="739"/>
      <c r="I1584" s="739"/>
      <c r="J1584" s="739"/>
      <c r="K1584" s="739"/>
      <c r="L1584" s="739"/>
      <c r="M1584" s="754"/>
      <c r="N1584" s="752"/>
      <c r="O1584" s="759"/>
      <c r="P1584" s="652"/>
    </row>
    <row r="1585" spans="2:18">
      <c r="B1585" s="728"/>
      <c r="C1585" s="729"/>
      <c r="D1585" s="729"/>
      <c r="E1585" s="729"/>
      <c r="F1585" s="687"/>
      <c r="G1585" s="739"/>
      <c r="H1585" s="739"/>
      <c r="I1585" s="739"/>
      <c r="J1585" s="739"/>
      <c r="K1585" s="739"/>
      <c r="L1585" s="739"/>
      <c r="M1585" s="754"/>
      <c r="N1585" s="752"/>
      <c r="O1585" s="759"/>
      <c r="P1585" s="652"/>
    </row>
    <row r="1586" spans="2:18">
      <c r="B1586" s="728">
        <v>2</v>
      </c>
      <c r="C1586" s="729">
        <v>3</v>
      </c>
      <c r="D1586" s="729">
        <v>22</v>
      </c>
      <c r="E1586" s="729"/>
      <c r="F1586" s="773" t="s">
        <v>1540</v>
      </c>
      <c r="G1586" s="733"/>
      <c r="H1586" s="733"/>
      <c r="I1586" s="733"/>
      <c r="J1586" s="733"/>
      <c r="K1586" s="733"/>
      <c r="L1586" s="733"/>
      <c r="M1586" s="734"/>
      <c r="N1586" s="752">
        <f>N1587</f>
        <v>7235000</v>
      </c>
      <c r="O1586" s="759"/>
      <c r="P1586" s="652"/>
    </row>
    <row r="1587" spans="2:18">
      <c r="B1587" s="728">
        <v>2</v>
      </c>
      <c r="C1587" s="729">
        <v>3</v>
      </c>
      <c r="D1587" s="729">
        <v>22</v>
      </c>
      <c r="E1587" s="729">
        <v>2</v>
      </c>
      <c r="F1587" s="687" t="s">
        <v>82</v>
      </c>
      <c r="G1587" s="739"/>
      <c r="H1587" s="739"/>
      <c r="I1587" s="739"/>
      <c r="J1587" s="739"/>
      <c r="K1587" s="739"/>
      <c r="L1587" s="739"/>
      <c r="M1587" s="754"/>
      <c r="N1587" s="752">
        <f>SUM(N1588:N1600)</f>
        <v>7235000</v>
      </c>
      <c r="O1587" s="759"/>
      <c r="P1587" s="652"/>
    </row>
    <row r="1588" spans="2:18">
      <c r="B1588" s="728"/>
      <c r="C1588" s="729"/>
      <c r="D1588" s="729"/>
      <c r="E1588" s="729"/>
      <c r="F1588" s="645" t="s">
        <v>224</v>
      </c>
      <c r="G1588" s="739"/>
      <c r="H1588" s="739"/>
      <c r="I1588" s="739"/>
      <c r="J1588" s="739"/>
      <c r="K1588" s="739"/>
      <c r="L1588" s="739"/>
      <c r="M1588" s="754"/>
      <c r="N1588" s="752">
        <f>SUM(M1589:M1592)</f>
        <v>935000</v>
      </c>
      <c r="O1588" s="759"/>
      <c r="P1588" s="652"/>
    </row>
    <row r="1589" spans="2:18" ht="16.5" customHeight="1">
      <c r="B1589" s="728"/>
      <c r="C1589" s="729"/>
      <c r="D1589" s="729"/>
      <c r="E1589" s="729"/>
      <c r="F1589" s="645" t="s">
        <v>610</v>
      </c>
      <c r="G1589" s="739"/>
      <c r="H1589" s="739">
        <v>1</v>
      </c>
      <c r="I1589" s="739" t="s">
        <v>50</v>
      </c>
      <c r="J1589" s="739">
        <v>160000</v>
      </c>
      <c r="K1589" s="739"/>
      <c r="L1589" s="739"/>
      <c r="M1589" s="754">
        <v>160000</v>
      </c>
      <c r="N1589" s="752"/>
      <c r="O1589" s="759"/>
      <c r="P1589" s="652"/>
      <c r="Q1589" s="94">
        <f>N1629</f>
        <v>5900000</v>
      </c>
      <c r="R1589" s="93">
        <f>Q1589</f>
        <v>5900000</v>
      </c>
    </row>
    <row r="1590" spans="2:18">
      <c r="B1590" s="728"/>
      <c r="C1590" s="729"/>
      <c r="D1590" s="729"/>
      <c r="E1590" s="729"/>
      <c r="F1590" s="687" t="s">
        <v>479</v>
      </c>
      <c r="G1590" s="739"/>
      <c r="H1590" s="739">
        <v>1</v>
      </c>
      <c r="I1590" s="739" t="s">
        <v>50</v>
      </c>
      <c r="J1590" s="745">
        <v>150000</v>
      </c>
      <c r="K1590" s="739"/>
      <c r="L1590" s="739"/>
      <c r="M1590" s="754">
        <f>H1590*J1590</f>
        <v>150000</v>
      </c>
      <c r="N1590" s="752"/>
      <c r="O1590" s="759"/>
      <c r="P1590" s="652"/>
    </row>
    <row r="1591" spans="2:18">
      <c r="B1591" s="728"/>
      <c r="C1591" s="729"/>
      <c r="D1591" s="729"/>
      <c r="E1591" s="729"/>
      <c r="F1591" s="687" t="s">
        <v>480</v>
      </c>
      <c r="G1591" s="739"/>
      <c r="H1591" s="739">
        <v>1</v>
      </c>
      <c r="I1591" s="739" t="s">
        <v>50</v>
      </c>
      <c r="J1591" s="745">
        <v>125000</v>
      </c>
      <c r="K1591" s="739"/>
      <c r="L1591" s="739"/>
      <c r="M1591" s="754">
        <f t="shared" ref="M1591:M1592" si="168">H1591*J1591</f>
        <v>125000</v>
      </c>
      <c r="N1591" s="752"/>
      <c r="O1591" s="759"/>
      <c r="P1591" s="652"/>
    </row>
    <row r="1592" spans="2:18">
      <c r="B1592" s="728"/>
      <c r="C1592" s="729"/>
      <c r="D1592" s="729"/>
      <c r="E1592" s="729"/>
      <c r="F1592" s="688" t="s">
        <v>613</v>
      </c>
      <c r="G1592" s="739"/>
      <c r="H1592" s="739">
        <v>5</v>
      </c>
      <c r="I1592" s="739" t="s">
        <v>50</v>
      </c>
      <c r="J1592" s="745">
        <v>100000</v>
      </c>
      <c r="K1592" s="739"/>
      <c r="L1592" s="739"/>
      <c r="M1592" s="754">
        <f t="shared" si="168"/>
        <v>500000</v>
      </c>
      <c r="N1592" s="752"/>
      <c r="O1592" s="759"/>
      <c r="P1592" s="652"/>
    </row>
    <row r="1593" spans="2:18" ht="15.75" customHeight="1">
      <c r="B1593" s="728"/>
      <c r="C1593" s="729"/>
      <c r="D1593" s="729"/>
      <c r="E1593" s="729"/>
      <c r="F1593" s="688" t="s">
        <v>130</v>
      </c>
      <c r="G1593" s="739"/>
      <c r="H1593" s="739">
        <v>1</v>
      </c>
      <c r="I1593" s="739" t="s">
        <v>50</v>
      </c>
      <c r="J1593" s="745"/>
      <c r="K1593" s="739">
        <v>50</v>
      </c>
      <c r="L1593" s="739" t="s">
        <v>50</v>
      </c>
      <c r="M1593" s="754">
        <v>20000</v>
      </c>
      <c r="N1593" s="752">
        <f>M1593*K1593*H1593</f>
        <v>1000000</v>
      </c>
      <c r="O1593" s="759"/>
      <c r="P1593" s="652"/>
    </row>
    <row r="1594" spans="2:18">
      <c r="B1594" s="728"/>
      <c r="C1594" s="729"/>
      <c r="D1594" s="729"/>
      <c r="E1594" s="729"/>
      <c r="F1594" s="687" t="s">
        <v>127</v>
      </c>
      <c r="G1594" s="739"/>
      <c r="H1594" s="739"/>
      <c r="I1594" s="739"/>
      <c r="J1594" s="739"/>
      <c r="K1594" s="739"/>
      <c r="L1594" s="739"/>
      <c r="M1594" s="754"/>
      <c r="N1594" s="752">
        <v>100000</v>
      </c>
      <c r="O1594" s="759"/>
      <c r="P1594" s="652"/>
    </row>
    <row r="1595" spans="2:18">
      <c r="B1595" s="728"/>
      <c r="C1595" s="729"/>
      <c r="D1595" s="729"/>
      <c r="E1595" s="729"/>
      <c r="F1595" s="687" t="s">
        <v>205</v>
      </c>
      <c r="G1595" s="739"/>
      <c r="H1595" s="739">
        <v>1</v>
      </c>
      <c r="I1595" s="739" t="s">
        <v>50</v>
      </c>
      <c r="J1595" s="739"/>
      <c r="K1595" s="739">
        <v>50</v>
      </c>
      <c r="L1595" s="739" t="s">
        <v>50</v>
      </c>
      <c r="M1595" s="754">
        <v>20000</v>
      </c>
      <c r="N1595" s="752">
        <f>M1595*K1595*H1595</f>
        <v>1000000</v>
      </c>
      <c r="O1595" s="759"/>
      <c r="P1595" s="652"/>
    </row>
    <row r="1596" spans="2:18">
      <c r="B1596" s="728"/>
      <c r="C1596" s="729"/>
      <c r="D1596" s="729"/>
      <c r="E1596" s="729"/>
      <c r="F1596" s="687" t="s">
        <v>1409</v>
      </c>
      <c r="G1596" s="739"/>
      <c r="H1596" s="739"/>
      <c r="I1596" s="739"/>
      <c r="J1596" s="739"/>
      <c r="K1596" s="739"/>
      <c r="L1596" s="739"/>
      <c r="M1596" s="754"/>
      <c r="N1596" s="752">
        <v>2000000</v>
      </c>
      <c r="O1596" s="759"/>
      <c r="P1596" s="652"/>
    </row>
    <row r="1597" spans="2:18">
      <c r="B1597" s="728"/>
      <c r="C1597" s="729"/>
      <c r="D1597" s="729"/>
      <c r="E1597" s="729"/>
      <c r="F1597" s="687" t="s">
        <v>128</v>
      </c>
      <c r="G1597" s="739"/>
      <c r="H1597" s="739"/>
      <c r="I1597" s="739"/>
      <c r="J1597" s="739"/>
      <c r="K1597" s="739"/>
      <c r="L1597" s="739"/>
      <c r="M1597" s="754"/>
      <c r="N1597" s="752">
        <v>200000</v>
      </c>
      <c r="O1597" s="759"/>
      <c r="P1597" s="652"/>
    </row>
    <row r="1598" spans="2:18">
      <c r="B1598" s="728"/>
      <c r="C1598" s="729"/>
      <c r="D1598" s="729"/>
      <c r="E1598" s="729"/>
      <c r="F1598" s="687" t="s">
        <v>616</v>
      </c>
      <c r="G1598" s="739"/>
      <c r="H1598" s="739"/>
      <c r="I1598" s="739"/>
      <c r="J1598" s="739"/>
      <c r="K1598" s="739"/>
      <c r="L1598" s="739"/>
      <c r="M1598" s="754"/>
      <c r="N1598" s="752">
        <v>500000</v>
      </c>
      <c r="O1598" s="759"/>
      <c r="P1598" s="652"/>
    </row>
    <row r="1599" spans="2:18">
      <c r="B1599" s="728"/>
      <c r="C1599" s="729"/>
      <c r="D1599" s="729"/>
      <c r="E1599" s="729"/>
      <c r="F1599" s="687" t="s">
        <v>1410</v>
      </c>
      <c r="G1599" s="739"/>
      <c r="H1599" s="739">
        <v>1</v>
      </c>
      <c r="I1599" s="739" t="s">
        <v>50</v>
      </c>
      <c r="J1599" s="739"/>
      <c r="K1599" s="739"/>
      <c r="L1599" s="739"/>
      <c r="M1599" s="754"/>
      <c r="N1599" s="752">
        <v>1000000</v>
      </c>
      <c r="O1599" s="759"/>
      <c r="P1599" s="652"/>
    </row>
    <row r="1600" spans="2:18">
      <c r="B1600" s="728"/>
      <c r="C1600" s="729"/>
      <c r="D1600" s="729"/>
      <c r="E1600" s="729"/>
      <c r="F1600" s="687" t="s">
        <v>617</v>
      </c>
      <c r="G1600" s="739"/>
      <c r="H1600" s="739">
        <v>1</v>
      </c>
      <c r="I1600" s="739" t="s">
        <v>50</v>
      </c>
      <c r="J1600" s="739"/>
      <c r="K1600" s="739"/>
      <c r="L1600" s="739"/>
      <c r="M1600" s="754"/>
      <c r="N1600" s="752">
        <v>500000</v>
      </c>
      <c r="O1600" s="759"/>
      <c r="P1600" s="652"/>
    </row>
    <row r="1601" spans="2:18">
      <c r="B1601" s="728"/>
      <c r="C1601" s="729"/>
      <c r="D1601" s="729"/>
      <c r="E1601" s="729"/>
      <c r="F1601" s="687"/>
      <c r="G1601" s="739"/>
      <c r="H1601" s="739"/>
      <c r="I1601" s="739"/>
      <c r="J1601" s="739"/>
      <c r="K1601" s="739"/>
      <c r="L1601" s="739"/>
      <c r="M1601" s="754"/>
      <c r="N1601" s="752"/>
      <c r="O1601" s="759"/>
      <c r="P1601" s="652"/>
      <c r="Q1601" s="94">
        <f>N1641</f>
        <v>3785000</v>
      </c>
      <c r="R1601" s="93">
        <f>Q1601</f>
        <v>3785000</v>
      </c>
    </row>
    <row r="1602" spans="2:18">
      <c r="B1602" s="728"/>
      <c r="C1602" s="729"/>
      <c r="D1602" s="729"/>
      <c r="E1602" s="729"/>
      <c r="F1602" s="687"/>
      <c r="G1602" s="739"/>
      <c r="H1602" s="739"/>
      <c r="I1602" s="739"/>
      <c r="J1602" s="739"/>
      <c r="K1602" s="739"/>
      <c r="L1602" s="739"/>
      <c r="M1602" s="754"/>
      <c r="N1602" s="752"/>
      <c r="O1602" s="759"/>
      <c r="P1602" s="652"/>
      <c r="R1602" s="93">
        <f>SUM(R1520:R1601)</f>
        <v>13185000</v>
      </c>
    </row>
    <row r="1603" spans="2:18">
      <c r="B1603" s="728">
        <v>2</v>
      </c>
      <c r="C1603" s="729">
        <v>3</v>
      </c>
      <c r="D1603" s="729">
        <v>23</v>
      </c>
      <c r="E1603" s="729"/>
      <c r="F1603" s="879" t="s">
        <v>1541</v>
      </c>
      <c r="G1603" s="880"/>
      <c r="H1603" s="880"/>
      <c r="I1603" s="880"/>
      <c r="J1603" s="880"/>
      <c r="K1603" s="880"/>
      <c r="L1603" s="880"/>
      <c r="M1603" s="883"/>
      <c r="N1603" s="752">
        <f>N1604</f>
        <v>7235000</v>
      </c>
      <c r="O1603" s="759"/>
      <c r="P1603" s="652"/>
      <c r="R1603" s="88">
        <v>8275000</v>
      </c>
    </row>
    <row r="1604" spans="2:18">
      <c r="B1604" s="728">
        <v>2</v>
      </c>
      <c r="C1604" s="729">
        <v>3</v>
      </c>
      <c r="D1604" s="729">
        <v>23</v>
      </c>
      <c r="E1604" s="729">
        <v>2</v>
      </c>
      <c r="F1604" s="687" t="s">
        <v>82</v>
      </c>
      <c r="G1604" s="739"/>
      <c r="H1604" s="739"/>
      <c r="I1604" s="739"/>
      <c r="J1604" s="739"/>
      <c r="K1604" s="739"/>
      <c r="L1604" s="739"/>
      <c r="M1604" s="754"/>
      <c r="N1604" s="752">
        <f>SUM(N1605:N1617)</f>
        <v>7235000</v>
      </c>
      <c r="O1604" s="759"/>
      <c r="P1604" s="652"/>
      <c r="R1604" s="93">
        <f>SUM(R1602:R1603)</f>
        <v>21460000</v>
      </c>
    </row>
    <row r="1605" spans="2:18">
      <c r="B1605" s="728"/>
      <c r="C1605" s="729"/>
      <c r="D1605" s="729"/>
      <c r="E1605" s="729"/>
      <c r="F1605" s="645" t="s">
        <v>224</v>
      </c>
      <c r="G1605" s="739"/>
      <c r="H1605" s="739"/>
      <c r="I1605" s="739"/>
      <c r="J1605" s="739"/>
      <c r="K1605" s="739"/>
      <c r="L1605" s="739"/>
      <c r="M1605" s="754"/>
      <c r="N1605" s="752">
        <f>SUM(M1606:M1609)</f>
        <v>935000</v>
      </c>
      <c r="O1605" s="759"/>
      <c r="P1605" s="652"/>
    </row>
    <row r="1606" spans="2:18">
      <c r="B1606" s="728"/>
      <c r="C1606" s="729"/>
      <c r="D1606" s="729"/>
      <c r="E1606" s="729"/>
      <c r="F1606" s="645" t="s">
        <v>610</v>
      </c>
      <c r="G1606" s="739"/>
      <c r="H1606" s="739">
        <v>1</v>
      </c>
      <c r="I1606" s="739" t="s">
        <v>50</v>
      </c>
      <c r="J1606" s="739">
        <v>160000</v>
      </c>
      <c r="K1606" s="739"/>
      <c r="L1606" s="739"/>
      <c r="M1606" s="754">
        <v>160000</v>
      </c>
      <c r="N1606" s="752"/>
      <c r="O1606" s="759"/>
      <c r="P1606" s="652"/>
    </row>
    <row r="1607" spans="2:18">
      <c r="B1607" s="728"/>
      <c r="C1607" s="729"/>
      <c r="D1607" s="729"/>
      <c r="E1607" s="729"/>
      <c r="F1607" s="687" t="s">
        <v>479</v>
      </c>
      <c r="G1607" s="739"/>
      <c r="H1607" s="739">
        <v>1</v>
      </c>
      <c r="I1607" s="739" t="s">
        <v>50</v>
      </c>
      <c r="J1607" s="745">
        <v>150000</v>
      </c>
      <c r="K1607" s="739"/>
      <c r="L1607" s="739"/>
      <c r="M1607" s="754">
        <f>H1607*J1607</f>
        <v>150000</v>
      </c>
      <c r="N1607" s="752"/>
      <c r="O1607" s="759"/>
      <c r="P1607" s="652"/>
    </row>
    <row r="1608" spans="2:18">
      <c r="B1608" s="728"/>
      <c r="C1608" s="729"/>
      <c r="D1608" s="729"/>
      <c r="E1608" s="729"/>
      <c r="F1608" s="687" t="s">
        <v>480</v>
      </c>
      <c r="G1608" s="739"/>
      <c r="H1608" s="739">
        <v>1</v>
      </c>
      <c r="I1608" s="739" t="s">
        <v>50</v>
      </c>
      <c r="J1608" s="745">
        <v>125000</v>
      </c>
      <c r="K1608" s="739"/>
      <c r="L1608" s="739"/>
      <c r="M1608" s="754">
        <f t="shared" ref="M1608:M1609" si="169">H1608*J1608</f>
        <v>125000</v>
      </c>
      <c r="N1608" s="752"/>
      <c r="O1608" s="759"/>
      <c r="P1608" s="652"/>
    </row>
    <row r="1609" spans="2:18">
      <c r="B1609" s="728"/>
      <c r="C1609" s="729"/>
      <c r="D1609" s="729"/>
      <c r="E1609" s="729"/>
      <c r="F1609" s="688" t="s">
        <v>613</v>
      </c>
      <c r="G1609" s="739"/>
      <c r="H1609" s="739">
        <v>5</v>
      </c>
      <c r="I1609" s="739" t="s">
        <v>50</v>
      </c>
      <c r="J1609" s="745">
        <v>100000</v>
      </c>
      <c r="K1609" s="739"/>
      <c r="L1609" s="739"/>
      <c r="M1609" s="754">
        <f t="shared" si="169"/>
        <v>500000</v>
      </c>
      <c r="N1609" s="752"/>
      <c r="O1609" s="759"/>
      <c r="P1609" s="652"/>
    </row>
    <row r="1610" spans="2:18">
      <c r="B1610" s="728"/>
      <c r="C1610" s="729"/>
      <c r="D1610" s="729"/>
      <c r="E1610" s="729"/>
      <c r="F1610" s="688" t="s">
        <v>130</v>
      </c>
      <c r="G1610" s="739"/>
      <c r="H1610" s="739">
        <v>1</v>
      </c>
      <c r="I1610" s="739" t="s">
        <v>50</v>
      </c>
      <c r="J1610" s="745"/>
      <c r="K1610" s="739">
        <v>50</v>
      </c>
      <c r="L1610" s="739" t="s">
        <v>50</v>
      </c>
      <c r="M1610" s="754">
        <v>20000</v>
      </c>
      <c r="N1610" s="752">
        <f>M1610*K1610*H1610</f>
        <v>1000000</v>
      </c>
      <c r="O1610" s="759"/>
      <c r="P1610" s="652"/>
    </row>
    <row r="1611" spans="2:18">
      <c r="B1611" s="728"/>
      <c r="C1611" s="729"/>
      <c r="D1611" s="729"/>
      <c r="E1611" s="729"/>
      <c r="F1611" s="687" t="s">
        <v>127</v>
      </c>
      <c r="G1611" s="739"/>
      <c r="H1611" s="739"/>
      <c r="I1611" s="739"/>
      <c r="J1611" s="739"/>
      <c r="K1611" s="739"/>
      <c r="L1611" s="739"/>
      <c r="M1611" s="754"/>
      <c r="N1611" s="752">
        <v>100000</v>
      </c>
      <c r="O1611" s="759"/>
      <c r="P1611" s="652"/>
    </row>
    <row r="1612" spans="2:18">
      <c r="B1612" s="728"/>
      <c r="C1612" s="729"/>
      <c r="D1612" s="729"/>
      <c r="E1612" s="729"/>
      <c r="F1612" s="687" t="s">
        <v>205</v>
      </c>
      <c r="G1612" s="739"/>
      <c r="H1612" s="739">
        <v>1</v>
      </c>
      <c r="I1612" s="739" t="s">
        <v>50</v>
      </c>
      <c r="J1612" s="739"/>
      <c r="K1612" s="739">
        <v>50</v>
      </c>
      <c r="L1612" s="739" t="s">
        <v>50</v>
      </c>
      <c r="M1612" s="754">
        <v>20000</v>
      </c>
      <c r="N1612" s="752">
        <f>M1612*K1612*H1612</f>
        <v>1000000</v>
      </c>
      <c r="O1612" s="759"/>
      <c r="P1612" s="652"/>
    </row>
    <row r="1613" spans="2:18">
      <c r="B1613" s="728"/>
      <c r="C1613" s="729"/>
      <c r="D1613" s="729"/>
      <c r="E1613" s="729"/>
      <c r="F1613" s="687" t="s">
        <v>1409</v>
      </c>
      <c r="G1613" s="739"/>
      <c r="H1613" s="739"/>
      <c r="I1613" s="739"/>
      <c r="J1613" s="739"/>
      <c r="K1613" s="739"/>
      <c r="L1613" s="739"/>
      <c r="M1613" s="754"/>
      <c r="N1613" s="752">
        <v>2000000</v>
      </c>
      <c r="O1613" s="759"/>
      <c r="P1613" s="652"/>
    </row>
    <row r="1614" spans="2:18">
      <c r="B1614" s="728"/>
      <c r="C1614" s="729"/>
      <c r="D1614" s="729"/>
      <c r="E1614" s="729"/>
      <c r="F1614" s="687" t="s">
        <v>128</v>
      </c>
      <c r="G1614" s="739"/>
      <c r="H1614" s="739"/>
      <c r="I1614" s="739"/>
      <c r="J1614" s="739"/>
      <c r="K1614" s="739"/>
      <c r="L1614" s="739"/>
      <c r="M1614" s="754"/>
      <c r="N1614" s="752">
        <v>200000</v>
      </c>
      <c r="O1614" s="759"/>
      <c r="P1614" s="652"/>
    </row>
    <row r="1615" spans="2:18">
      <c r="B1615" s="728"/>
      <c r="C1615" s="729"/>
      <c r="D1615" s="729"/>
      <c r="E1615" s="729"/>
      <c r="F1615" s="687" t="s">
        <v>616</v>
      </c>
      <c r="G1615" s="739"/>
      <c r="H1615" s="739"/>
      <c r="I1615" s="739"/>
      <c r="J1615" s="739"/>
      <c r="K1615" s="739"/>
      <c r="L1615" s="739"/>
      <c r="M1615" s="754"/>
      <c r="N1615" s="752">
        <v>500000</v>
      </c>
      <c r="O1615" s="759"/>
      <c r="P1615" s="652"/>
    </row>
    <row r="1616" spans="2:18">
      <c r="B1616" s="728"/>
      <c r="C1616" s="729"/>
      <c r="D1616" s="729"/>
      <c r="E1616" s="729"/>
      <c r="F1616" s="687" t="s">
        <v>1410</v>
      </c>
      <c r="G1616" s="739"/>
      <c r="H1616" s="739">
        <v>1</v>
      </c>
      <c r="I1616" s="739" t="s">
        <v>50</v>
      </c>
      <c r="J1616" s="739"/>
      <c r="K1616" s="739"/>
      <c r="L1616" s="739"/>
      <c r="M1616" s="754"/>
      <c r="N1616" s="752">
        <v>1000000</v>
      </c>
      <c r="O1616" s="759"/>
      <c r="P1616" s="652"/>
    </row>
    <row r="1617" spans="2:18">
      <c r="B1617" s="728"/>
      <c r="C1617" s="729"/>
      <c r="D1617" s="729"/>
      <c r="E1617" s="729"/>
      <c r="F1617" s="687" t="s">
        <v>617</v>
      </c>
      <c r="G1617" s="739"/>
      <c r="H1617" s="739">
        <v>1</v>
      </c>
      <c r="I1617" s="739" t="s">
        <v>50</v>
      </c>
      <c r="J1617" s="739"/>
      <c r="K1617" s="739"/>
      <c r="L1617" s="739"/>
      <c r="M1617" s="754"/>
      <c r="N1617" s="752">
        <v>500000</v>
      </c>
      <c r="O1617" s="759"/>
      <c r="P1617" s="652"/>
    </row>
    <row r="1618" spans="2:18">
      <c r="B1618" s="728"/>
      <c r="C1618" s="729"/>
      <c r="D1618" s="729"/>
      <c r="E1618" s="729"/>
      <c r="F1618" s="687"/>
      <c r="G1618" s="739"/>
      <c r="H1618" s="739"/>
      <c r="I1618" s="739"/>
      <c r="J1618" s="739"/>
      <c r="K1618" s="739"/>
      <c r="L1618" s="739"/>
      <c r="M1618" s="754"/>
      <c r="N1618" s="752"/>
      <c r="O1618" s="759"/>
      <c r="P1618" s="652"/>
    </row>
    <row r="1619" spans="2:18">
      <c r="B1619" s="728"/>
      <c r="C1619" s="729"/>
      <c r="D1619" s="729"/>
      <c r="E1619" s="729"/>
      <c r="F1619" s="687"/>
      <c r="G1619" s="739"/>
      <c r="H1619" s="739"/>
      <c r="I1619" s="739"/>
      <c r="J1619" s="739"/>
      <c r="K1619" s="739"/>
      <c r="L1619" s="739"/>
      <c r="M1619" s="754"/>
      <c r="N1619" s="752"/>
      <c r="O1619" s="759"/>
      <c r="P1619" s="652"/>
    </row>
    <row r="1620" spans="2:18">
      <c r="B1620" s="728">
        <v>2</v>
      </c>
      <c r="C1620" s="729">
        <v>3</v>
      </c>
      <c r="D1620" s="729">
        <v>24</v>
      </c>
      <c r="E1620" s="729"/>
      <c r="F1620" s="879" t="s">
        <v>778</v>
      </c>
      <c r="G1620" s="880"/>
      <c r="H1620" s="880"/>
      <c r="I1620" s="880"/>
      <c r="J1620" s="880"/>
      <c r="K1620" s="733"/>
      <c r="L1620" s="733"/>
      <c r="M1620" s="734"/>
      <c r="N1620" s="752">
        <f>N1621</f>
        <v>3500000</v>
      </c>
      <c r="O1620" s="759"/>
      <c r="P1620" s="652"/>
    </row>
    <row r="1621" spans="2:18">
      <c r="B1621" s="728">
        <v>2</v>
      </c>
      <c r="C1621" s="729">
        <v>3</v>
      </c>
      <c r="D1621" s="729">
        <v>24</v>
      </c>
      <c r="E1621" s="729">
        <v>2</v>
      </c>
      <c r="F1621" s="687" t="s">
        <v>82</v>
      </c>
      <c r="G1621" s="739"/>
      <c r="H1621" s="739"/>
      <c r="I1621" s="739"/>
      <c r="J1621" s="739"/>
      <c r="K1621" s="739"/>
      <c r="L1621" s="739"/>
      <c r="M1621" s="754"/>
      <c r="N1621" s="752">
        <f>SUM(N1622:N1626)</f>
        <v>3500000</v>
      </c>
      <c r="O1621" s="759"/>
      <c r="P1621" s="652"/>
    </row>
    <row r="1622" spans="2:18">
      <c r="B1622" s="728"/>
      <c r="C1622" s="729"/>
      <c r="D1622" s="729"/>
      <c r="E1622" s="729"/>
      <c r="F1622" s="687" t="s">
        <v>131</v>
      </c>
      <c r="G1622" s="739"/>
      <c r="H1622" s="739"/>
      <c r="I1622" s="739"/>
      <c r="J1622" s="739"/>
      <c r="K1622" s="739">
        <v>3</v>
      </c>
      <c r="L1622" s="739" t="s">
        <v>50</v>
      </c>
      <c r="M1622" s="754">
        <v>100000</v>
      </c>
      <c r="N1622" s="752">
        <f>K1622*M1622</f>
        <v>300000</v>
      </c>
      <c r="O1622" s="759"/>
      <c r="P1622" s="652"/>
    </row>
    <row r="1623" spans="2:18">
      <c r="B1623" s="728"/>
      <c r="C1623" s="729"/>
      <c r="D1623" s="729"/>
      <c r="E1623" s="729"/>
      <c r="F1623" s="687" t="s">
        <v>130</v>
      </c>
      <c r="G1623" s="739"/>
      <c r="H1623" s="739"/>
      <c r="I1623" s="739"/>
      <c r="J1623" s="739"/>
      <c r="K1623" s="739">
        <v>50</v>
      </c>
      <c r="L1623" s="739" t="s">
        <v>50</v>
      </c>
      <c r="M1623" s="754">
        <v>20000</v>
      </c>
      <c r="N1623" s="752">
        <f>K1623*M1623</f>
        <v>1000000</v>
      </c>
      <c r="O1623" s="759"/>
      <c r="P1623" s="652"/>
    </row>
    <row r="1624" spans="2:18">
      <c r="B1624" s="728"/>
      <c r="C1624" s="729"/>
      <c r="D1624" s="729"/>
      <c r="E1624" s="729"/>
      <c r="F1624" s="687" t="s">
        <v>127</v>
      </c>
      <c r="G1624" s="739"/>
      <c r="H1624" s="739"/>
      <c r="I1624" s="739"/>
      <c r="J1624" s="739"/>
      <c r="K1624" s="739"/>
      <c r="L1624" s="739"/>
      <c r="M1624" s="754"/>
      <c r="N1624" s="752">
        <v>300000</v>
      </c>
      <c r="O1624" s="759"/>
      <c r="P1624" s="652"/>
      <c r="Q1624" s="94">
        <f>N1664</f>
        <v>10635000</v>
      </c>
      <c r="R1624" s="93"/>
    </row>
    <row r="1625" spans="2:18">
      <c r="B1625" s="728"/>
      <c r="C1625" s="729"/>
      <c r="D1625" s="729"/>
      <c r="E1625" s="729"/>
      <c r="F1625" s="687" t="s">
        <v>205</v>
      </c>
      <c r="G1625" s="739"/>
      <c r="H1625" s="739"/>
      <c r="I1625" s="739"/>
      <c r="J1625" s="739"/>
      <c r="K1625" s="739">
        <v>70</v>
      </c>
      <c r="L1625" s="739" t="s">
        <v>50</v>
      </c>
      <c r="M1625" s="754">
        <v>20000</v>
      </c>
      <c r="N1625" s="752">
        <f>K1625*M1625</f>
        <v>1400000</v>
      </c>
      <c r="O1625" s="759"/>
      <c r="P1625" s="652"/>
    </row>
    <row r="1626" spans="2:18">
      <c r="B1626" s="728"/>
      <c r="C1626" s="729"/>
      <c r="D1626" s="729"/>
      <c r="E1626" s="729"/>
      <c r="F1626" s="687" t="s">
        <v>128</v>
      </c>
      <c r="G1626" s="739"/>
      <c r="H1626" s="739"/>
      <c r="I1626" s="739"/>
      <c r="J1626" s="739"/>
      <c r="K1626" s="739"/>
      <c r="L1626" s="739"/>
      <c r="M1626" s="754"/>
      <c r="N1626" s="752">
        <v>500000</v>
      </c>
      <c r="O1626" s="759"/>
      <c r="P1626" s="652"/>
    </row>
    <row r="1627" spans="2:18">
      <c r="B1627" s="728"/>
      <c r="C1627" s="729"/>
      <c r="D1627" s="729"/>
      <c r="E1627" s="729"/>
      <c r="F1627" s="687"/>
      <c r="G1627" s="739"/>
      <c r="H1627" s="739"/>
      <c r="I1627" s="739"/>
      <c r="J1627" s="739"/>
      <c r="K1627" s="739"/>
      <c r="L1627" s="739"/>
      <c r="M1627" s="754"/>
      <c r="N1627" s="752"/>
      <c r="O1627" s="759"/>
      <c r="P1627" s="652"/>
    </row>
    <row r="1628" spans="2:18">
      <c r="B1628" s="728"/>
      <c r="C1628" s="729"/>
      <c r="D1628" s="729"/>
      <c r="E1628" s="729"/>
      <c r="F1628" s="687"/>
      <c r="G1628" s="739"/>
      <c r="H1628" s="739"/>
      <c r="I1628" s="739"/>
      <c r="J1628" s="739"/>
      <c r="K1628" s="739"/>
      <c r="L1628" s="739"/>
      <c r="M1628" s="754"/>
      <c r="N1628" s="752"/>
      <c r="O1628" s="759"/>
      <c r="P1628" s="652"/>
    </row>
    <row r="1629" spans="2:18">
      <c r="B1629" s="728">
        <v>2</v>
      </c>
      <c r="C1629" s="729">
        <v>3</v>
      </c>
      <c r="D1629" s="729">
        <v>25</v>
      </c>
      <c r="E1629" s="729"/>
      <c r="F1629" s="879" t="s">
        <v>1484</v>
      </c>
      <c r="G1629" s="880"/>
      <c r="H1629" s="880"/>
      <c r="I1629" s="880"/>
      <c r="J1629" s="880"/>
      <c r="K1629" s="880"/>
      <c r="L1629" s="880"/>
      <c r="M1629" s="883"/>
      <c r="N1629" s="752">
        <f>N1630</f>
        <v>5900000</v>
      </c>
      <c r="O1629" s="759"/>
      <c r="P1629" s="652"/>
    </row>
    <row r="1630" spans="2:18">
      <c r="B1630" s="728">
        <v>2</v>
      </c>
      <c r="C1630" s="729">
        <v>3</v>
      </c>
      <c r="D1630" s="729">
        <v>25</v>
      </c>
      <c r="E1630" s="729">
        <v>2</v>
      </c>
      <c r="F1630" s="687" t="s">
        <v>82</v>
      </c>
      <c r="G1630" s="739"/>
      <c r="H1630" s="739"/>
      <c r="I1630" s="739"/>
      <c r="J1630" s="739"/>
      <c r="K1630" s="739"/>
      <c r="L1630" s="739"/>
      <c r="M1630" s="754"/>
      <c r="N1630" s="752">
        <f>SUM(N1631:N1638)</f>
        <v>5900000</v>
      </c>
      <c r="O1630" s="759"/>
      <c r="P1630" s="652"/>
    </row>
    <row r="1631" spans="2:18">
      <c r="B1631" s="728"/>
      <c r="C1631" s="729"/>
      <c r="D1631" s="729"/>
      <c r="E1631" s="729"/>
      <c r="F1631" s="687" t="s">
        <v>131</v>
      </c>
      <c r="G1631" s="739"/>
      <c r="H1631" s="739"/>
      <c r="I1631" s="739"/>
      <c r="J1631" s="739"/>
      <c r="K1631" s="739">
        <v>4</v>
      </c>
      <c r="L1631" s="739" t="s">
        <v>50</v>
      </c>
      <c r="M1631" s="754">
        <v>150000</v>
      </c>
      <c r="N1631" s="752">
        <f>K1631*M1631</f>
        <v>600000</v>
      </c>
      <c r="O1631" s="759"/>
      <c r="P1631" s="652"/>
    </row>
    <row r="1632" spans="2:18">
      <c r="B1632" s="728"/>
      <c r="C1632" s="729"/>
      <c r="D1632" s="729"/>
      <c r="E1632" s="729"/>
      <c r="F1632" s="687" t="s">
        <v>130</v>
      </c>
      <c r="G1632" s="739"/>
      <c r="H1632" s="739"/>
      <c r="I1632" s="739"/>
      <c r="J1632" s="739"/>
      <c r="K1632" s="739">
        <v>100</v>
      </c>
      <c r="L1632" s="739" t="s">
        <v>50</v>
      </c>
      <c r="M1632" s="754">
        <v>20000</v>
      </c>
      <c r="N1632" s="752">
        <f>K1632*M1632</f>
        <v>2000000</v>
      </c>
      <c r="O1632" s="759"/>
      <c r="P1632" s="652"/>
    </row>
    <row r="1633" spans="2:17">
      <c r="B1633" s="728"/>
      <c r="C1633" s="729"/>
      <c r="D1633" s="729"/>
      <c r="E1633" s="729"/>
      <c r="F1633" s="687" t="s">
        <v>127</v>
      </c>
      <c r="G1633" s="739"/>
      <c r="H1633" s="739"/>
      <c r="I1633" s="739"/>
      <c r="J1633" s="739"/>
      <c r="K1633" s="739"/>
      <c r="L1633" s="739"/>
      <c r="M1633" s="754"/>
      <c r="N1633" s="752">
        <v>200000</v>
      </c>
      <c r="O1633" s="759"/>
      <c r="P1633" s="652"/>
    </row>
    <row r="1634" spans="2:17">
      <c r="B1634" s="728"/>
      <c r="C1634" s="729"/>
      <c r="D1634" s="729"/>
      <c r="E1634" s="729"/>
      <c r="F1634" s="687" t="s">
        <v>205</v>
      </c>
      <c r="G1634" s="739"/>
      <c r="H1634" s="739"/>
      <c r="I1634" s="739"/>
      <c r="J1634" s="739"/>
      <c r="K1634" s="739">
        <v>100</v>
      </c>
      <c r="L1634" s="739" t="s">
        <v>50</v>
      </c>
      <c r="M1634" s="754">
        <v>20000</v>
      </c>
      <c r="N1634" s="752">
        <f>K1634*M1634</f>
        <v>2000000</v>
      </c>
      <c r="O1634" s="759"/>
      <c r="P1634" s="652"/>
    </row>
    <row r="1635" spans="2:17">
      <c r="B1635" s="728"/>
      <c r="C1635" s="729"/>
      <c r="D1635" s="729"/>
      <c r="E1635" s="729"/>
      <c r="F1635" s="687" t="s">
        <v>128</v>
      </c>
      <c r="G1635" s="739"/>
      <c r="H1635" s="739"/>
      <c r="I1635" s="739"/>
      <c r="J1635" s="739"/>
      <c r="K1635" s="739"/>
      <c r="L1635" s="739"/>
      <c r="M1635" s="754"/>
      <c r="N1635" s="752">
        <v>200000</v>
      </c>
      <c r="O1635" s="759"/>
      <c r="P1635" s="652"/>
    </row>
    <row r="1636" spans="2:17">
      <c r="B1636" s="728"/>
      <c r="C1636" s="729"/>
      <c r="D1636" s="729"/>
      <c r="E1636" s="729"/>
      <c r="F1636" s="687" t="s">
        <v>604</v>
      </c>
      <c r="G1636" s="739"/>
      <c r="H1636" s="739"/>
      <c r="I1636" s="739"/>
      <c r="J1636" s="739"/>
      <c r="K1636" s="739"/>
      <c r="L1636" s="739"/>
      <c r="M1636" s="754"/>
      <c r="N1636" s="752">
        <v>300000</v>
      </c>
      <c r="O1636" s="759"/>
      <c r="P1636" s="652"/>
      <c r="Q1636" s="94">
        <f>N1677</f>
        <v>22435000</v>
      </c>
    </row>
    <row r="1637" spans="2:17">
      <c r="B1637" s="728"/>
      <c r="C1637" s="729"/>
      <c r="D1637" s="729"/>
      <c r="E1637" s="729"/>
      <c r="F1637" s="687" t="s">
        <v>605</v>
      </c>
      <c r="G1637" s="739"/>
      <c r="H1637" s="739"/>
      <c r="I1637" s="739"/>
      <c r="J1637" s="739"/>
      <c r="K1637" s="739"/>
      <c r="L1637" s="739"/>
      <c r="M1637" s="754"/>
      <c r="N1637" s="752">
        <v>300000</v>
      </c>
      <c r="O1637" s="759"/>
      <c r="P1637" s="652"/>
      <c r="Q1637" s="94" t="e">
        <f>SUM(Q1225:Q1636)</f>
        <v>#REF!</v>
      </c>
    </row>
    <row r="1638" spans="2:17">
      <c r="B1638" s="728"/>
      <c r="C1638" s="729"/>
      <c r="D1638" s="729"/>
      <c r="E1638" s="729"/>
      <c r="F1638" s="687" t="s">
        <v>621</v>
      </c>
      <c r="G1638" s="739"/>
      <c r="H1638" s="739"/>
      <c r="I1638" s="739"/>
      <c r="J1638" s="739"/>
      <c r="K1638" s="739"/>
      <c r="L1638" s="739"/>
      <c r="M1638" s="754"/>
      <c r="N1638" s="752">
        <v>300000</v>
      </c>
      <c r="O1638" s="759"/>
      <c r="P1638" s="652"/>
    </row>
    <row r="1639" spans="2:17">
      <c r="B1639" s="728"/>
      <c r="C1639" s="729"/>
      <c r="D1639" s="729"/>
      <c r="E1639" s="729"/>
      <c r="F1639" s="687"/>
      <c r="G1639" s="739"/>
      <c r="H1639" s="739"/>
      <c r="I1639" s="739"/>
      <c r="J1639" s="739"/>
      <c r="K1639" s="739"/>
      <c r="L1639" s="739"/>
      <c r="M1639" s="754"/>
      <c r="N1639" s="752"/>
      <c r="O1639" s="759"/>
      <c r="P1639" s="652"/>
    </row>
    <row r="1640" spans="2:17">
      <c r="B1640" s="728"/>
      <c r="C1640" s="729"/>
      <c r="D1640" s="729"/>
      <c r="E1640" s="729"/>
      <c r="F1640" s="687"/>
      <c r="G1640" s="739"/>
      <c r="H1640" s="739"/>
      <c r="I1640" s="739"/>
      <c r="J1640" s="739"/>
      <c r="K1640" s="739"/>
      <c r="L1640" s="739"/>
      <c r="M1640" s="754"/>
      <c r="N1640" s="752"/>
      <c r="O1640" s="759"/>
      <c r="P1640" s="652"/>
    </row>
    <row r="1641" spans="2:17">
      <c r="B1641" s="728">
        <v>2</v>
      </c>
      <c r="C1641" s="729">
        <v>3</v>
      </c>
      <c r="D1641" s="729">
        <v>26</v>
      </c>
      <c r="E1641" s="729"/>
      <c r="F1641" s="773" t="s">
        <v>1570</v>
      </c>
      <c r="G1641" s="733"/>
      <c r="H1641" s="733"/>
      <c r="I1641" s="733"/>
      <c r="J1641" s="733"/>
      <c r="K1641" s="739"/>
      <c r="L1641" s="739"/>
      <c r="M1641" s="754"/>
      <c r="N1641" s="752">
        <f>N1642</f>
        <v>3785000</v>
      </c>
      <c r="O1641" s="759"/>
      <c r="P1641" s="652"/>
    </row>
    <row r="1642" spans="2:17">
      <c r="B1642" s="728">
        <v>2</v>
      </c>
      <c r="C1642" s="729">
        <v>3</v>
      </c>
      <c r="D1642" s="729">
        <v>26</v>
      </c>
      <c r="E1642" s="729">
        <v>2</v>
      </c>
      <c r="F1642" s="687" t="s">
        <v>82</v>
      </c>
      <c r="G1642" s="739"/>
      <c r="H1642" s="739"/>
      <c r="I1642" s="739"/>
      <c r="J1642" s="739"/>
      <c r="K1642" s="739"/>
      <c r="L1642" s="739"/>
      <c r="M1642" s="754"/>
      <c r="N1642" s="752">
        <f>SUM(N1643:N1652)</f>
        <v>3785000</v>
      </c>
      <c r="O1642" s="759"/>
      <c r="P1642" s="652"/>
    </row>
    <row r="1643" spans="2:17">
      <c r="B1643" s="728"/>
      <c r="C1643" s="729"/>
      <c r="D1643" s="729"/>
      <c r="E1643" s="729"/>
      <c r="F1643" s="645" t="s">
        <v>224</v>
      </c>
      <c r="G1643" s="739"/>
      <c r="H1643" s="739"/>
      <c r="I1643" s="739"/>
      <c r="J1643" s="739"/>
      <c r="K1643" s="739"/>
      <c r="L1643" s="739"/>
      <c r="M1643" s="754"/>
      <c r="N1643" s="752">
        <f>SUM(M1644:M1647)</f>
        <v>735000</v>
      </c>
      <c r="O1643" s="759"/>
      <c r="P1643" s="652"/>
    </row>
    <row r="1644" spans="2:17">
      <c r="B1644" s="728"/>
      <c r="C1644" s="729"/>
      <c r="D1644" s="729"/>
      <c r="E1644" s="729"/>
      <c r="F1644" s="645" t="s">
        <v>610</v>
      </c>
      <c r="G1644" s="739"/>
      <c r="H1644" s="739">
        <v>1</v>
      </c>
      <c r="I1644" s="739" t="s">
        <v>50</v>
      </c>
      <c r="J1644" s="739">
        <v>160000</v>
      </c>
      <c r="K1644" s="739"/>
      <c r="L1644" s="739"/>
      <c r="M1644" s="754">
        <v>160000</v>
      </c>
      <c r="N1644" s="752"/>
      <c r="O1644" s="759"/>
      <c r="P1644" s="652"/>
    </row>
    <row r="1645" spans="2:17">
      <c r="B1645" s="728"/>
      <c r="C1645" s="729"/>
      <c r="D1645" s="729"/>
      <c r="E1645" s="729"/>
      <c r="F1645" s="687" t="s">
        <v>479</v>
      </c>
      <c r="G1645" s="739"/>
      <c r="H1645" s="739">
        <v>1</v>
      </c>
      <c r="I1645" s="739" t="s">
        <v>50</v>
      </c>
      <c r="J1645" s="745">
        <v>150000</v>
      </c>
      <c r="K1645" s="739"/>
      <c r="L1645" s="739"/>
      <c r="M1645" s="754">
        <f>H1645*J1645</f>
        <v>150000</v>
      </c>
      <c r="N1645" s="752"/>
      <c r="O1645" s="759"/>
      <c r="P1645" s="652"/>
    </row>
    <row r="1646" spans="2:17">
      <c r="B1646" s="728"/>
      <c r="C1646" s="729"/>
      <c r="D1646" s="729"/>
      <c r="E1646" s="729"/>
      <c r="F1646" s="687" t="s">
        <v>480</v>
      </c>
      <c r="G1646" s="739"/>
      <c r="H1646" s="739">
        <v>1</v>
      </c>
      <c r="I1646" s="739" t="s">
        <v>50</v>
      </c>
      <c r="J1646" s="745">
        <v>125000</v>
      </c>
      <c r="K1646" s="739"/>
      <c r="L1646" s="739"/>
      <c r="M1646" s="754">
        <f t="shared" ref="M1646:M1647" si="170">H1646*J1646</f>
        <v>125000</v>
      </c>
      <c r="N1646" s="752"/>
      <c r="O1646" s="759"/>
      <c r="P1646" s="652"/>
    </row>
    <row r="1647" spans="2:17">
      <c r="B1647" s="728"/>
      <c r="C1647" s="729"/>
      <c r="D1647" s="729"/>
      <c r="E1647" s="729"/>
      <c r="F1647" s="688" t="s">
        <v>613</v>
      </c>
      <c r="G1647" s="739"/>
      <c r="H1647" s="739">
        <v>3</v>
      </c>
      <c r="I1647" s="739" t="s">
        <v>50</v>
      </c>
      <c r="J1647" s="745">
        <v>100000</v>
      </c>
      <c r="K1647" s="739"/>
      <c r="L1647" s="739"/>
      <c r="M1647" s="754">
        <f t="shared" si="170"/>
        <v>300000</v>
      </c>
      <c r="N1647" s="752"/>
      <c r="O1647" s="759"/>
      <c r="P1647" s="652"/>
      <c r="Q1647" s="90"/>
    </row>
    <row r="1648" spans="2:17">
      <c r="B1648" s="728"/>
      <c r="C1648" s="729"/>
      <c r="D1648" s="729"/>
      <c r="E1648" s="729"/>
      <c r="F1648" s="687" t="s">
        <v>131</v>
      </c>
      <c r="G1648" s="739"/>
      <c r="H1648" s="739"/>
      <c r="I1648" s="739"/>
      <c r="J1648" s="739"/>
      <c r="K1648" s="739">
        <v>3</v>
      </c>
      <c r="L1648" s="739" t="s">
        <v>50</v>
      </c>
      <c r="M1648" s="754">
        <v>150000</v>
      </c>
      <c r="N1648" s="752">
        <f>K1648*M1648</f>
        <v>450000</v>
      </c>
      <c r="O1648" s="759"/>
      <c r="P1648" s="652"/>
      <c r="Q1648" s="90"/>
    </row>
    <row r="1649" spans="2:17">
      <c r="B1649" s="728"/>
      <c r="C1649" s="729"/>
      <c r="D1649" s="729"/>
      <c r="E1649" s="729"/>
      <c r="F1649" s="687" t="s">
        <v>130</v>
      </c>
      <c r="G1649" s="739"/>
      <c r="H1649" s="739"/>
      <c r="I1649" s="739"/>
      <c r="J1649" s="739"/>
      <c r="K1649" s="739">
        <v>50</v>
      </c>
      <c r="L1649" s="739" t="s">
        <v>50</v>
      </c>
      <c r="M1649" s="754">
        <v>20000</v>
      </c>
      <c r="N1649" s="752">
        <f>K1649*M1649</f>
        <v>1000000</v>
      </c>
      <c r="O1649" s="759"/>
      <c r="P1649" s="652"/>
      <c r="Q1649" s="90"/>
    </row>
    <row r="1650" spans="2:17">
      <c r="B1650" s="728"/>
      <c r="C1650" s="729"/>
      <c r="D1650" s="729"/>
      <c r="E1650" s="729"/>
      <c r="F1650" s="687" t="s">
        <v>127</v>
      </c>
      <c r="G1650" s="739"/>
      <c r="H1650" s="739"/>
      <c r="I1650" s="739"/>
      <c r="J1650" s="739"/>
      <c r="K1650" s="739"/>
      <c r="L1650" s="739"/>
      <c r="M1650" s="754"/>
      <c r="N1650" s="752">
        <v>200000</v>
      </c>
      <c r="O1650" s="759"/>
      <c r="P1650" s="652"/>
      <c r="Q1650" s="90"/>
    </row>
    <row r="1651" spans="2:17">
      <c r="B1651" s="728"/>
      <c r="C1651" s="729"/>
      <c r="D1651" s="729"/>
      <c r="E1651" s="729"/>
      <c r="F1651" s="687" t="s">
        <v>205</v>
      </c>
      <c r="G1651" s="739"/>
      <c r="H1651" s="739"/>
      <c r="I1651" s="739"/>
      <c r="J1651" s="739"/>
      <c r="K1651" s="739">
        <v>60</v>
      </c>
      <c r="L1651" s="739" t="s">
        <v>50</v>
      </c>
      <c r="M1651" s="754">
        <v>20000</v>
      </c>
      <c r="N1651" s="752">
        <f>K1651*M1651</f>
        <v>1200000</v>
      </c>
      <c r="O1651" s="759"/>
      <c r="P1651" s="652"/>
      <c r="Q1651" s="90"/>
    </row>
    <row r="1652" spans="2:17">
      <c r="B1652" s="728"/>
      <c r="C1652" s="729"/>
      <c r="D1652" s="729"/>
      <c r="E1652" s="729"/>
      <c r="F1652" s="687" t="s">
        <v>128</v>
      </c>
      <c r="G1652" s="739"/>
      <c r="H1652" s="739"/>
      <c r="I1652" s="739"/>
      <c r="J1652" s="739"/>
      <c r="K1652" s="739"/>
      <c r="L1652" s="739"/>
      <c r="M1652" s="754"/>
      <c r="N1652" s="752">
        <v>200000</v>
      </c>
      <c r="O1652" s="759"/>
      <c r="P1652" s="652"/>
      <c r="Q1652" s="90"/>
    </row>
    <row r="1653" spans="2:17">
      <c r="B1653" s="728"/>
      <c r="C1653" s="729"/>
      <c r="D1653" s="729"/>
      <c r="E1653" s="729"/>
      <c r="F1653" s="687"/>
      <c r="G1653" s="739"/>
      <c r="H1653" s="739"/>
      <c r="I1653" s="739"/>
      <c r="J1653" s="739"/>
      <c r="K1653" s="739"/>
      <c r="L1653" s="739"/>
      <c r="M1653" s="754"/>
      <c r="N1653" s="752"/>
      <c r="O1653" s="759"/>
      <c r="P1653" s="652"/>
      <c r="Q1653" s="90"/>
    </row>
    <row r="1654" spans="2:17">
      <c r="B1654" s="728"/>
      <c r="C1654" s="729"/>
      <c r="D1654" s="729"/>
      <c r="E1654" s="729"/>
      <c r="F1654" s="687"/>
      <c r="G1654" s="739"/>
      <c r="H1654" s="739"/>
      <c r="I1654" s="739"/>
      <c r="J1654" s="739"/>
      <c r="K1654" s="739"/>
      <c r="L1654" s="739"/>
      <c r="M1654" s="754"/>
      <c r="N1654" s="752"/>
      <c r="O1654" s="759"/>
      <c r="P1654" s="652"/>
      <c r="Q1654" s="90"/>
    </row>
    <row r="1655" spans="2:17">
      <c r="B1655" s="728">
        <v>2</v>
      </c>
      <c r="C1655" s="729">
        <v>3</v>
      </c>
      <c r="D1655" s="729">
        <v>27</v>
      </c>
      <c r="E1655" s="729"/>
      <c r="F1655" s="773" t="s">
        <v>1036</v>
      </c>
      <c r="G1655" s="733"/>
      <c r="H1655" s="733"/>
      <c r="I1655" s="733"/>
      <c r="J1655" s="733"/>
      <c r="K1655" s="739"/>
      <c r="L1655" s="739"/>
      <c r="M1655" s="754"/>
      <c r="N1655" s="752">
        <f>N1656</f>
        <v>3050000</v>
      </c>
      <c r="O1655" s="759"/>
      <c r="P1655" s="652"/>
      <c r="Q1655" s="90"/>
    </row>
    <row r="1656" spans="2:17">
      <c r="B1656" s="728">
        <v>2</v>
      </c>
      <c r="C1656" s="729">
        <v>3</v>
      </c>
      <c r="D1656" s="729">
        <v>27</v>
      </c>
      <c r="E1656" s="729">
        <v>2</v>
      </c>
      <c r="F1656" s="687" t="s">
        <v>82</v>
      </c>
      <c r="G1656" s="739"/>
      <c r="H1656" s="739"/>
      <c r="I1656" s="739"/>
      <c r="J1656" s="739"/>
      <c r="K1656" s="739"/>
      <c r="L1656" s="739"/>
      <c r="M1656" s="754"/>
      <c r="N1656" s="752">
        <f>SUM(N1657:N1661)</f>
        <v>3050000</v>
      </c>
      <c r="O1656" s="759"/>
      <c r="P1656" s="652"/>
      <c r="Q1656" s="90"/>
    </row>
    <row r="1657" spans="2:17">
      <c r="B1657" s="728"/>
      <c r="C1657" s="729"/>
      <c r="D1657" s="729"/>
      <c r="E1657" s="729"/>
      <c r="F1657" s="687" t="s">
        <v>131</v>
      </c>
      <c r="G1657" s="739"/>
      <c r="H1657" s="739"/>
      <c r="I1657" s="739"/>
      <c r="J1657" s="739"/>
      <c r="K1657" s="739">
        <v>3</v>
      </c>
      <c r="L1657" s="739" t="s">
        <v>50</v>
      </c>
      <c r="M1657" s="754">
        <v>150000</v>
      </c>
      <c r="N1657" s="752">
        <f>K1657*M1657</f>
        <v>450000</v>
      </c>
      <c r="O1657" s="759"/>
      <c r="P1657" s="652"/>
      <c r="Q1657" s="90"/>
    </row>
    <row r="1658" spans="2:17">
      <c r="B1658" s="728"/>
      <c r="C1658" s="729"/>
      <c r="D1658" s="729"/>
      <c r="E1658" s="729"/>
      <c r="F1658" s="687" t="s">
        <v>130</v>
      </c>
      <c r="G1658" s="739"/>
      <c r="H1658" s="739"/>
      <c r="I1658" s="739"/>
      <c r="J1658" s="739"/>
      <c r="K1658" s="739">
        <v>50</v>
      </c>
      <c r="L1658" s="739" t="s">
        <v>50</v>
      </c>
      <c r="M1658" s="754">
        <v>20000</v>
      </c>
      <c r="N1658" s="752">
        <f>K1658*M1658</f>
        <v>1000000</v>
      </c>
      <c r="O1658" s="759"/>
      <c r="P1658" s="652"/>
      <c r="Q1658" s="90"/>
    </row>
    <row r="1659" spans="2:17">
      <c r="B1659" s="728"/>
      <c r="C1659" s="729"/>
      <c r="D1659" s="729"/>
      <c r="E1659" s="729"/>
      <c r="F1659" s="687" t="s">
        <v>127</v>
      </c>
      <c r="G1659" s="739"/>
      <c r="H1659" s="739"/>
      <c r="I1659" s="739"/>
      <c r="J1659" s="739"/>
      <c r="K1659" s="739"/>
      <c r="L1659" s="739"/>
      <c r="M1659" s="754"/>
      <c r="N1659" s="752">
        <v>200000</v>
      </c>
      <c r="O1659" s="759"/>
      <c r="P1659" s="652"/>
      <c r="Q1659" s="90"/>
    </row>
    <row r="1660" spans="2:17">
      <c r="B1660" s="728"/>
      <c r="C1660" s="729"/>
      <c r="D1660" s="729"/>
      <c r="E1660" s="729"/>
      <c r="F1660" s="687" t="s">
        <v>205</v>
      </c>
      <c r="G1660" s="739"/>
      <c r="H1660" s="739"/>
      <c r="I1660" s="739"/>
      <c r="J1660" s="739"/>
      <c r="K1660" s="739">
        <v>60</v>
      </c>
      <c r="L1660" s="739" t="s">
        <v>50</v>
      </c>
      <c r="M1660" s="754">
        <v>20000</v>
      </c>
      <c r="N1660" s="752">
        <f>K1660*M1660</f>
        <v>1200000</v>
      </c>
      <c r="O1660" s="759"/>
      <c r="P1660" s="652"/>
      <c r="Q1660" s="90"/>
    </row>
    <row r="1661" spans="2:17">
      <c r="B1661" s="728"/>
      <c r="C1661" s="729"/>
      <c r="D1661" s="729"/>
      <c r="E1661" s="729"/>
      <c r="F1661" s="687" t="s">
        <v>128</v>
      </c>
      <c r="G1661" s="739"/>
      <c r="H1661" s="739"/>
      <c r="I1661" s="739"/>
      <c r="J1661" s="739"/>
      <c r="K1661" s="739"/>
      <c r="L1661" s="739"/>
      <c r="M1661" s="754"/>
      <c r="N1661" s="752">
        <v>200000</v>
      </c>
      <c r="O1661" s="759"/>
      <c r="P1661" s="652"/>
      <c r="Q1661" s="90"/>
    </row>
    <row r="1662" spans="2:17">
      <c r="B1662" s="728"/>
      <c r="C1662" s="729"/>
      <c r="D1662" s="729"/>
      <c r="E1662" s="729"/>
      <c r="F1662" s="687"/>
      <c r="G1662" s="739"/>
      <c r="H1662" s="739"/>
      <c r="I1662" s="739"/>
      <c r="J1662" s="739"/>
      <c r="K1662" s="739"/>
      <c r="L1662" s="739"/>
      <c r="M1662" s="754"/>
      <c r="N1662" s="752"/>
      <c r="O1662" s="759"/>
      <c r="P1662" s="652"/>
      <c r="Q1662" s="90"/>
    </row>
    <row r="1663" spans="2:17">
      <c r="B1663" s="728"/>
      <c r="C1663" s="729"/>
      <c r="D1663" s="729"/>
      <c r="E1663" s="729"/>
      <c r="F1663" s="687"/>
      <c r="G1663" s="739"/>
      <c r="H1663" s="739"/>
      <c r="I1663" s="739"/>
      <c r="J1663" s="739"/>
      <c r="K1663" s="739"/>
      <c r="L1663" s="739"/>
      <c r="M1663" s="754"/>
      <c r="N1663" s="752"/>
      <c r="O1663" s="759"/>
      <c r="P1663" s="652"/>
      <c r="Q1663" s="90"/>
    </row>
    <row r="1664" spans="2:17">
      <c r="B1664" s="728">
        <v>2</v>
      </c>
      <c r="C1664" s="729">
        <v>3</v>
      </c>
      <c r="D1664" s="729">
        <v>28</v>
      </c>
      <c r="E1664" s="729"/>
      <c r="F1664" s="792" t="s">
        <v>1395</v>
      </c>
      <c r="G1664" s="739"/>
      <c r="H1664" s="739"/>
      <c r="I1664" s="739"/>
      <c r="J1664" s="739"/>
      <c r="K1664" s="739"/>
      <c r="L1664" s="739"/>
      <c r="M1664" s="754"/>
      <c r="N1664" s="752">
        <f>N1665</f>
        <v>10635000</v>
      </c>
      <c r="O1664" s="759"/>
      <c r="P1664" s="652"/>
      <c r="Q1664" s="90"/>
    </row>
    <row r="1665" spans="2:17">
      <c r="B1665" s="728">
        <v>2</v>
      </c>
      <c r="C1665" s="729">
        <v>3</v>
      </c>
      <c r="D1665" s="729">
        <v>28</v>
      </c>
      <c r="E1665" s="729">
        <v>2</v>
      </c>
      <c r="F1665" s="645" t="s">
        <v>82</v>
      </c>
      <c r="G1665" s="739"/>
      <c r="H1665" s="739"/>
      <c r="I1665" s="739"/>
      <c r="J1665" s="739"/>
      <c r="K1665" s="739"/>
      <c r="L1665" s="739"/>
      <c r="M1665" s="754"/>
      <c r="N1665" s="752">
        <f>SUM(N1666:N1674)</f>
        <v>10635000</v>
      </c>
      <c r="O1665" s="759"/>
      <c r="P1665" s="652"/>
      <c r="Q1665" s="90"/>
    </row>
    <row r="1666" spans="2:17">
      <c r="B1666" s="728"/>
      <c r="C1666" s="729"/>
      <c r="D1666" s="729"/>
      <c r="E1666" s="729"/>
      <c r="F1666" s="645" t="s">
        <v>224</v>
      </c>
      <c r="G1666" s="739"/>
      <c r="H1666" s="739"/>
      <c r="I1666" s="739"/>
      <c r="J1666" s="739"/>
      <c r="K1666" s="739"/>
      <c r="L1666" s="739"/>
      <c r="M1666" s="754"/>
      <c r="N1666" s="752">
        <f>SUM(M1667:M1670)</f>
        <v>935000</v>
      </c>
      <c r="O1666" s="759"/>
      <c r="P1666" s="652"/>
      <c r="Q1666" s="90"/>
    </row>
    <row r="1667" spans="2:17">
      <c r="B1667" s="728"/>
      <c r="C1667" s="729"/>
      <c r="D1667" s="729"/>
      <c r="E1667" s="729"/>
      <c r="F1667" s="645" t="s">
        <v>610</v>
      </c>
      <c r="G1667" s="739"/>
      <c r="H1667" s="739">
        <v>1</v>
      </c>
      <c r="I1667" s="739" t="s">
        <v>50</v>
      </c>
      <c r="J1667" s="739">
        <v>160000</v>
      </c>
      <c r="K1667" s="739"/>
      <c r="L1667" s="739"/>
      <c r="M1667" s="754">
        <v>160000</v>
      </c>
      <c r="N1667" s="752"/>
      <c r="O1667" s="759"/>
      <c r="P1667" s="652"/>
      <c r="Q1667" s="90"/>
    </row>
    <row r="1668" spans="2:17">
      <c r="B1668" s="728"/>
      <c r="C1668" s="729"/>
      <c r="D1668" s="729"/>
      <c r="E1668" s="729"/>
      <c r="F1668" s="687" t="s">
        <v>479</v>
      </c>
      <c r="G1668" s="739"/>
      <c r="H1668" s="739">
        <v>1</v>
      </c>
      <c r="I1668" s="739" t="s">
        <v>50</v>
      </c>
      <c r="J1668" s="745">
        <v>150000</v>
      </c>
      <c r="K1668" s="739"/>
      <c r="L1668" s="739"/>
      <c r="M1668" s="754">
        <f>H1668*J1668</f>
        <v>150000</v>
      </c>
      <c r="N1668" s="752"/>
      <c r="O1668" s="759"/>
      <c r="P1668" s="652"/>
      <c r="Q1668" s="90"/>
    </row>
    <row r="1669" spans="2:17">
      <c r="B1669" s="728"/>
      <c r="C1669" s="729"/>
      <c r="D1669" s="729"/>
      <c r="E1669" s="729"/>
      <c r="F1669" s="687" t="s">
        <v>480</v>
      </c>
      <c r="G1669" s="739"/>
      <c r="H1669" s="739">
        <v>1</v>
      </c>
      <c r="I1669" s="739" t="s">
        <v>50</v>
      </c>
      <c r="J1669" s="745">
        <v>125000</v>
      </c>
      <c r="K1669" s="739"/>
      <c r="L1669" s="739"/>
      <c r="M1669" s="754">
        <f t="shared" ref="M1669:M1670" si="171">H1669*J1669</f>
        <v>125000</v>
      </c>
      <c r="N1669" s="752"/>
      <c r="O1669" s="759"/>
      <c r="P1669" s="652"/>
      <c r="Q1669" s="90"/>
    </row>
    <row r="1670" spans="2:17" ht="18" customHeight="1">
      <c r="B1670" s="728"/>
      <c r="C1670" s="729"/>
      <c r="D1670" s="729"/>
      <c r="E1670" s="729"/>
      <c r="F1670" s="688" t="s">
        <v>613</v>
      </c>
      <c r="G1670" s="739"/>
      <c r="H1670" s="739">
        <v>5</v>
      </c>
      <c r="I1670" s="739" t="s">
        <v>50</v>
      </c>
      <c r="J1670" s="745">
        <v>100000</v>
      </c>
      <c r="K1670" s="739"/>
      <c r="L1670" s="739"/>
      <c r="M1670" s="754">
        <f t="shared" si="171"/>
        <v>500000</v>
      </c>
      <c r="N1670" s="752"/>
      <c r="O1670" s="759"/>
      <c r="P1670" s="652"/>
      <c r="Q1670" s="90"/>
    </row>
    <row r="1671" spans="2:17">
      <c r="B1671" s="728"/>
      <c r="C1671" s="729"/>
      <c r="D1671" s="729"/>
      <c r="E1671" s="729"/>
      <c r="F1671" s="687" t="s">
        <v>127</v>
      </c>
      <c r="G1671" s="739"/>
      <c r="H1671" s="739"/>
      <c r="I1671" s="739"/>
      <c r="J1671" s="739"/>
      <c r="K1671" s="739"/>
      <c r="L1671" s="739"/>
      <c r="M1671" s="754"/>
      <c r="N1671" s="752">
        <v>500000</v>
      </c>
      <c r="O1671" s="759"/>
      <c r="P1671" s="652"/>
      <c r="Q1671" s="90"/>
    </row>
    <row r="1672" spans="2:17">
      <c r="B1672" s="728"/>
      <c r="C1672" s="729"/>
      <c r="D1672" s="729"/>
      <c r="E1672" s="729"/>
      <c r="F1672" s="687" t="s">
        <v>225</v>
      </c>
      <c r="G1672" s="739"/>
      <c r="H1672" s="739"/>
      <c r="I1672" s="739"/>
      <c r="J1672" s="739"/>
      <c r="K1672" s="739">
        <v>75</v>
      </c>
      <c r="L1672" s="739" t="s">
        <v>50</v>
      </c>
      <c r="M1672" s="754">
        <v>20000</v>
      </c>
      <c r="N1672" s="752">
        <f>K1672*M1672</f>
        <v>1500000</v>
      </c>
      <c r="O1672" s="759"/>
      <c r="P1672" s="652"/>
      <c r="Q1672" s="90"/>
    </row>
    <row r="1673" spans="2:17">
      <c r="B1673" s="728"/>
      <c r="C1673" s="729"/>
      <c r="D1673" s="729"/>
      <c r="E1673" s="729"/>
      <c r="F1673" s="687" t="s">
        <v>128</v>
      </c>
      <c r="G1673" s="739"/>
      <c r="H1673" s="739"/>
      <c r="I1673" s="739"/>
      <c r="J1673" s="739"/>
      <c r="K1673" s="739"/>
      <c r="L1673" s="739"/>
      <c r="M1673" s="754"/>
      <c r="N1673" s="752">
        <v>200000</v>
      </c>
      <c r="O1673" s="759"/>
      <c r="P1673" s="652"/>
      <c r="Q1673" s="90"/>
    </row>
    <row r="1674" spans="2:17">
      <c r="B1674" s="728"/>
      <c r="C1674" s="729"/>
      <c r="D1674" s="729"/>
      <c r="E1674" s="729"/>
      <c r="F1674" s="687" t="s">
        <v>1429</v>
      </c>
      <c r="G1674" s="739"/>
      <c r="H1674" s="739"/>
      <c r="I1674" s="739"/>
      <c r="J1674" s="739"/>
      <c r="K1674" s="739">
        <v>25</v>
      </c>
      <c r="L1674" s="739" t="s">
        <v>50</v>
      </c>
      <c r="M1674" s="754">
        <v>300000</v>
      </c>
      <c r="N1674" s="752">
        <f>M1674*K1674</f>
        <v>7500000</v>
      </c>
      <c r="O1674" s="759"/>
      <c r="P1674" s="652"/>
      <c r="Q1674" s="90"/>
    </row>
    <row r="1675" spans="2:17">
      <c r="B1675" s="728"/>
      <c r="C1675" s="729"/>
      <c r="D1675" s="729"/>
      <c r="E1675" s="729"/>
      <c r="F1675" s="687"/>
      <c r="G1675" s="739"/>
      <c r="H1675" s="739"/>
      <c r="I1675" s="739"/>
      <c r="J1675" s="739"/>
      <c r="K1675" s="739"/>
      <c r="L1675" s="739"/>
      <c r="M1675" s="754"/>
      <c r="N1675" s="752"/>
      <c r="O1675" s="759"/>
      <c r="P1675" s="652"/>
      <c r="Q1675" s="90"/>
    </row>
    <row r="1676" spans="2:17">
      <c r="B1676" s="728"/>
      <c r="C1676" s="729"/>
      <c r="D1676" s="729"/>
      <c r="E1676" s="729"/>
      <c r="F1676" s="687"/>
      <c r="G1676" s="739"/>
      <c r="H1676" s="739"/>
      <c r="I1676" s="739"/>
      <c r="J1676" s="739"/>
      <c r="K1676" s="739"/>
      <c r="L1676" s="739"/>
      <c r="M1676" s="754"/>
      <c r="N1676" s="752"/>
      <c r="O1676" s="759"/>
      <c r="P1676" s="652"/>
      <c r="Q1676" s="90"/>
    </row>
    <row r="1677" spans="2:17">
      <c r="B1677" s="728">
        <v>2</v>
      </c>
      <c r="C1677" s="729">
        <v>3</v>
      </c>
      <c r="D1677" s="729">
        <v>29</v>
      </c>
      <c r="E1677" s="729"/>
      <c r="F1677" s="773" t="s">
        <v>1445</v>
      </c>
      <c r="G1677" s="739"/>
      <c r="H1677" s="739"/>
      <c r="I1677" s="739"/>
      <c r="J1677" s="739"/>
      <c r="K1677" s="739"/>
      <c r="L1677" s="739"/>
      <c r="M1677" s="754"/>
      <c r="N1677" s="752">
        <f>N1678</f>
        <v>22435000</v>
      </c>
      <c r="O1677" s="759"/>
      <c r="P1677" s="652"/>
      <c r="Q1677" s="90"/>
    </row>
    <row r="1678" spans="2:17">
      <c r="B1678" s="728">
        <v>2</v>
      </c>
      <c r="C1678" s="729">
        <v>3</v>
      </c>
      <c r="D1678" s="729">
        <v>29</v>
      </c>
      <c r="E1678" s="729">
        <v>2</v>
      </c>
      <c r="F1678" s="687" t="s">
        <v>666</v>
      </c>
      <c r="G1678" s="739"/>
      <c r="H1678" s="739"/>
      <c r="I1678" s="739"/>
      <c r="J1678" s="739"/>
      <c r="K1678" s="739"/>
      <c r="L1678" s="739"/>
      <c r="M1678" s="754"/>
      <c r="N1678" s="752">
        <f>N1681+N1684+N1686+N1694+N1679</f>
        <v>22435000</v>
      </c>
      <c r="O1678" s="759"/>
      <c r="P1678" s="652"/>
      <c r="Q1678" s="90"/>
    </row>
    <row r="1679" spans="2:17" ht="17.25" customHeight="1">
      <c r="B1679" s="728"/>
      <c r="C1679" s="729"/>
      <c r="D1679" s="729"/>
      <c r="E1679" s="729"/>
      <c r="F1679" s="645" t="s">
        <v>224</v>
      </c>
      <c r="G1679" s="739"/>
      <c r="H1679" s="739"/>
      <c r="I1679" s="739"/>
      <c r="J1679" s="739"/>
      <c r="K1679" s="739"/>
      <c r="L1679" s="739"/>
      <c r="M1679" s="754"/>
      <c r="N1679" s="752">
        <f>SUM(M1680:M1683)</f>
        <v>935000</v>
      </c>
      <c r="O1679" s="759"/>
      <c r="P1679" s="652"/>
      <c r="Q1679" s="90"/>
    </row>
    <row r="1680" spans="2:17">
      <c r="B1680" s="728"/>
      <c r="C1680" s="729"/>
      <c r="D1680" s="729"/>
      <c r="E1680" s="729"/>
      <c r="F1680" s="645" t="s">
        <v>610</v>
      </c>
      <c r="G1680" s="739"/>
      <c r="H1680" s="739">
        <v>1</v>
      </c>
      <c r="I1680" s="739" t="s">
        <v>50</v>
      </c>
      <c r="J1680" s="739">
        <v>160000</v>
      </c>
      <c r="K1680" s="739"/>
      <c r="L1680" s="739"/>
      <c r="M1680" s="754">
        <v>160000</v>
      </c>
      <c r="N1680" s="752"/>
      <c r="O1680" s="759"/>
      <c r="P1680" s="652"/>
      <c r="Q1680" s="90"/>
    </row>
    <row r="1681" spans="2:17" ht="16.5" customHeight="1">
      <c r="B1681" s="728"/>
      <c r="C1681" s="729"/>
      <c r="D1681" s="729"/>
      <c r="E1681" s="729"/>
      <c r="F1681" s="687" t="s">
        <v>479</v>
      </c>
      <c r="G1681" s="739"/>
      <c r="H1681" s="739">
        <v>1</v>
      </c>
      <c r="I1681" s="739" t="s">
        <v>50</v>
      </c>
      <c r="J1681" s="745">
        <v>150000</v>
      </c>
      <c r="K1681" s="739"/>
      <c r="L1681" s="739"/>
      <c r="M1681" s="754">
        <f>H1681*J1681</f>
        <v>150000</v>
      </c>
      <c r="N1681" s="752"/>
      <c r="O1681" s="759"/>
      <c r="P1681" s="652"/>
      <c r="Q1681" s="90"/>
    </row>
    <row r="1682" spans="2:17" ht="16.5" customHeight="1">
      <c r="B1682" s="728"/>
      <c r="C1682" s="729"/>
      <c r="D1682" s="729"/>
      <c r="E1682" s="729"/>
      <c r="F1682" s="687" t="s">
        <v>480</v>
      </c>
      <c r="G1682" s="739"/>
      <c r="H1682" s="739">
        <v>1</v>
      </c>
      <c r="I1682" s="739" t="s">
        <v>50</v>
      </c>
      <c r="J1682" s="745">
        <v>125000</v>
      </c>
      <c r="K1682" s="739"/>
      <c r="L1682" s="739"/>
      <c r="M1682" s="754">
        <f t="shared" ref="M1682:M1683" si="172">H1682*J1682</f>
        <v>125000</v>
      </c>
      <c r="N1682" s="752"/>
      <c r="O1682" s="759"/>
      <c r="P1682" s="652"/>
      <c r="Q1682" s="90"/>
    </row>
    <row r="1683" spans="2:17" ht="16.5" customHeight="1">
      <c r="B1683" s="728"/>
      <c r="C1683" s="729"/>
      <c r="D1683" s="729"/>
      <c r="E1683" s="729"/>
      <c r="F1683" s="688" t="s">
        <v>613</v>
      </c>
      <c r="G1683" s="739"/>
      <c r="H1683" s="739">
        <v>5</v>
      </c>
      <c r="I1683" s="739" t="s">
        <v>50</v>
      </c>
      <c r="J1683" s="745">
        <v>100000</v>
      </c>
      <c r="K1683" s="739"/>
      <c r="L1683" s="739"/>
      <c r="M1683" s="754">
        <f t="shared" si="172"/>
        <v>500000</v>
      </c>
      <c r="N1683" s="752"/>
      <c r="O1683" s="759"/>
      <c r="P1683" s="652"/>
      <c r="Q1683" s="90"/>
    </row>
    <row r="1684" spans="2:17" ht="16.5" customHeight="1">
      <c r="B1684" s="728"/>
      <c r="C1684" s="729"/>
      <c r="D1684" s="729"/>
      <c r="E1684" s="729"/>
      <c r="F1684" s="687" t="s">
        <v>590</v>
      </c>
      <c r="G1684" s="739"/>
      <c r="H1684" s="739">
        <v>2</v>
      </c>
      <c r="I1684" s="739" t="s">
        <v>50</v>
      </c>
      <c r="J1684" s="739">
        <v>25</v>
      </c>
      <c r="K1684" s="739"/>
      <c r="L1684" s="739"/>
      <c r="M1684" s="754">
        <v>20000</v>
      </c>
      <c r="N1684" s="752">
        <f>M1684*J1684*H1684</f>
        <v>1000000</v>
      </c>
      <c r="O1684" s="759"/>
      <c r="P1684" s="652"/>
      <c r="Q1684" s="90"/>
    </row>
    <row r="1685" spans="2:17" ht="16.5" customHeight="1">
      <c r="B1685" s="728"/>
      <c r="C1685" s="729"/>
      <c r="D1685" s="729"/>
      <c r="E1685" s="729"/>
      <c r="F1685" s="687"/>
      <c r="G1685" s="739"/>
      <c r="H1685" s="739"/>
      <c r="I1685" s="739"/>
      <c r="J1685" s="739"/>
      <c r="K1685" s="739"/>
      <c r="L1685" s="739"/>
      <c r="M1685" s="754"/>
      <c r="N1685" s="752"/>
      <c r="O1685" s="759"/>
      <c r="P1685" s="652"/>
      <c r="Q1685" s="90"/>
    </row>
    <row r="1686" spans="2:17" ht="16.5" customHeight="1">
      <c r="B1686" s="728"/>
      <c r="C1686" s="729"/>
      <c r="D1686" s="729"/>
      <c r="E1686" s="729"/>
      <c r="F1686" s="773" t="s">
        <v>1486</v>
      </c>
      <c r="G1686" s="739"/>
      <c r="H1686" s="739"/>
      <c r="I1686" s="739"/>
      <c r="J1686" s="739"/>
      <c r="K1686" s="739"/>
      <c r="L1686" s="739"/>
      <c r="M1686" s="754"/>
      <c r="N1686" s="752">
        <f>SUM(N1687:N1692)</f>
        <v>9300000</v>
      </c>
      <c r="O1686" s="759"/>
      <c r="P1686" s="652"/>
      <c r="Q1686" s="90"/>
    </row>
    <row r="1687" spans="2:17" ht="16.5" customHeight="1">
      <c r="B1687" s="728"/>
      <c r="C1687" s="729"/>
      <c r="D1687" s="729"/>
      <c r="E1687" s="729"/>
      <c r="F1687" s="687" t="s">
        <v>1058</v>
      </c>
      <c r="G1687" s="739"/>
      <c r="H1687" s="739">
        <v>60</v>
      </c>
      <c r="I1687" s="739" t="s">
        <v>50</v>
      </c>
      <c r="J1687" s="739"/>
      <c r="K1687" s="739">
        <v>3</v>
      </c>
      <c r="L1687" s="739" t="s">
        <v>50</v>
      </c>
      <c r="M1687" s="754">
        <v>20000</v>
      </c>
      <c r="N1687" s="752">
        <f>M1687*K1687*H1687</f>
        <v>3600000</v>
      </c>
      <c r="O1687" s="759"/>
      <c r="P1687" s="652"/>
      <c r="Q1687" s="90"/>
    </row>
    <row r="1688" spans="2:17" ht="16.5" customHeight="1">
      <c r="B1688" s="728"/>
      <c r="C1688" s="729"/>
      <c r="D1688" s="729"/>
      <c r="E1688" s="729"/>
      <c r="F1688" s="687" t="s">
        <v>669</v>
      </c>
      <c r="G1688" s="739"/>
      <c r="H1688" s="739"/>
      <c r="I1688" s="739"/>
      <c r="J1688" s="739"/>
      <c r="K1688" s="739"/>
      <c r="L1688" s="739"/>
      <c r="M1688" s="754"/>
      <c r="N1688" s="752">
        <v>3000000</v>
      </c>
      <c r="O1688" s="759"/>
      <c r="P1688" s="652"/>
      <c r="Q1688" s="90"/>
    </row>
    <row r="1689" spans="2:17" ht="16.5" customHeight="1">
      <c r="B1689" s="728"/>
      <c r="C1689" s="729"/>
      <c r="D1689" s="729"/>
      <c r="E1689" s="729"/>
      <c r="F1689" s="687" t="s">
        <v>617</v>
      </c>
      <c r="G1689" s="739"/>
      <c r="H1689" s="739"/>
      <c r="I1689" s="739"/>
      <c r="J1689" s="739"/>
      <c r="K1689" s="739"/>
      <c r="L1689" s="739"/>
      <c r="M1689" s="754"/>
      <c r="N1689" s="752">
        <v>300000</v>
      </c>
      <c r="O1689" s="759"/>
      <c r="P1689" s="652"/>
      <c r="Q1689" s="90"/>
    </row>
    <row r="1690" spans="2:17" ht="16.5" customHeight="1">
      <c r="B1690" s="728"/>
      <c r="C1690" s="729"/>
      <c r="D1690" s="729"/>
      <c r="E1690" s="729"/>
      <c r="F1690" s="687" t="s">
        <v>127</v>
      </c>
      <c r="G1690" s="739"/>
      <c r="H1690" s="739"/>
      <c r="I1690" s="739"/>
      <c r="J1690" s="739"/>
      <c r="K1690" s="739"/>
      <c r="L1690" s="739"/>
      <c r="M1690" s="754"/>
      <c r="N1690" s="752">
        <v>200000</v>
      </c>
      <c r="O1690" s="759"/>
      <c r="P1690" s="652"/>
      <c r="Q1690" s="90"/>
    </row>
    <row r="1691" spans="2:17" ht="16.5" customHeight="1">
      <c r="B1691" s="728"/>
      <c r="C1691" s="729"/>
      <c r="D1691" s="729"/>
      <c r="E1691" s="729"/>
      <c r="F1691" s="687" t="s">
        <v>626</v>
      </c>
      <c r="G1691" s="739"/>
      <c r="H1691" s="739"/>
      <c r="I1691" s="739"/>
      <c r="J1691" s="739"/>
      <c r="K1691" s="739"/>
      <c r="L1691" s="739"/>
      <c r="M1691" s="754"/>
      <c r="N1691" s="752">
        <v>200000</v>
      </c>
      <c r="O1691" s="759"/>
      <c r="P1691" s="652"/>
      <c r="Q1691" s="90"/>
    </row>
    <row r="1692" spans="2:17" ht="16.5" customHeight="1">
      <c r="B1692" s="728"/>
      <c r="C1692" s="729"/>
      <c r="D1692" s="729"/>
      <c r="E1692" s="729"/>
      <c r="F1692" s="687" t="s">
        <v>1487</v>
      </c>
      <c r="G1692" s="739"/>
      <c r="H1692" s="739"/>
      <c r="I1692" s="739"/>
      <c r="J1692" s="739"/>
      <c r="K1692" s="739"/>
      <c r="L1692" s="739"/>
      <c r="M1692" s="754"/>
      <c r="N1692" s="752">
        <v>2000000</v>
      </c>
      <c r="O1692" s="759"/>
      <c r="P1692" s="652"/>
      <c r="Q1692" s="90"/>
    </row>
    <row r="1693" spans="2:17" ht="16.5" customHeight="1">
      <c r="B1693" s="728"/>
      <c r="C1693" s="729"/>
      <c r="D1693" s="729"/>
      <c r="E1693" s="729"/>
      <c r="F1693" s="687"/>
      <c r="G1693" s="739"/>
      <c r="H1693" s="739"/>
      <c r="I1693" s="739"/>
      <c r="J1693" s="739"/>
      <c r="K1693" s="739"/>
      <c r="L1693" s="739"/>
      <c r="M1693" s="754"/>
      <c r="N1693" s="752"/>
      <c r="O1693" s="759"/>
      <c r="P1693" s="652"/>
      <c r="Q1693" s="90"/>
    </row>
    <row r="1694" spans="2:17" ht="16.5" customHeight="1">
      <c r="B1694" s="728"/>
      <c r="C1694" s="729"/>
      <c r="D1694" s="729"/>
      <c r="E1694" s="729"/>
      <c r="F1694" s="773" t="s">
        <v>1488</v>
      </c>
      <c r="G1694" s="739"/>
      <c r="H1694" s="739"/>
      <c r="I1694" s="739"/>
      <c r="J1694" s="739"/>
      <c r="K1694" s="739"/>
      <c r="L1694" s="739"/>
      <c r="M1694" s="754"/>
      <c r="N1694" s="752">
        <f>SUM(N1695:N1700)</f>
        <v>11200000</v>
      </c>
      <c r="O1694" s="759"/>
      <c r="P1694" s="652"/>
      <c r="Q1694" s="90"/>
    </row>
    <row r="1695" spans="2:17" ht="16.5" customHeight="1">
      <c r="B1695" s="728"/>
      <c r="C1695" s="729"/>
      <c r="D1695" s="729"/>
      <c r="E1695" s="729"/>
      <c r="F1695" s="687" t="s">
        <v>1058</v>
      </c>
      <c r="G1695" s="739"/>
      <c r="H1695" s="739">
        <v>30</v>
      </c>
      <c r="I1695" s="739" t="s">
        <v>50</v>
      </c>
      <c r="J1695" s="739"/>
      <c r="K1695" s="739">
        <v>3</v>
      </c>
      <c r="L1695" s="739" t="s">
        <v>50</v>
      </c>
      <c r="M1695" s="754">
        <v>50000</v>
      </c>
      <c r="N1695" s="752">
        <f>M1695*K1695*H1695</f>
        <v>4500000</v>
      </c>
      <c r="O1695" s="759"/>
      <c r="P1695" s="652"/>
      <c r="Q1695" s="90"/>
    </row>
    <row r="1696" spans="2:17" ht="16.5" customHeight="1">
      <c r="B1696" s="728"/>
      <c r="C1696" s="729"/>
      <c r="D1696" s="729"/>
      <c r="E1696" s="729"/>
      <c r="F1696" s="687" t="s">
        <v>669</v>
      </c>
      <c r="G1696" s="739"/>
      <c r="H1696" s="739"/>
      <c r="I1696" s="739"/>
      <c r="J1696" s="739"/>
      <c r="K1696" s="739"/>
      <c r="L1696" s="739"/>
      <c r="M1696" s="754"/>
      <c r="N1696" s="752">
        <v>3000000</v>
      </c>
      <c r="O1696" s="759"/>
      <c r="P1696" s="652"/>
      <c r="Q1696" s="90"/>
    </row>
    <row r="1697" spans="2:17" ht="16.5" customHeight="1">
      <c r="B1697" s="728"/>
      <c r="C1697" s="729"/>
      <c r="D1697" s="729"/>
      <c r="E1697" s="729"/>
      <c r="F1697" s="687" t="s">
        <v>617</v>
      </c>
      <c r="G1697" s="739"/>
      <c r="H1697" s="739"/>
      <c r="I1697" s="739"/>
      <c r="J1697" s="739"/>
      <c r="K1697" s="739"/>
      <c r="L1697" s="739"/>
      <c r="M1697" s="754"/>
      <c r="N1697" s="752">
        <v>300000</v>
      </c>
      <c r="O1697" s="759"/>
      <c r="P1697" s="652"/>
      <c r="Q1697" s="90"/>
    </row>
    <row r="1698" spans="2:17" ht="16.5" customHeight="1">
      <c r="B1698" s="728"/>
      <c r="C1698" s="729"/>
      <c r="D1698" s="729"/>
      <c r="E1698" s="729"/>
      <c r="F1698" s="687" t="s">
        <v>127</v>
      </c>
      <c r="G1698" s="739"/>
      <c r="H1698" s="739"/>
      <c r="I1698" s="739"/>
      <c r="J1698" s="739"/>
      <c r="K1698" s="739"/>
      <c r="L1698" s="739"/>
      <c r="M1698" s="754"/>
      <c r="N1698" s="752">
        <v>200000</v>
      </c>
      <c r="O1698" s="759"/>
      <c r="P1698" s="652"/>
      <c r="Q1698" s="90"/>
    </row>
    <row r="1699" spans="2:17" ht="16.5" customHeight="1">
      <c r="B1699" s="728"/>
      <c r="C1699" s="729"/>
      <c r="D1699" s="729"/>
      <c r="E1699" s="729"/>
      <c r="F1699" s="687" t="s">
        <v>626</v>
      </c>
      <c r="G1699" s="739"/>
      <c r="H1699" s="739"/>
      <c r="I1699" s="739"/>
      <c r="J1699" s="739"/>
      <c r="K1699" s="739"/>
      <c r="L1699" s="739"/>
      <c r="M1699" s="754"/>
      <c r="N1699" s="752">
        <v>200000</v>
      </c>
      <c r="O1699" s="759"/>
      <c r="P1699" s="652"/>
      <c r="Q1699" s="90"/>
    </row>
    <row r="1700" spans="2:17" ht="16.5" customHeight="1">
      <c r="B1700" s="728"/>
      <c r="C1700" s="729"/>
      <c r="D1700" s="729"/>
      <c r="E1700" s="729"/>
      <c r="F1700" s="687" t="s">
        <v>1487</v>
      </c>
      <c r="G1700" s="739"/>
      <c r="H1700" s="739"/>
      <c r="I1700" s="739"/>
      <c r="J1700" s="739"/>
      <c r="K1700" s="739"/>
      <c r="L1700" s="739"/>
      <c r="M1700" s="754"/>
      <c r="N1700" s="752">
        <v>3000000</v>
      </c>
      <c r="O1700" s="759"/>
      <c r="P1700" s="652"/>
    </row>
    <row r="1701" spans="2:17" ht="16.5" customHeight="1">
      <c r="B1701" s="728"/>
      <c r="C1701" s="729"/>
      <c r="D1701" s="729"/>
      <c r="E1701" s="729"/>
      <c r="F1701" s="687"/>
      <c r="G1701" s="739"/>
      <c r="H1701" s="739"/>
      <c r="I1701" s="739"/>
      <c r="J1701" s="739"/>
      <c r="K1701" s="739"/>
      <c r="L1701" s="739"/>
      <c r="M1701" s="754"/>
      <c r="N1701" s="752"/>
      <c r="O1701" s="759"/>
      <c r="P1701" s="652"/>
    </row>
    <row r="1702" spans="2:17" ht="16.5" customHeight="1">
      <c r="B1702" s="728"/>
      <c r="C1702" s="729"/>
      <c r="D1702" s="729"/>
      <c r="E1702" s="729"/>
      <c r="F1702" s="687"/>
      <c r="G1702" s="739"/>
      <c r="H1702" s="739"/>
      <c r="I1702" s="739"/>
      <c r="J1702" s="739"/>
      <c r="K1702" s="739"/>
      <c r="L1702" s="739"/>
      <c r="M1702" s="754"/>
      <c r="N1702" s="752"/>
      <c r="O1702" s="759"/>
      <c r="P1702" s="652"/>
    </row>
    <row r="1703" spans="2:17" ht="16.5" customHeight="1">
      <c r="B1703" s="728">
        <v>2</v>
      </c>
      <c r="C1703" s="729">
        <v>3</v>
      </c>
      <c r="D1703" s="729">
        <v>30</v>
      </c>
      <c r="E1703" s="729"/>
      <c r="F1703" s="879" t="s">
        <v>1444</v>
      </c>
      <c r="G1703" s="880"/>
      <c r="H1703" s="880"/>
      <c r="I1703" s="880"/>
      <c r="J1703" s="880"/>
      <c r="K1703" s="880"/>
      <c r="L1703" s="880"/>
      <c r="M1703" s="883"/>
      <c r="N1703" s="752">
        <f>N1704</f>
        <v>6200000</v>
      </c>
      <c r="O1703" s="759"/>
      <c r="P1703" s="652"/>
    </row>
    <row r="1704" spans="2:17" ht="16.5" customHeight="1">
      <c r="B1704" s="728">
        <v>2</v>
      </c>
      <c r="C1704" s="729">
        <v>3</v>
      </c>
      <c r="D1704" s="729">
        <v>30</v>
      </c>
      <c r="E1704" s="729">
        <v>2</v>
      </c>
      <c r="F1704" s="687" t="s">
        <v>82</v>
      </c>
      <c r="G1704" s="739"/>
      <c r="H1704" s="739"/>
      <c r="I1704" s="739"/>
      <c r="J1704" s="739"/>
      <c r="K1704" s="739"/>
      <c r="L1704" s="739"/>
      <c r="M1704" s="754"/>
      <c r="N1704" s="752">
        <f>SUM(N1705:N1708)</f>
        <v>6200000</v>
      </c>
      <c r="O1704" s="759"/>
      <c r="P1704" s="652"/>
    </row>
    <row r="1705" spans="2:17" ht="16.5" customHeight="1">
      <c r="B1705" s="728"/>
      <c r="C1705" s="729"/>
      <c r="D1705" s="729"/>
      <c r="E1705" s="729"/>
      <c r="F1705" s="687" t="s">
        <v>1770</v>
      </c>
      <c r="G1705" s="739"/>
      <c r="H1705" s="739"/>
      <c r="I1705" s="739"/>
      <c r="J1705" s="739"/>
      <c r="K1705" s="739">
        <v>12</v>
      </c>
      <c r="L1705" s="739" t="s">
        <v>50</v>
      </c>
      <c r="M1705" s="754">
        <v>100000</v>
      </c>
      <c r="N1705" s="752">
        <f>K1705*M1705</f>
        <v>1200000</v>
      </c>
      <c r="O1705" s="759"/>
      <c r="P1705" s="652"/>
    </row>
    <row r="1706" spans="2:17" ht="16.5" customHeight="1">
      <c r="B1706" s="824"/>
      <c r="C1706" s="825"/>
      <c r="D1706" s="825"/>
      <c r="E1706" s="825"/>
      <c r="F1706" s="687" t="s">
        <v>1787</v>
      </c>
      <c r="G1706" s="739"/>
      <c r="H1706" s="739"/>
      <c r="I1706" s="739"/>
      <c r="J1706" s="739"/>
      <c r="K1706" s="739">
        <v>4</v>
      </c>
      <c r="L1706" s="739" t="s">
        <v>50</v>
      </c>
      <c r="M1706" s="754">
        <v>150000</v>
      </c>
      <c r="N1706" s="752">
        <f>K1706*M1706</f>
        <v>600000</v>
      </c>
      <c r="O1706" s="759"/>
      <c r="P1706" s="652"/>
    </row>
    <row r="1707" spans="2:17" ht="16.5" customHeight="1">
      <c r="B1707" s="728"/>
      <c r="C1707" s="729"/>
      <c r="D1707" s="729"/>
      <c r="E1707" s="729"/>
      <c r="F1707" s="687" t="s">
        <v>797</v>
      </c>
      <c r="G1707" s="739"/>
      <c r="H1707" s="739"/>
      <c r="I1707" s="739"/>
      <c r="J1707" s="739"/>
      <c r="K1707" s="739">
        <v>100</v>
      </c>
      <c r="L1707" s="739" t="s">
        <v>50</v>
      </c>
      <c r="M1707" s="754">
        <v>20000</v>
      </c>
      <c r="N1707" s="752">
        <f>K1707*M1707</f>
        <v>2000000</v>
      </c>
      <c r="O1707" s="759"/>
      <c r="P1707" s="652"/>
    </row>
    <row r="1708" spans="2:17" ht="16.5" customHeight="1">
      <c r="B1708" s="728"/>
      <c r="C1708" s="729"/>
      <c r="D1708" s="729"/>
      <c r="E1708" s="729"/>
      <c r="F1708" s="687" t="s">
        <v>1446</v>
      </c>
      <c r="G1708" s="739"/>
      <c r="H1708" s="739"/>
      <c r="I1708" s="739"/>
      <c r="J1708" s="739"/>
      <c r="K1708" s="739">
        <v>12</v>
      </c>
      <c r="L1708" s="739" t="s">
        <v>50</v>
      </c>
      <c r="M1708" s="754">
        <v>200000</v>
      </c>
      <c r="N1708" s="752">
        <f>K1708*M1708</f>
        <v>2400000</v>
      </c>
      <c r="O1708" s="759"/>
      <c r="P1708" s="652"/>
    </row>
    <row r="1709" spans="2:17" ht="16.5" customHeight="1">
      <c r="B1709" s="728"/>
      <c r="C1709" s="729"/>
      <c r="D1709" s="729"/>
      <c r="E1709" s="729"/>
      <c r="F1709" s="687"/>
      <c r="G1709" s="739"/>
      <c r="H1709" s="739"/>
      <c r="I1709" s="739"/>
      <c r="J1709" s="739"/>
      <c r="K1709" s="739"/>
      <c r="L1709" s="739"/>
      <c r="M1709" s="754"/>
      <c r="N1709" s="752"/>
      <c r="O1709" s="759"/>
      <c r="P1709" s="652"/>
    </row>
    <row r="1710" spans="2:17" ht="16.5" customHeight="1">
      <c r="B1710" s="728"/>
      <c r="C1710" s="729"/>
      <c r="D1710" s="729"/>
      <c r="E1710" s="729"/>
      <c r="F1710" s="687"/>
      <c r="G1710" s="739"/>
      <c r="H1710" s="739"/>
      <c r="I1710" s="739"/>
      <c r="J1710" s="739"/>
      <c r="K1710" s="739"/>
      <c r="L1710" s="739"/>
      <c r="M1710" s="754"/>
      <c r="N1710" s="752"/>
      <c r="O1710" s="759"/>
      <c r="P1710" s="652"/>
    </row>
    <row r="1711" spans="2:17" ht="16.5" customHeight="1">
      <c r="B1711" s="728">
        <v>2</v>
      </c>
      <c r="C1711" s="729">
        <v>3</v>
      </c>
      <c r="D1711" s="729">
        <v>31</v>
      </c>
      <c r="E1711" s="729"/>
      <c r="F1711" s="879" t="s">
        <v>1771</v>
      </c>
      <c r="G1711" s="880"/>
      <c r="H1711" s="880"/>
      <c r="I1711" s="733"/>
      <c r="J1711" s="733"/>
      <c r="K1711" s="733"/>
      <c r="L1711" s="733"/>
      <c r="M1711" s="734"/>
      <c r="N1711" s="752">
        <f>N1712</f>
        <v>7625000</v>
      </c>
      <c r="O1711" s="759"/>
      <c r="P1711" s="652"/>
    </row>
    <row r="1712" spans="2:17" ht="16.5" customHeight="1">
      <c r="B1712" s="728">
        <v>2</v>
      </c>
      <c r="C1712" s="729">
        <v>3</v>
      </c>
      <c r="D1712" s="729">
        <v>31</v>
      </c>
      <c r="E1712" s="729">
        <v>2</v>
      </c>
      <c r="F1712" s="687" t="s">
        <v>82</v>
      </c>
      <c r="G1712" s="739"/>
      <c r="H1712" s="739"/>
      <c r="I1712" s="739"/>
      <c r="J1712" s="739"/>
      <c r="K1712" s="739"/>
      <c r="L1712" s="739"/>
      <c r="M1712" s="754"/>
      <c r="N1712" s="752">
        <f>SUM(M1713:M1715)</f>
        <v>7625000</v>
      </c>
      <c r="O1712" s="759"/>
      <c r="P1712" s="652"/>
    </row>
    <row r="1713" spans="2:16" ht="16.5" customHeight="1">
      <c r="B1713" s="728"/>
      <c r="C1713" s="729"/>
      <c r="D1713" s="729"/>
      <c r="E1713" s="729"/>
      <c r="F1713" s="687" t="s">
        <v>1772</v>
      </c>
      <c r="G1713" s="739"/>
      <c r="H1713" s="739">
        <v>25</v>
      </c>
      <c r="I1713" s="739" t="s">
        <v>50</v>
      </c>
      <c r="J1713" s="747">
        <v>8500</v>
      </c>
      <c r="K1713" s="747">
        <v>18</v>
      </c>
      <c r="L1713" s="747" t="s">
        <v>50</v>
      </c>
      <c r="M1713" s="761">
        <f>K1713*J1713*H1713</f>
        <v>3825000</v>
      </c>
      <c r="N1713" s="752"/>
      <c r="O1713" s="759"/>
      <c r="P1713" s="652"/>
    </row>
    <row r="1714" spans="2:16" ht="16.5" customHeight="1">
      <c r="B1714" s="824"/>
      <c r="C1714" s="825"/>
      <c r="D1714" s="825"/>
      <c r="E1714" s="825"/>
      <c r="F1714" s="687" t="s">
        <v>131</v>
      </c>
      <c r="G1714" s="739"/>
      <c r="H1714" s="739">
        <v>2</v>
      </c>
      <c r="I1714" s="739" t="s">
        <v>50</v>
      </c>
      <c r="J1714" s="747">
        <v>100000</v>
      </c>
      <c r="K1714" s="747">
        <v>18</v>
      </c>
      <c r="L1714" s="747" t="s">
        <v>50</v>
      </c>
      <c r="M1714" s="761">
        <f>K1714*J1714*H1714</f>
        <v>3600000</v>
      </c>
      <c r="N1714" s="752"/>
      <c r="O1714" s="759"/>
      <c r="P1714" s="652"/>
    </row>
    <row r="1715" spans="2:16" ht="16.5" customHeight="1">
      <c r="B1715" s="728"/>
      <c r="C1715" s="729"/>
      <c r="D1715" s="729"/>
      <c r="E1715" s="729"/>
      <c r="F1715" s="687" t="s">
        <v>703</v>
      </c>
      <c r="G1715" s="739"/>
      <c r="H1715" s="739"/>
      <c r="I1715" s="739"/>
      <c r="J1715" s="747">
        <v>50000</v>
      </c>
      <c r="K1715" s="747">
        <v>18</v>
      </c>
      <c r="L1715" s="747" t="s">
        <v>50</v>
      </c>
      <c r="M1715" s="761">
        <v>200000</v>
      </c>
      <c r="N1715" s="752"/>
      <c r="O1715" s="759"/>
      <c r="P1715" s="652"/>
    </row>
    <row r="1716" spans="2:16" ht="16.5" customHeight="1">
      <c r="B1716" s="728"/>
      <c r="C1716" s="729"/>
      <c r="D1716" s="729"/>
      <c r="E1716" s="729"/>
      <c r="F1716" s="687"/>
      <c r="G1716" s="739"/>
      <c r="H1716" s="739"/>
      <c r="I1716" s="739"/>
      <c r="J1716" s="739"/>
      <c r="K1716" s="739"/>
      <c r="L1716" s="739"/>
      <c r="M1716" s="754"/>
      <c r="N1716" s="752"/>
      <c r="O1716" s="759"/>
      <c r="P1716" s="652"/>
    </row>
    <row r="1717" spans="2:16" ht="16.5" customHeight="1">
      <c r="B1717" s="728"/>
      <c r="C1717" s="729"/>
      <c r="D1717" s="729"/>
      <c r="E1717" s="729"/>
      <c r="F1717" s="687"/>
      <c r="G1717" s="739"/>
      <c r="H1717" s="739"/>
      <c r="I1717" s="739"/>
      <c r="J1717" s="739"/>
      <c r="K1717" s="739"/>
      <c r="L1717" s="739"/>
      <c r="M1717" s="754"/>
      <c r="N1717" s="752"/>
      <c r="O1717" s="759"/>
      <c r="P1717" s="652"/>
    </row>
    <row r="1718" spans="2:16" ht="16.5" customHeight="1">
      <c r="B1718" s="728">
        <v>2</v>
      </c>
      <c r="C1718" s="729">
        <v>3</v>
      </c>
      <c r="D1718" s="729">
        <v>32</v>
      </c>
      <c r="E1718" s="729"/>
      <c r="F1718" s="879" t="s">
        <v>1369</v>
      </c>
      <c r="G1718" s="880"/>
      <c r="H1718" s="880"/>
      <c r="I1718" s="880"/>
      <c r="J1718" s="880"/>
      <c r="K1718" s="880"/>
      <c r="L1718" s="880"/>
      <c r="M1718" s="883"/>
      <c r="N1718" s="752">
        <f>N1719</f>
        <v>6000000</v>
      </c>
      <c r="O1718" s="759"/>
      <c r="P1718" s="652"/>
    </row>
    <row r="1719" spans="2:16" ht="16.5" customHeight="1">
      <c r="B1719" s="728">
        <v>2</v>
      </c>
      <c r="C1719" s="729">
        <v>3</v>
      </c>
      <c r="D1719" s="729">
        <v>32</v>
      </c>
      <c r="E1719" s="729">
        <v>2</v>
      </c>
      <c r="F1719" s="687" t="s">
        <v>82</v>
      </c>
      <c r="G1719" s="739"/>
      <c r="H1719" s="739"/>
      <c r="I1719" s="739"/>
      <c r="J1719" s="739"/>
      <c r="K1719" s="739"/>
      <c r="L1719" s="739"/>
      <c r="M1719" s="754"/>
      <c r="N1719" s="752">
        <f>SUM(M1720:M1724)</f>
        <v>6000000</v>
      </c>
      <c r="O1719" s="759"/>
      <c r="P1719" s="652"/>
    </row>
    <row r="1720" spans="2:16" ht="16.5" customHeight="1">
      <c r="B1720" s="728"/>
      <c r="C1720" s="729"/>
      <c r="D1720" s="729"/>
      <c r="E1720" s="729"/>
      <c r="F1720" s="687" t="s">
        <v>1772</v>
      </c>
      <c r="G1720" s="739">
        <v>4</v>
      </c>
      <c r="H1720" s="739">
        <v>100</v>
      </c>
      <c r="I1720" s="739" t="s">
        <v>50</v>
      </c>
      <c r="J1720" s="747">
        <v>8500</v>
      </c>
      <c r="K1720" s="739"/>
      <c r="L1720" s="739"/>
      <c r="M1720" s="754">
        <f>H1720*J1720*G1720</f>
        <v>3400000</v>
      </c>
      <c r="N1720" s="752"/>
      <c r="O1720" s="759"/>
      <c r="P1720" s="652"/>
    </row>
    <row r="1721" spans="2:16" ht="16.5" customHeight="1">
      <c r="B1721" s="728"/>
      <c r="C1721" s="729"/>
      <c r="D1721" s="729"/>
      <c r="E1721" s="729"/>
      <c r="F1721" s="687" t="s">
        <v>706</v>
      </c>
      <c r="G1721" s="739">
        <v>4</v>
      </c>
      <c r="H1721" s="739"/>
      <c r="I1721" s="739"/>
      <c r="J1721" s="739">
        <v>100000</v>
      </c>
      <c r="K1721" s="739"/>
      <c r="L1721" s="739"/>
      <c r="M1721" s="754">
        <f>J1721*G1721</f>
        <v>400000</v>
      </c>
      <c r="N1721" s="752"/>
      <c r="O1721" s="759"/>
      <c r="P1721" s="652"/>
    </row>
    <row r="1722" spans="2:16">
      <c r="B1722" s="728"/>
      <c r="C1722" s="729"/>
      <c r="D1722" s="729"/>
      <c r="E1722" s="729"/>
      <c r="F1722" s="687" t="s">
        <v>707</v>
      </c>
      <c r="G1722" s="739">
        <v>4</v>
      </c>
      <c r="H1722" s="739"/>
      <c r="I1722" s="739"/>
      <c r="J1722" s="739">
        <v>50000</v>
      </c>
      <c r="K1722" s="739"/>
      <c r="L1722" s="739"/>
      <c r="M1722" s="754">
        <f>J1722*G1722</f>
        <v>200000</v>
      </c>
      <c r="N1722" s="752"/>
      <c r="O1722" s="759"/>
      <c r="P1722" s="652"/>
    </row>
    <row r="1723" spans="2:16">
      <c r="B1723" s="728"/>
      <c r="C1723" s="729"/>
      <c r="D1723" s="729"/>
      <c r="E1723" s="729"/>
      <c r="F1723" s="687" t="s">
        <v>607</v>
      </c>
      <c r="G1723" s="739">
        <v>4</v>
      </c>
      <c r="H1723" s="739">
        <v>100</v>
      </c>
      <c r="I1723" s="739" t="s">
        <v>50</v>
      </c>
      <c r="J1723" s="747">
        <v>2000</v>
      </c>
      <c r="K1723" s="747"/>
      <c r="L1723" s="747"/>
      <c r="M1723" s="761">
        <f>J1723*H1723*G1723</f>
        <v>800000</v>
      </c>
      <c r="N1723" s="752"/>
      <c r="O1723" s="759"/>
      <c r="P1723" s="652"/>
    </row>
    <row r="1724" spans="2:16">
      <c r="B1724" s="728"/>
      <c r="C1724" s="729"/>
      <c r="D1724" s="729"/>
      <c r="E1724" s="729"/>
      <c r="F1724" s="687" t="s">
        <v>606</v>
      </c>
      <c r="G1724" s="739">
        <v>4</v>
      </c>
      <c r="H1724" s="739"/>
      <c r="I1724" s="739"/>
      <c r="J1724" s="747">
        <v>300000</v>
      </c>
      <c r="K1724" s="747"/>
      <c r="L1724" s="747"/>
      <c r="M1724" s="761">
        <f>J1724*G1724</f>
        <v>1200000</v>
      </c>
      <c r="N1724" s="752"/>
      <c r="O1724" s="759"/>
      <c r="P1724" s="652"/>
    </row>
    <row r="1725" spans="2:16">
      <c r="B1725" s="728"/>
      <c r="C1725" s="729"/>
      <c r="D1725" s="729"/>
      <c r="E1725" s="729"/>
      <c r="F1725" s="687"/>
      <c r="G1725" s="739"/>
      <c r="H1725" s="739"/>
      <c r="I1725" s="739"/>
      <c r="J1725" s="739"/>
      <c r="K1725" s="739"/>
      <c r="L1725" s="739"/>
      <c r="M1725" s="754"/>
      <c r="N1725" s="752"/>
      <c r="O1725" s="759"/>
      <c r="P1725" s="652"/>
    </row>
    <row r="1726" spans="2:16">
      <c r="B1726" s="728"/>
      <c r="C1726" s="729"/>
      <c r="D1726" s="729"/>
      <c r="E1726" s="729"/>
      <c r="F1726" s="687"/>
      <c r="G1726" s="739"/>
      <c r="H1726" s="739"/>
      <c r="I1726" s="739"/>
      <c r="J1726" s="739"/>
      <c r="K1726" s="739"/>
      <c r="L1726" s="739"/>
      <c r="M1726" s="754"/>
      <c r="N1726" s="752"/>
      <c r="O1726" s="759"/>
      <c r="P1726" s="652"/>
    </row>
    <row r="1727" spans="2:16">
      <c r="B1727" s="728">
        <v>2</v>
      </c>
      <c r="C1727" s="729">
        <v>3</v>
      </c>
      <c r="D1727" s="729">
        <v>33</v>
      </c>
      <c r="E1727" s="729"/>
      <c r="F1727" s="773" t="s">
        <v>704</v>
      </c>
      <c r="G1727" s="739"/>
      <c r="H1727" s="739"/>
      <c r="I1727" s="739"/>
      <c r="J1727" s="739"/>
      <c r="K1727" s="739"/>
      <c r="L1727" s="739"/>
      <c r="M1727" s="754"/>
      <c r="N1727" s="752">
        <f>N1728</f>
        <v>8925000</v>
      </c>
      <c r="O1727" s="759"/>
      <c r="P1727" s="652"/>
    </row>
    <row r="1728" spans="2:16">
      <c r="B1728" s="728">
        <v>2</v>
      </c>
      <c r="C1728" s="729">
        <v>3</v>
      </c>
      <c r="D1728" s="729">
        <v>33</v>
      </c>
      <c r="E1728" s="729">
        <v>2</v>
      </c>
      <c r="F1728" s="687" t="s">
        <v>82</v>
      </c>
      <c r="G1728" s="739"/>
      <c r="H1728" s="739"/>
      <c r="I1728" s="739"/>
      <c r="J1728" s="739"/>
      <c r="K1728" s="739"/>
      <c r="L1728" s="739"/>
      <c r="M1728" s="754"/>
      <c r="N1728" s="752">
        <f>SUM(N1729:N1740)</f>
        <v>8925000</v>
      </c>
      <c r="O1728" s="759"/>
      <c r="P1728" s="652"/>
    </row>
    <row r="1729" spans="2:16">
      <c r="B1729" s="728"/>
      <c r="C1729" s="729"/>
      <c r="D1729" s="729"/>
      <c r="E1729" s="729"/>
      <c r="F1729" s="791" t="s">
        <v>224</v>
      </c>
      <c r="G1729" s="739"/>
      <c r="H1729" s="739"/>
      <c r="I1729" s="739"/>
      <c r="J1729" s="739"/>
      <c r="K1729" s="739"/>
      <c r="L1729" s="739"/>
      <c r="M1729" s="754"/>
      <c r="N1729" s="752">
        <f>SUM(M1730:M1733)</f>
        <v>935000</v>
      </c>
      <c r="O1729" s="759"/>
      <c r="P1729" s="652"/>
    </row>
    <row r="1730" spans="2:16">
      <c r="B1730" s="728"/>
      <c r="C1730" s="729"/>
      <c r="D1730" s="729"/>
      <c r="E1730" s="729"/>
      <c r="F1730" s="791" t="s">
        <v>610</v>
      </c>
      <c r="G1730" s="739"/>
      <c r="H1730" s="739">
        <v>1</v>
      </c>
      <c r="I1730" s="739" t="s">
        <v>50</v>
      </c>
      <c r="J1730" s="739">
        <v>160000</v>
      </c>
      <c r="K1730" s="739"/>
      <c r="L1730" s="739"/>
      <c r="M1730" s="754">
        <v>160000</v>
      </c>
      <c r="N1730" s="752"/>
      <c r="O1730" s="759"/>
      <c r="P1730" s="652"/>
    </row>
    <row r="1731" spans="2:16">
      <c r="B1731" s="728"/>
      <c r="C1731" s="729"/>
      <c r="D1731" s="729"/>
      <c r="E1731" s="729"/>
      <c r="F1731" s="791" t="s">
        <v>479</v>
      </c>
      <c r="G1731" s="739"/>
      <c r="H1731" s="739">
        <v>1</v>
      </c>
      <c r="I1731" s="739" t="s">
        <v>50</v>
      </c>
      <c r="J1731" s="747">
        <v>150000</v>
      </c>
      <c r="K1731" s="739"/>
      <c r="L1731" s="739"/>
      <c r="M1731" s="754">
        <f>H1731*J1731</f>
        <v>150000</v>
      </c>
      <c r="N1731" s="752"/>
      <c r="O1731" s="759"/>
      <c r="P1731" s="652"/>
    </row>
    <row r="1732" spans="2:16">
      <c r="B1732" s="728"/>
      <c r="C1732" s="729"/>
      <c r="D1732" s="729"/>
      <c r="E1732" s="729"/>
      <c r="F1732" s="791" t="s">
        <v>480</v>
      </c>
      <c r="G1732" s="739"/>
      <c r="H1732" s="739">
        <v>1</v>
      </c>
      <c r="I1732" s="739" t="s">
        <v>50</v>
      </c>
      <c r="J1732" s="747">
        <v>125000</v>
      </c>
      <c r="K1732" s="739"/>
      <c r="L1732" s="739"/>
      <c r="M1732" s="754">
        <f t="shared" ref="M1732:M1733" si="173">H1732*J1732</f>
        <v>125000</v>
      </c>
      <c r="N1732" s="752"/>
      <c r="O1732" s="759"/>
      <c r="P1732" s="652"/>
    </row>
    <row r="1733" spans="2:16">
      <c r="B1733" s="728"/>
      <c r="C1733" s="729"/>
      <c r="D1733" s="729"/>
      <c r="E1733" s="729"/>
      <c r="F1733" s="791" t="s">
        <v>481</v>
      </c>
      <c r="G1733" s="739"/>
      <c r="H1733" s="739">
        <v>5</v>
      </c>
      <c r="I1733" s="739" t="s">
        <v>50</v>
      </c>
      <c r="J1733" s="747">
        <v>100000</v>
      </c>
      <c r="K1733" s="739"/>
      <c r="L1733" s="739"/>
      <c r="M1733" s="754">
        <f t="shared" si="173"/>
        <v>500000</v>
      </c>
      <c r="N1733" s="752"/>
      <c r="O1733" s="759"/>
      <c r="P1733" s="652"/>
    </row>
    <row r="1734" spans="2:16">
      <c r="B1734" s="728"/>
      <c r="C1734" s="729"/>
      <c r="D1734" s="729"/>
      <c r="E1734" s="729"/>
      <c r="F1734" s="687" t="s">
        <v>705</v>
      </c>
      <c r="G1734" s="739"/>
      <c r="H1734" s="739">
        <v>157</v>
      </c>
      <c r="I1734" s="739" t="s">
        <v>50</v>
      </c>
      <c r="J1734" s="747">
        <v>20000</v>
      </c>
      <c r="K1734" s="739"/>
      <c r="L1734" s="739"/>
      <c r="M1734" s="754">
        <f>H1734*J1734</f>
        <v>3140000</v>
      </c>
      <c r="N1734" s="752">
        <f t="shared" ref="N1734:N1740" si="174">M1734</f>
        <v>3140000</v>
      </c>
      <c r="O1734" s="759"/>
      <c r="P1734" s="652"/>
    </row>
    <row r="1735" spans="2:16">
      <c r="B1735" s="728"/>
      <c r="C1735" s="729"/>
      <c r="D1735" s="729"/>
      <c r="E1735" s="729"/>
      <c r="F1735" s="687" t="s">
        <v>607</v>
      </c>
      <c r="G1735" s="739"/>
      <c r="H1735" s="739">
        <v>150</v>
      </c>
      <c r="I1735" s="739" t="s">
        <v>50</v>
      </c>
      <c r="J1735" s="747">
        <v>2000</v>
      </c>
      <c r="K1735" s="739"/>
      <c r="L1735" s="739"/>
      <c r="M1735" s="754">
        <f>H1735*J1735</f>
        <v>300000</v>
      </c>
      <c r="N1735" s="752">
        <f t="shared" si="174"/>
        <v>300000</v>
      </c>
      <c r="O1735" s="759"/>
      <c r="P1735" s="652"/>
    </row>
    <row r="1736" spans="2:16">
      <c r="B1736" s="728"/>
      <c r="C1736" s="729"/>
      <c r="D1736" s="729"/>
      <c r="E1736" s="729"/>
      <c r="F1736" s="687" t="s">
        <v>130</v>
      </c>
      <c r="G1736" s="739"/>
      <c r="H1736" s="739">
        <v>150</v>
      </c>
      <c r="I1736" s="739" t="s">
        <v>50</v>
      </c>
      <c r="J1736" s="747">
        <v>20000</v>
      </c>
      <c r="K1736" s="739"/>
      <c r="L1736" s="739"/>
      <c r="M1736" s="754">
        <f>H1736*J1736</f>
        <v>3000000</v>
      </c>
      <c r="N1736" s="752">
        <f t="shared" si="174"/>
        <v>3000000</v>
      </c>
      <c r="O1736" s="759"/>
      <c r="P1736" s="652"/>
    </row>
    <row r="1737" spans="2:16">
      <c r="B1737" s="728"/>
      <c r="C1737" s="729"/>
      <c r="D1737" s="729"/>
      <c r="E1737" s="729"/>
      <c r="F1737" s="687" t="s">
        <v>616</v>
      </c>
      <c r="G1737" s="739"/>
      <c r="H1737" s="739">
        <v>1</v>
      </c>
      <c r="I1737" s="739" t="s">
        <v>50</v>
      </c>
      <c r="J1737" s="747"/>
      <c r="K1737" s="739"/>
      <c r="L1737" s="739"/>
      <c r="M1737" s="754">
        <v>500000</v>
      </c>
      <c r="N1737" s="752">
        <f t="shared" si="174"/>
        <v>500000</v>
      </c>
      <c r="O1737" s="759"/>
      <c r="P1737" s="652"/>
    </row>
    <row r="1738" spans="2:16">
      <c r="B1738" s="728"/>
      <c r="C1738" s="729"/>
      <c r="D1738" s="729"/>
      <c r="E1738" s="729"/>
      <c r="F1738" s="687" t="s">
        <v>703</v>
      </c>
      <c r="G1738" s="739"/>
      <c r="H1738" s="739"/>
      <c r="I1738" s="739"/>
      <c r="J1738" s="747"/>
      <c r="K1738" s="739"/>
      <c r="L1738" s="739"/>
      <c r="M1738" s="754">
        <v>200000</v>
      </c>
      <c r="N1738" s="752">
        <f t="shared" si="174"/>
        <v>200000</v>
      </c>
      <c r="O1738" s="759"/>
      <c r="P1738" s="652"/>
    </row>
    <row r="1739" spans="2:16">
      <c r="B1739" s="728"/>
      <c r="C1739" s="729"/>
      <c r="D1739" s="729"/>
      <c r="E1739" s="729"/>
      <c r="F1739" s="687" t="s">
        <v>478</v>
      </c>
      <c r="G1739" s="739"/>
      <c r="H1739" s="739"/>
      <c r="I1739" s="739"/>
      <c r="J1739" s="747"/>
      <c r="K1739" s="739"/>
      <c r="L1739" s="739"/>
      <c r="M1739" s="754">
        <v>350000</v>
      </c>
      <c r="N1739" s="752">
        <f t="shared" si="174"/>
        <v>350000</v>
      </c>
      <c r="O1739" s="759"/>
      <c r="P1739" s="652"/>
    </row>
    <row r="1740" spans="2:16">
      <c r="B1740" s="728"/>
      <c r="C1740" s="729"/>
      <c r="D1740" s="729"/>
      <c r="E1740" s="729"/>
      <c r="F1740" s="687" t="s">
        <v>713</v>
      </c>
      <c r="G1740" s="739"/>
      <c r="H1740" s="739"/>
      <c r="I1740" s="739"/>
      <c r="J1740" s="747"/>
      <c r="K1740" s="739"/>
      <c r="L1740" s="739"/>
      <c r="M1740" s="754">
        <v>500000</v>
      </c>
      <c r="N1740" s="752">
        <f t="shared" si="174"/>
        <v>500000</v>
      </c>
      <c r="O1740" s="759"/>
      <c r="P1740" s="652"/>
    </row>
    <row r="1741" spans="2:16">
      <c r="B1741" s="728"/>
      <c r="C1741" s="729"/>
      <c r="D1741" s="729"/>
      <c r="E1741" s="729"/>
      <c r="F1741" s="687"/>
      <c r="G1741" s="739"/>
      <c r="H1741" s="739"/>
      <c r="I1741" s="739"/>
      <c r="J1741" s="747"/>
      <c r="K1741" s="739"/>
      <c r="L1741" s="739"/>
      <c r="M1741" s="754"/>
      <c r="N1741" s="752"/>
      <c r="O1741" s="759"/>
      <c r="P1741" s="652"/>
    </row>
    <row r="1742" spans="2:16">
      <c r="B1742" s="728"/>
      <c r="C1742" s="729"/>
      <c r="D1742" s="729"/>
      <c r="E1742" s="729"/>
      <c r="F1742" s="687"/>
      <c r="G1742" s="739"/>
      <c r="H1742" s="739"/>
      <c r="I1742" s="739"/>
      <c r="J1742" s="747"/>
      <c r="K1742" s="739"/>
      <c r="L1742" s="739"/>
      <c r="M1742" s="754"/>
      <c r="N1742" s="752"/>
      <c r="O1742" s="759"/>
      <c r="P1742" s="652"/>
    </row>
    <row r="1743" spans="2:16">
      <c r="B1743" s="728">
        <v>2</v>
      </c>
      <c r="C1743" s="729">
        <v>3</v>
      </c>
      <c r="D1743" s="729">
        <v>34</v>
      </c>
      <c r="E1743" s="729"/>
      <c r="F1743" s="879" t="s">
        <v>1483</v>
      </c>
      <c r="G1743" s="880"/>
      <c r="H1743" s="880"/>
      <c r="I1743" s="880"/>
      <c r="J1743" s="880"/>
      <c r="K1743" s="880"/>
      <c r="L1743" s="880"/>
      <c r="M1743" s="883"/>
      <c r="N1743" s="752">
        <f>N1744</f>
        <v>15866000</v>
      </c>
      <c r="O1743" s="759"/>
      <c r="P1743" s="652"/>
    </row>
    <row r="1744" spans="2:16">
      <c r="B1744" s="728">
        <v>2</v>
      </c>
      <c r="C1744" s="729">
        <v>3</v>
      </c>
      <c r="D1744" s="729">
        <v>34</v>
      </c>
      <c r="E1744" s="729">
        <v>2</v>
      </c>
      <c r="F1744" s="687" t="s">
        <v>82</v>
      </c>
      <c r="G1744" s="739"/>
      <c r="H1744" s="739"/>
      <c r="I1744" s="739"/>
      <c r="J1744" s="739"/>
      <c r="K1744" s="739"/>
      <c r="L1744" s="739"/>
      <c r="M1744" s="754"/>
      <c r="N1744" s="752">
        <f>SUM(N1745:N1753)</f>
        <v>15866000</v>
      </c>
      <c r="O1744" s="759"/>
      <c r="P1744" s="652"/>
    </row>
    <row r="1745" spans="2:18">
      <c r="B1745" s="728"/>
      <c r="C1745" s="729"/>
      <c r="D1745" s="729"/>
      <c r="E1745" s="729"/>
      <c r="F1745" s="791" t="s">
        <v>224</v>
      </c>
      <c r="G1745" s="739"/>
      <c r="H1745" s="739"/>
      <c r="I1745" s="739"/>
      <c r="J1745" s="739"/>
      <c r="K1745" s="739"/>
      <c r="L1745" s="739"/>
      <c r="M1745" s="754"/>
      <c r="N1745" s="752">
        <f>SUM(M1746:M1749)</f>
        <v>935000</v>
      </c>
      <c r="O1745" s="759"/>
      <c r="P1745" s="652"/>
    </row>
    <row r="1746" spans="2:18">
      <c r="B1746" s="728"/>
      <c r="C1746" s="729"/>
      <c r="D1746" s="729"/>
      <c r="E1746" s="729"/>
      <c r="F1746" s="791" t="s">
        <v>610</v>
      </c>
      <c r="G1746" s="739"/>
      <c r="H1746" s="739">
        <v>1</v>
      </c>
      <c r="I1746" s="739" t="s">
        <v>50</v>
      </c>
      <c r="J1746" s="739">
        <v>160000</v>
      </c>
      <c r="K1746" s="739"/>
      <c r="L1746" s="739"/>
      <c r="M1746" s="754">
        <v>160000</v>
      </c>
      <c r="N1746" s="752"/>
      <c r="O1746" s="759"/>
      <c r="P1746" s="652"/>
      <c r="Q1746" s="94">
        <f>N1784</f>
        <v>5305000</v>
      </c>
      <c r="R1746" s="88">
        <v>144655000</v>
      </c>
    </row>
    <row r="1747" spans="2:18">
      <c r="B1747" s="728"/>
      <c r="C1747" s="729"/>
      <c r="D1747" s="729"/>
      <c r="E1747" s="729"/>
      <c r="F1747" s="791" t="s">
        <v>479</v>
      </c>
      <c r="G1747" s="739"/>
      <c r="H1747" s="739">
        <v>1</v>
      </c>
      <c r="I1747" s="739" t="s">
        <v>50</v>
      </c>
      <c r="J1747" s="747">
        <v>150000</v>
      </c>
      <c r="K1747" s="739"/>
      <c r="L1747" s="739"/>
      <c r="M1747" s="754">
        <f>H1747*J1747</f>
        <v>150000</v>
      </c>
      <c r="N1747" s="752"/>
      <c r="O1747" s="759"/>
      <c r="P1747" s="652"/>
    </row>
    <row r="1748" spans="2:18">
      <c r="B1748" s="728"/>
      <c r="C1748" s="729"/>
      <c r="D1748" s="729"/>
      <c r="E1748" s="729"/>
      <c r="F1748" s="791" t="s">
        <v>480</v>
      </c>
      <c r="G1748" s="739"/>
      <c r="H1748" s="739">
        <v>1</v>
      </c>
      <c r="I1748" s="739" t="s">
        <v>50</v>
      </c>
      <c r="J1748" s="747">
        <v>125000</v>
      </c>
      <c r="K1748" s="739"/>
      <c r="L1748" s="739"/>
      <c r="M1748" s="754">
        <f t="shared" ref="M1748:M1749" si="175">H1748*J1748</f>
        <v>125000</v>
      </c>
      <c r="N1748" s="752"/>
      <c r="O1748" s="759"/>
      <c r="P1748" s="652"/>
    </row>
    <row r="1749" spans="2:18">
      <c r="B1749" s="728"/>
      <c r="C1749" s="729"/>
      <c r="D1749" s="729"/>
      <c r="E1749" s="729"/>
      <c r="F1749" s="791" t="s">
        <v>481</v>
      </c>
      <c r="G1749" s="739"/>
      <c r="H1749" s="739">
        <v>5</v>
      </c>
      <c r="I1749" s="739" t="s">
        <v>50</v>
      </c>
      <c r="J1749" s="747">
        <v>100000</v>
      </c>
      <c r="K1749" s="739"/>
      <c r="L1749" s="739"/>
      <c r="M1749" s="754">
        <f t="shared" si="175"/>
        <v>500000</v>
      </c>
      <c r="N1749" s="752"/>
      <c r="O1749" s="759"/>
      <c r="P1749" s="652"/>
    </row>
    <row r="1750" spans="2:18">
      <c r="B1750" s="728"/>
      <c r="C1750" s="729"/>
      <c r="D1750" s="729"/>
      <c r="E1750" s="729"/>
      <c r="F1750" s="687" t="s">
        <v>1772</v>
      </c>
      <c r="G1750" s="739">
        <v>18</v>
      </c>
      <c r="H1750" s="739">
        <v>27</v>
      </c>
      <c r="I1750" s="739" t="s">
        <v>50</v>
      </c>
      <c r="J1750" s="747">
        <v>8500</v>
      </c>
      <c r="K1750" s="739"/>
      <c r="L1750" s="739"/>
      <c r="M1750" s="754">
        <f>J1750*H1750*G1750</f>
        <v>4131000</v>
      </c>
      <c r="N1750" s="752">
        <f>M1750</f>
        <v>4131000</v>
      </c>
      <c r="O1750" s="759"/>
      <c r="P1750" s="652"/>
    </row>
    <row r="1751" spans="2:18">
      <c r="B1751" s="728"/>
      <c r="C1751" s="729"/>
      <c r="D1751" s="729"/>
      <c r="E1751" s="729"/>
      <c r="F1751" s="687" t="s">
        <v>1368</v>
      </c>
      <c r="G1751" s="739">
        <v>18</v>
      </c>
      <c r="H1751" s="739">
        <v>20</v>
      </c>
      <c r="I1751" s="739" t="s">
        <v>50</v>
      </c>
      <c r="J1751" s="747">
        <v>20000</v>
      </c>
      <c r="K1751" s="739"/>
      <c r="L1751" s="739"/>
      <c r="M1751" s="754">
        <f t="shared" ref="M1751" si="176">J1751*H1751*G1751</f>
        <v>7200000</v>
      </c>
      <c r="N1751" s="752">
        <f>M1751</f>
        <v>7200000</v>
      </c>
      <c r="O1751" s="759"/>
      <c r="P1751" s="652"/>
    </row>
    <row r="1752" spans="2:18">
      <c r="B1752" s="728"/>
      <c r="C1752" s="729"/>
      <c r="D1752" s="729"/>
      <c r="E1752" s="729"/>
      <c r="F1752" s="687" t="s">
        <v>703</v>
      </c>
      <c r="G1752" s="739">
        <v>18</v>
      </c>
      <c r="H1752" s="739"/>
      <c r="I1752" s="739"/>
      <c r="J1752" s="747">
        <v>100000</v>
      </c>
      <c r="K1752" s="739"/>
      <c r="L1752" s="739"/>
      <c r="M1752" s="754">
        <f>J1752*G1752</f>
        <v>1800000</v>
      </c>
      <c r="N1752" s="752">
        <f>M1752</f>
        <v>1800000</v>
      </c>
      <c r="O1752" s="759"/>
      <c r="P1752" s="652"/>
    </row>
    <row r="1753" spans="2:18">
      <c r="B1753" s="728"/>
      <c r="C1753" s="729"/>
      <c r="D1753" s="729"/>
      <c r="E1753" s="729"/>
      <c r="F1753" s="687" t="s">
        <v>478</v>
      </c>
      <c r="G1753" s="739">
        <v>18</v>
      </c>
      <c r="H1753" s="739"/>
      <c r="I1753" s="739"/>
      <c r="J1753" s="747">
        <v>100000</v>
      </c>
      <c r="K1753" s="739"/>
      <c r="L1753" s="739"/>
      <c r="M1753" s="754">
        <f>J1753*G1753</f>
        <v>1800000</v>
      </c>
      <c r="N1753" s="752">
        <f>M1753</f>
        <v>1800000</v>
      </c>
      <c r="O1753" s="759"/>
      <c r="P1753" s="652"/>
    </row>
    <row r="1754" spans="2:18">
      <c r="B1754" s="728"/>
      <c r="C1754" s="729"/>
      <c r="D1754" s="729"/>
      <c r="E1754" s="729"/>
      <c r="F1754" s="687"/>
      <c r="G1754" s="739"/>
      <c r="H1754" s="739"/>
      <c r="I1754" s="739"/>
      <c r="J1754" s="747"/>
      <c r="K1754" s="739"/>
      <c r="L1754" s="739"/>
      <c r="M1754" s="754"/>
      <c r="N1754" s="752"/>
      <c r="O1754" s="759"/>
      <c r="P1754" s="652"/>
    </row>
    <row r="1755" spans="2:18">
      <c r="B1755" s="728"/>
      <c r="C1755" s="729"/>
      <c r="D1755" s="729"/>
      <c r="E1755" s="729"/>
      <c r="F1755" s="687"/>
      <c r="G1755" s="739"/>
      <c r="H1755" s="739"/>
      <c r="I1755" s="739"/>
      <c r="J1755" s="739"/>
      <c r="K1755" s="739"/>
      <c r="L1755" s="739"/>
      <c r="M1755" s="754"/>
      <c r="N1755" s="752"/>
      <c r="O1755" s="759"/>
      <c r="P1755" s="652"/>
    </row>
    <row r="1756" spans="2:18">
      <c r="B1756" s="728">
        <v>2</v>
      </c>
      <c r="C1756" s="729">
        <v>3</v>
      </c>
      <c r="D1756" s="729">
        <v>35</v>
      </c>
      <c r="E1756" s="729"/>
      <c r="F1756" s="792" t="s">
        <v>1567</v>
      </c>
      <c r="G1756" s="794"/>
      <c r="H1756" s="794"/>
      <c r="I1756" s="794"/>
      <c r="J1756" s="739"/>
      <c r="K1756" s="739"/>
      <c r="L1756" s="739"/>
      <c r="M1756" s="754"/>
      <c r="N1756" s="752">
        <f>N1757</f>
        <v>6200000</v>
      </c>
      <c r="O1756" s="759"/>
      <c r="P1756" s="652"/>
    </row>
    <row r="1757" spans="2:18">
      <c r="B1757" s="728">
        <v>2</v>
      </c>
      <c r="C1757" s="729">
        <v>3</v>
      </c>
      <c r="D1757" s="729">
        <v>35</v>
      </c>
      <c r="E1757" s="729">
        <v>2</v>
      </c>
      <c r="F1757" s="687" t="s">
        <v>82</v>
      </c>
      <c r="G1757" s="739"/>
      <c r="H1757" s="739"/>
      <c r="I1757" s="739"/>
      <c r="J1757" s="739"/>
      <c r="K1757" s="739"/>
      <c r="L1757" s="739"/>
      <c r="M1757" s="754"/>
      <c r="N1757" s="752">
        <f>SUM(M1758:M1764)</f>
        <v>6200000</v>
      </c>
      <c r="O1757" s="759"/>
      <c r="P1757" s="652"/>
    </row>
    <row r="1758" spans="2:18">
      <c r="B1758" s="728"/>
      <c r="C1758" s="729"/>
      <c r="D1758" s="729"/>
      <c r="E1758" s="729"/>
      <c r="F1758" s="687" t="s">
        <v>705</v>
      </c>
      <c r="G1758" s="739"/>
      <c r="H1758" s="739">
        <v>40</v>
      </c>
      <c r="I1758" s="739" t="s">
        <v>50</v>
      </c>
      <c r="J1758" s="747">
        <v>20000</v>
      </c>
      <c r="K1758" s="739"/>
      <c r="L1758" s="739"/>
      <c r="M1758" s="754">
        <f>H1758*J1758</f>
        <v>800000</v>
      </c>
      <c r="N1758" s="752"/>
      <c r="O1758" s="759"/>
      <c r="P1758" s="652"/>
    </row>
    <row r="1759" spans="2:18">
      <c r="B1759" s="728"/>
      <c r="C1759" s="729"/>
      <c r="D1759" s="729"/>
      <c r="E1759" s="729"/>
      <c r="F1759" s="687" t="s">
        <v>616</v>
      </c>
      <c r="G1759" s="739"/>
      <c r="H1759" s="739"/>
      <c r="I1759" s="739"/>
      <c r="J1759" s="747"/>
      <c r="K1759" s="739"/>
      <c r="L1759" s="739"/>
      <c r="M1759" s="754">
        <v>400000</v>
      </c>
      <c r="N1759" s="752"/>
      <c r="O1759" s="759"/>
      <c r="P1759" s="652"/>
    </row>
    <row r="1760" spans="2:18">
      <c r="B1760" s="728"/>
      <c r="C1760" s="729"/>
      <c r="D1760" s="729"/>
      <c r="E1760" s="729"/>
      <c r="F1760" s="687" t="s">
        <v>703</v>
      </c>
      <c r="G1760" s="739"/>
      <c r="H1760" s="739"/>
      <c r="I1760" s="739"/>
      <c r="J1760" s="747"/>
      <c r="K1760" s="739"/>
      <c r="L1760" s="739"/>
      <c r="M1760" s="754">
        <v>100000</v>
      </c>
      <c r="N1760" s="752"/>
      <c r="O1760" s="759"/>
      <c r="P1760" s="652"/>
    </row>
    <row r="1761" spans="2:17">
      <c r="B1761" s="728"/>
      <c r="C1761" s="729"/>
      <c r="D1761" s="729"/>
      <c r="E1761" s="729"/>
      <c r="F1761" s="687" t="s">
        <v>1566</v>
      </c>
      <c r="G1761" s="739"/>
      <c r="H1761" s="739"/>
      <c r="I1761" s="739"/>
      <c r="J1761" s="747"/>
      <c r="K1761" s="739"/>
      <c r="L1761" s="739"/>
      <c r="M1761" s="754">
        <v>500000</v>
      </c>
      <c r="N1761" s="752"/>
      <c r="O1761" s="759"/>
      <c r="P1761" s="652"/>
      <c r="Q1761" s="94">
        <f>N1799</f>
        <v>12460000</v>
      </c>
    </row>
    <row r="1762" spans="2:17">
      <c r="B1762" s="728"/>
      <c r="C1762" s="729"/>
      <c r="D1762" s="729"/>
      <c r="E1762" s="729"/>
      <c r="F1762" s="687" t="s">
        <v>604</v>
      </c>
      <c r="G1762" s="739"/>
      <c r="H1762" s="739"/>
      <c r="I1762" s="739"/>
      <c r="J1762" s="747"/>
      <c r="K1762" s="739"/>
      <c r="L1762" s="739"/>
      <c r="M1762" s="754">
        <v>300000</v>
      </c>
      <c r="N1762" s="752"/>
      <c r="O1762" s="759"/>
      <c r="P1762" s="652"/>
    </row>
    <row r="1763" spans="2:17">
      <c r="B1763" s="728"/>
      <c r="C1763" s="729"/>
      <c r="D1763" s="729"/>
      <c r="E1763" s="729"/>
      <c r="F1763" s="687" t="s">
        <v>714</v>
      </c>
      <c r="G1763" s="739"/>
      <c r="H1763" s="739">
        <v>35</v>
      </c>
      <c r="I1763" s="739" t="s">
        <v>50</v>
      </c>
      <c r="J1763" s="747">
        <v>100000</v>
      </c>
      <c r="K1763" s="739"/>
      <c r="L1763" s="739"/>
      <c r="M1763" s="754">
        <f>H1763*J1763</f>
        <v>3500000</v>
      </c>
      <c r="N1763" s="752"/>
      <c r="O1763" s="759"/>
      <c r="P1763" s="652"/>
    </row>
    <row r="1764" spans="2:17">
      <c r="B1764" s="728"/>
      <c r="C1764" s="729"/>
      <c r="D1764" s="729"/>
      <c r="E1764" s="729"/>
      <c r="F1764" s="687" t="s">
        <v>715</v>
      </c>
      <c r="G1764" s="739"/>
      <c r="H1764" s="739">
        <v>2</v>
      </c>
      <c r="I1764" s="739" t="s">
        <v>50</v>
      </c>
      <c r="J1764" s="747">
        <v>300000</v>
      </c>
      <c r="K1764" s="739"/>
      <c r="L1764" s="739"/>
      <c r="M1764" s="754">
        <f>H1764*J1764</f>
        <v>600000</v>
      </c>
      <c r="N1764" s="752"/>
      <c r="O1764" s="759"/>
      <c r="P1764" s="652"/>
    </row>
    <row r="1765" spans="2:17">
      <c r="B1765" s="728"/>
      <c r="C1765" s="729"/>
      <c r="D1765" s="729"/>
      <c r="E1765" s="729"/>
      <c r="F1765" s="687"/>
      <c r="G1765" s="739"/>
      <c r="H1765" s="739"/>
      <c r="I1765" s="739"/>
      <c r="J1765" s="739"/>
      <c r="K1765" s="739"/>
      <c r="L1765" s="739"/>
      <c r="M1765" s="754"/>
      <c r="N1765" s="752"/>
      <c r="O1765" s="759"/>
      <c r="P1765" s="652"/>
    </row>
    <row r="1766" spans="2:17">
      <c r="B1766" s="728"/>
      <c r="C1766" s="729"/>
      <c r="D1766" s="729"/>
      <c r="E1766" s="729"/>
      <c r="F1766" s="687"/>
      <c r="G1766" s="739"/>
      <c r="H1766" s="739"/>
      <c r="I1766" s="739"/>
      <c r="J1766" s="739"/>
      <c r="K1766" s="739"/>
      <c r="L1766" s="739"/>
      <c r="M1766" s="745"/>
      <c r="N1766" s="752"/>
      <c r="O1766" s="759"/>
      <c r="P1766" s="652"/>
    </row>
    <row r="1767" spans="2:17">
      <c r="B1767" s="829">
        <v>2</v>
      </c>
      <c r="C1767" s="830">
        <v>3</v>
      </c>
      <c r="D1767" s="830">
        <v>36</v>
      </c>
      <c r="E1767" s="830"/>
      <c r="F1767" s="773" t="s">
        <v>1464</v>
      </c>
      <c r="G1767" s="739"/>
      <c r="H1767" s="739"/>
      <c r="I1767" s="739"/>
      <c r="J1767" s="739"/>
      <c r="K1767" s="739"/>
      <c r="L1767" s="739"/>
      <c r="M1767" s="745"/>
      <c r="N1767" s="752">
        <f>N1768</f>
        <v>7735000</v>
      </c>
      <c r="O1767" s="759"/>
      <c r="P1767" s="652"/>
    </row>
    <row r="1768" spans="2:17">
      <c r="B1768" s="728">
        <v>2</v>
      </c>
      <c r="C1768" s="729">
        <v>3</v>
      </c>
      <c r="D1768" s="729">
        <v>36</v>
      </c>
      <c r="E1768" s="729">
        <v>2</v>
      </c>
      <c r="F1768" s="645" t="s">
        <v>82</v>
      </c>
      <c r="G1768" s="739"/>
      <c r="H1768" s="739"/>
      <c r="I1768" s="739"/>
      <c r="J1768" s="739"/>
      <c r="K1768" s="739"/>
      <c r="L1768" s="739"/>
      <c r="M1768" s="745"/>
      <c r="N1768" s="752">
        <f>SUM(N1769:N1776)</f>
        <v>7735000</v>
      </c>
      <c r="O1768" s="759"/>
      <c r="P1768" s="652"/>
    </row>
    <row r="1769" spans="2:17">
      <c r="B1769" s="728"/>
      <c r="C1769" s="729"/>
      <c r="D1769" s="729"/>
      <c r="E1769" s="729"/>
      <c r="F1769" s="791" t="s">
        <v>224</v>
      </c>
      <c r="G1769" s="739"/>
      <c r="H1769" s="739"/>
      <c r="I1769" s="739"/>
      <c r="J1769" s="739"/>
      <c r="K1769" s="739"/>
      <c r="L1769" s="739"/>
      <c r="M1769" s="754"/>
      <c r="N1769" s="752">
        <f>SUM(M1770:M1773)</f>
        <v>935000</v>
      </c>
      <c r="O1769" s="759"/>
      <c r="P1769" s="652"/>
    </row>
    <row r="1770" spans="2:17">
      <c r="B1770" s="728"/>
      <c r="C1770" s="729"/>
      <c r="D1770" s="729"/>
      <c r="E1770" s="729"/>
      <c r="F1770" s="791" t="s">
        <v>610</v>
      </c>
      <c r="G1770" s="739"/>
      <c r="H1770" s="739">
        <v>1</v>
      </c>
      <c r="I1770" s="739" t="s">
        <v>50</v>
      </c>
      <c r="J1770" s="739">
        <v>160000</v>
      </c>
      <c r="K1770" s="739"/>
      <c r="L1770" s="739"/>
      <c r="M1770" s="754">
        <v>160000</v>
      </c>
      <c r="N1770" s="752"/>
      <c r="O1770" s="759"/>
      <c r="P1770" s="652"/>
    </row>
    <row r="1771" spans="2:17">
      <c r="B1771" s="728"/>
      <c r="C1771" s="729"/>
      <c r="D1771" s="729"/>
      <c r="E1771" s="729"/>
      <c r="F1771" s="791" t="s">
        <v>479</v>
      </c>
      <c r="G1771" s="739"/>
      <c r="H1771" s="739">
        <v>1</v>
      </c>
      <c r="I1771" s="739" t="s">
        <v>50</v>
      </c>
      <c r="J1771" s="747">
        <v>150000</v>
      </c>
      <c r="K1771" s="739"/>
      <c r="L1771" s="739"/>
      <c r="M1771" s="754">
        <f>H1771*J1771</f>
        <v>150000</v>
      </c>
      <c r="N1771" s="752"/>
      <c r="O1771" s="759"/>
      <c r="P1771" s="652"/>
      <c r="Q1771" s="94">
        <f>N1810</f>
        <v>14960000</v>
      </c>
    </row>
    <row r="1772" spans="2:17">
      <c r="B1772" s="728"/>
      <c r="C1772" s="729"/>
      <c r="D1772" s="729"/>
      <c r="E1772" s="729"/>
      <c r="F1772" s="791" t="s">
        <v>480</v>
      </c>
      <c r="G1772" s="739"/>
      <c r="H1772" s="739">
        <v>1</v>
      </c>
      <c r="I1772" s="739" t="s">
        <v>50</v>
      </c>
      <c r="J1772" s="747">
        <v>125000</v>
      </c>
      <c r="K1772" s="739"/>
      <c r="L1772" s="739"/>
      <c r="M1772" s="754">
        <f t="shared" ref="M1772:M1773" si="177">H1772*J1772</f>
        <v>125000</v>
      </c>
      <c r="N1772" s="752"/>
      <c r="O1772" s="759"/>
      <c r="P1772" s="652"/>
    </row>
    <row r="1773" spans="2:17">
      <c r="B1773" s="728"/>
      <c r="C1773" s="729"/>
      <c r="D1773" s="729"/>
      <c r="E1773" s="729"/>
      <c r="F1773" s="791" t="s">
        <v>481</v>
      </c>
      <c r="G1773" s="739"/>
      <c r="H1773" s="739">
        <v>5</v>
      </c>
      <c r="I1773" s="739" t="s">
        <v>50</v>
      </c>
      <c r="J1773" s="747">
        <v>100000</v>
      </c>
      <c r="K1773" s="739"/>
      <c r="L1773" s="739"/>
      <c r="M1773" s="754">
        <f t="shared" si="177"/>
        <v>500000</v>
      </c>
      <c r="N1773" s="752"/>
      <c r="O1773" s="759"/>
      <c r="P1773" s="652"/>
    </row>
    <row r="1774" spans="2:17">
      <c r="B1774" s="728"/>
      <c r="C1774" s="729"/>
      <c r="D1774" s="729"/>
      <c r="E1774" s="729"/>
      <c r="F1774" s="687" t="s">
        <v>705</v>
      </c>
      <c r="G1774" s="739"/>
      <c r="H1774" s="739">
        <v>20</v>
      </c>
      <c r="I1774" s="739" t="s">
        <v>50</v>
      </c>
      <c r="J1774" s="747">
        <v>20000</v>
      </c>
      <c r="K1774" s="739"/>
      <c r="L1774" s="739"/>
      <c r="M1774" s="754">
        <f>J1774*H1774</f>
        <v>400000</v>
      </c>
      <c r="N1774" s="752">
        <f>M1774</f>
        <v>400000</v>
      </c>
      <c r="O1774" s="759"/>
      <c r="P1774" s="652"/>
    </row>
    <row r="1775" spans="2:17">
      <c r="B1775" s="827"/>
      <c r="C1775" s="828"/>
      <c r="D1775" s="828"/>
      <c r="E1775" s="828"/>
      <c r="F1775" s="687"/>
      <c r="G1775" s="739"/>
      <c r="H1775" s="739"/>
      <c r="I1775" s="739"/>
      <c r="J1775" s="747"/>
      <c r="K1775" s="739"/>
      <c r="L1775" s="739"/>
      <c r="M1775" s="745"/>
      <c r="N1775" s="752"/>
      <c r="O1775" s="759"/>
      <c r="P1775" s="652"/>
    </row>
    <row r="1776" spans="2:17">
      <c r="B1776" s="728">
        <v>2</v>
      </c>
      <c r="C1776" s="729">
        <v>3</v>
      </c>
      <c r="D1776" s="729">
        <v>36</v>
      </c>
      <c r="E1776" s="729">
        <v>3</v>
      </c>
      <c r="F1776" s="687" t="s">
        <v>114</v>
      </c>
      <c r="G1776" s="739"/>
      <c r="H1776" s="739"/>
      <c r="I1776" s="739"/>
      <c r="J1776" s="739"/>
      <c r="K1776" s="739"/>
      <c r="L1776" s="739"/>
      <c r="M1776" s="745"/>
      <c r="N1776" s="752">
        <f>SUM(M1777:M1780)</f>
        <v>6400000</v>
      </c>
      <c r="O1776" s="759"/>
      <c r="P1776" s="652"/>
    </row>
    <row r="1777" spans="2:17">
      <c r="B1777" s="728"/>
      <c r="C1777" s="729"/>
      <c r="D1777" s="729">
        <v>36</v>
      </c>
      <c r="E1777" s="729"/>
      <c r="F1777" s="687" t="s">
        <v>1467</v>
      </c>
      <c r="G1777" s="739"/>
      <c r="H1777" s="739">
        <v>2</v>
      </c>
      <c r="I1777" s="739" t="s">
        <v>50</v>
      </c>
      <c r="J1777" s="739">
        <v>1000000</v>
      </c>
      <c r="K1777" s="739"/>
      <c r="L1777" s="739"/>
      <c r="M1777" s="745">
        <f>J1777*H1777</f>
        <v>2000000</v>
      </c>
      <c r="N1777" s="752"/>
      <c r="O1777" s="759"/>
      <c r="P1777" s="652"/>
    </row>
    <row r="1778" spans="2:17">
      <c r="B1778" s="728"/>
      <c r="C1778" s="729"/>
      <c r="D1778" s="729"/>
      <c r="E1778" s="729"/>
      <c r="F1778" s="687" t="s">
        <v>1465</v>
      </c>
      <c r="G1778" s="739"/>
      <c r="H1778" s="739">
        <v>2</v>
      </c>
      <c r="I1778" s="739" t="s">
        <v>50</v>
      </c>
      <c r="J1778" s="739">
        <v>700000</v>
      </c>
      <c r="K1778" s="739"/>
      <c r="L1778" s="739"/>
      <c r="M1778" s="745">
        <f t="shared" ref="M1778:M1780" si="178">J1778*H1778</f>
        <v>1400000</v>
      </c>
      <c r="N1778" s="752"/>
      <c r="O1778" s="759"/>
      <c r="P1778" s="652"/>
    </row>
    <row r="1779" spans="2:17">
      <c r="B1779" s="728"/>
      <c r="C1779" s="729"/>
      <c r="D1779" s="729"/>
      <c r="E1779" s="729"/>
      <c r="F1779" s="687" t="s">
        <v>1468</v>
      </c>
      <c r="G1779" s="739"/>
      <c r="H1779" s="739">
        <v>1</v>
      </c>
      <c r="I1779" s="739" t="s">
        <v>50</v>
      </c>
      <c r="J1779" s="739">
        <v>500000</v>
      </c>
      <c r="K1779" s="739"/>
      <c r="L1779" s="739"/>
      <c r="M1779" s="745">
        <f t="shared" si="178"/>
        <v>500000</v>
      </c>
      <c r="N1779" s="752"/>
      <c r="O1779" s="759"/>
      <c r="P1779" s="652"/>
    </row>
    <row r="1780" spans="2:17">
      <c r="B1780" s="728"/>
      <c r="C1780" s="729"/>
      <c r="D1780" s="729"/>
      <c r="E1780" s="729"/>
      <c r="F1780" s="687" t="s">
        <v>1466</v>
      </c>
      <c r="G1780" s="739"/>
      <c r="H1780" s="739">
        <v>5</v>
      </c>
      <c r="I1780" s="739" t="s">
        <v>50</v>
      </c>
      <c r="J1780" s="739">
        <v>500000</v>
      </c>
      <c r="K1780" s="739"/>
      <c r="L1780" s="739"/>
      <c r="M1780" s="745">
        <f t="shared" si="178"/>
        <v>2500000</v>
      </c>
      <c r="N1780" s="752"/>
      <c r="O1780" s="759"/>
      <c r="P1780" s="652"/>
    </row>
    <row r="1781" spans="2:17">
      <c r="B1781" s="728"/>
      <c r="C1781" s="729"/>
      <c r="D1781" s="729"/>
      <c r="E1781" s="729"/>
      <c r="F1781" s="687"/>
      <c r="G1781" s="739"/>
      <c r="H1781" s="739"/>
      <c r="I1781" s="739"/>
      <c r="J1781" s="739"/>
      <c r="K1781" s="739"/>
      <c r="L1781" s="739"/>
      <c r="M1781" s="745"/>
      <c r="N1781" s="752"/>
      <c r="O1781" s="759"/>
      <c r="P1781" s="652"/>
    </row>
    <row r="1782" spans="2:17">
      <c r="B1782" s="728"/>
      <c r="C1782" s="729"/>
      <c r="D1782" s="729"/>
      <c r="E1782" s="729"/>
      <c r="F1782" s="688"/>
      <c r="G1782" s="739"/>
      <c r="H1782" s="739"/>
      <c r="I1782" s="739"/>
      <c r="J1782" s="739"/>
      <c r="K1782" s="739"/>
      <c r="L1782" s="739"/>
      <c r="M1782" s="745"/>
      <c r="N1782" s="752"/>
      <c r="O1782" s="759"/>
      <c r="P1782" s="652"/>
      <c r="Q1782" s="94">
        <f>N1823</f>
        <v>60305000</v>
      </c>
    </row>
    <row r="1783" spans="2:17">
      <c r="B1783" s="728">
        <v>2</v>
      </c>
      <c r="C1783" s="729">
        <v>4</v>
      </c>
      <c r="D1783" s="729"/>
      <c r="E1783" s="729"/>
      <c r="F1783" s="792" t="s">
        <v>233</v>
      </c>
      <c r="G1783" s="739"/>
      <c r="H1783" s="739"/>
      <c r="I1783" s="739"/>
      <c r="J1783" s="739"/>
      <c r="K1783" s="739"/>
      <c r="L1783" s="739"/>
      <c r="M1783" s="754"/>
      <c r="N1783" s="752">
        <f>N1784+N1799+N1810+N1823+N1848+N1862+N1923+N1936+N1950+N1964+N1982+N2014+N2028+N2040+N2049+N2058+N2068+N2077+N2097+N2119+N2125+N2131+N2091++N1877+N2108+N2147+N1892+N2000+N1907</f>
        <v>326120000</v>
      </c>
      <c r="O1783" s="759"/>
      <c r="P1783" s="652"/>
    </row>
    <row r="1784" spans="2:17">
      <c r="B1784" s="728">
        <v>2</v>
      </c>
      <c r="C1784" s="729">
        <v>4</v>
      </c>
      <c r="D1784" s="729">
        <v>1</v>
      </c>
      <c r="E1784" s="729"/>
      <c r="F1784" s="892" t="s">
        <v>1376</v>
      </c>
      <c r="G1784" s="893"/>
      <c r="H1784" s="893"/>
      <c r="I1784" s="893"/>
      <c r="J1784" s="739"/>
      <c r="K1784" s="739"/>
      <c r="L1784" s="739"/>
      <c r="M1784" s="754"/>
      <c r="N1784" s="752">
        <f>N1785</f>
        <v>5305000</v>
      </c>
      <c r="O1784" s="759"/>
      <c r="P1784" s="652"/>
    </row>
    <row r="1785" spans="2:17">
      <c r="B1785" s="728">
        <v>2</v>
      </c>
      <c r="C1785" s="729">
        <v>4</v>
      </c>
      <c r="D1785" s="729">
        <v>1</v>
      </c>
      <c r="E1785" s="729">
        <v>2</v>
      </c>
      <c r="F1785" s="687" t="s">
        <v>82</v>
      </c>
      <c r="G1785" s="739"/>
      <c r="H1785" s="739"/>
      <c r="I1785" s="739"/>
      <c r="J1785" s="739"/>
      <c r="K1785" s="739"/>
      <c r="L1785" s="739"/>
      <c r="M1785" s="754"/>
      <c r="N1785" s="752">
        <f>SUM(N1786:N1796)</f>
        <v>5305000</v>
      </c>
      <c r="O1785" s="759"/>
      <c r="P1785" s="652"/>
    </row>
    <row r="1786" spans="2:17">
      <c r="B1786" s="728"/>
      <c r="C1786" s="729"/>
      <c r="D1786" s="729"/>
      <c r="E1786" s="729"/>
      <c r="F1786" s="687" t="s">
        <v>224</v>
      </c>
      <c r="G1786" s="739"/>
      <c r="H1786" s="739"/>
      <c r="I1786" s="739"/>
      <c r="J1786" s="739"/>
      <c r="K1786" s="739"/>
      <c r="L1786" s="739"/>
      <c r="M1786" s="754"/>
      <c r="N1786" s="752">
        <f>SUM(M1787:M1790)</f>
        <v>735000</v>
      </c>
      <c r="O1786" s="759"/>
      <c r="P1786" s="652"/>
    </row>
    <row r="1787" spans="2:17">
      <c r="B1787" s="728"/>
      <c r="C1787" s="729"/>
      <c r="D1787" s="729"/>
      <c r="E1787" s="729"/>
      <c r="F1787" s="687" t="s">
        <v>610</v>
      </c>
      <c r="G1787" s="739">
        <v>1</v>
      </c>
      <c r="H1787" s="739" t="s">
        <v>50</v>
      </c>
      <c r="I1787" s="762">
        <v>160000</v>
      </c>
      <c r="J1787" s="739"/>
      <c r="K1787" s="739"/>
      <c r="L1787" s="739"/>
      <c r="M1787" s="745">
        <f>G1787*I1787</f>
        <v>160000</v>
      </c>
      <c r="N1787" s="752"/>
      <c r="O1787" s="759"/>
      <c r="P1787" s="652"/>
    </row>
    <row r="1788" spans="2:17">
      <c r="B1788" s="728"/>
      <c r="C1788" s="729"/>
      <c r="D1788" s="729"/>
      <c r="E1788" s="729"/>
      <c r="F1788" s="688" t="s">
        <v>124</v>
      </c>
      <c r="G1788" s="739">
        <v>1</v>
      </c>
      <c r="H1788" s="739" t="s">
        <v>50</v>
      </c>
      <c r="I1788" s="763">
        <v>150000</v>
      </c>
      <c r="J1788" s="739"/>
      <c r="K1788" s="739"/>
      <c r="L1788" s="739"/>
      <c r="M1788" s="745">
        <f>G1788*I1788</f>
        <v>150000</v>
      </c>
      <c r="N1788" s="752"/>
      <c r="O1788" s="759"/>
      <c r="P1788" s="652"/>
    </row>
    <row r="1789" spans="2:17">
      <c r="B1789" s="728"/>
      <c r="C1789" s="729"/>
      <c r="D1789" s="729"/>
      <c r="E1789" s="729"/>
      <c r="F1789" s="688" t="s">
        <v>125</v>
      </c>
      <c r="G1789" s="739">
        <v>1</v>
      </c>
      <c r="H1789" s="739" t="s">
        <v>50</v>
      </c>
      <c r="I1789" s="763">
        <v>125000</v>
      </c>
      <c r="J1789" s="739"/>
      <c r="K1789" s="739"/>
      <c r="L1789" s="739"/>
      <c r="M1789" s="745">
        <f t="shared" ref="M1789:M1790" si="179">G1789*I1789</f>
        <v>125000</v>
      </c>
      <c r="N1789" s="752"/>
      <c r="O1789" s="759"/>
      <c r="P1789" s="652"/>
    </row>
    <row r="1790" spans="2:17">
      <c r="B1790" s="728"/>
      <c r="C1790" s="729"/>
      <c r="D1790" s="729"/>
      <c r="E1790" s="729"/>
      <c r="F1790" s="688" t="s">
        <v>126</v>
      </c>
      <c r="G1790" s="739">
        <v>3</v>
      </c>
      <c r="H1790" s="739" t="s">
        <v>50</v>
      </c>
      <c r="I1790" s="763">
        <v>100000</v>
      </c>
      <c r="J1790" s="739"/>
      <c r="K1790" s="739"/>
      <c r="L1790" s="739"/>
      <c r="M1790" s="745">
        <f t="shared" si="179"/>
        <v>300000</v>
      </c>
      <c r="N1790" s="752"/>
      <c r="O1790" s="759"/>
      <c r="P1790" s="652"/>
    </row>
    <row r="1791" spans="2:17">
      <c r="B1791" s="728"/>
      <c r="C1791" s="729"/>
      <c r="D1791" s="729"/>
      <c r="E1791" s="729"/>
      <c r="F1791" s="688" t="s">
        <v>131</v>
      </c>
      <c r="G1791" s="739"/>
      <c r="H1791" s="739"/>
      <c r="I1791" s="739">
        <v>2</v>
      </c>
      <c r="J1791" s="739" t="s">
        <v>50</v>
      </c>
      <c r="K1791" s="739">
        <v>2</v>
      </c>
      <c r="L1791" s="739" t="s">
        <v>50</v>
      </c>
      <c r="M1791" s="754">
        <v>150000</v>
      </c>
      <c r="N1791" s="752">
        <f>K1791*M1791*I1791</f>
        <v>600000</v>
      </c>
      <c r="O1791" s="759"/>
      <c r="P1791" s="652"/>
    </row>
    <row r="1792" spans="2:17">
      <c r="B1792" s="728"/>
      <c r="C1792" s="729"/>
      <c r="D1792" s="729"/>
      <c r="E1792" s="729"/>
      <c r="F1792" s="687" t="s">
        <v>577</v>
      </c>
      <c r="G1792" s="739"/>
      <c r="H1792" s="739"/>
      <c r="I1792" s="739">
        <v>2</v>
      </c>
      <c r="J1792" s="739" t="s">
        <v>50</v>
      </c>
      <c r="K1792" s="739">
        <v>32</v>
      </c>
      <c r="L1792" s="739" t="s">
        <v>50</v>
      </c>
      <c r="M1792" s="754">
        <v>20000</v>
      </c>
      <c r="N1792" s="752">
        <f>K1792*M1792*I1792</f>
        <v>1280000</v>
      </c>
      <c r="O1792" s="759"/>
      <c r="P1792" s="652"/>
    </row>
    <row r="1793" spans="2:17">
      <c r="B1793" s="728"/>
      <c r="C1793" s="729"/>
      <c r="D1793" s="729"/>
      <c r="E1793" s="729"/>
      <c r="F1793" s="687" t="s">
        <v>225</v>
      </c>
      <c r="G1793" s="739"/>
      <c r="H1793" s="739"/>
      <c r="I1793" s="739">
        <v>2</v>
      </c>
      <c r="J1793" s="739" t="s">
        <v>50</v>
      </c>
      <c r="K1793" s="739">
        <v>40</v>
      </c>
      <c r="L1793" s="739" t="s">
        <v>50</v>
      </c>
      <c r="M1793" s="754">
        <v>20000</v>
      </c>
      <c r="N1793" s="752">
        <f>K1793*M1793*I1793</f>
        <v>1600000</v>
      </c>
      <c r="O1793" s="759"/>
      <c r="P1793" s="652"/>
    </row>
    <row r="1794" spans="2:17">
      <c r="B1794" s="728"/>
      <c r="C1794" s="729"/>
      <c r="D1794" s="729"/>
      <c r="E1794" s="729"/>
      <c r="F1794" s="687" t="s">
        <v>127</v>
      </c>
      <c r="G1794" s="739"/>
      <c r="H1794" s="739"/>
      <c r="I1794" s="739"/>
      <c r="J1794" s="739"/>
      <c r="K1794" s="739"/>
      <c r="L1794" s="739"/>
      <c r="M1794" s="754"/>
      <c r="N1794" s="752">
        <v>250000</v>
      </c>
      <c r="O1794" s="759"/>
      <c r="P1794" s="652"/>
    </row>
    <row r="1795" spans="2:17">
      <c r="B1795" s="728"/>
      <c r="C1795" s="729"/>
      <c r="D1795" s="729"/>
      <c r="E1795" s="729"/>
      <c r="F1795" s="687" t="s">
        <v>128</v>
      </c>
      <c r="G1795" s="739"/>
      <c r="H1795" s="739"/>
      <c r="I1795" s="739"/>
      <c r="J1795" s="739"/>
      <c r="K1795" s="739"/>
      <c r="L1795" s="739"/>
      <c r="M1795" s="754"/>
      <c r="N1795" s="752">
        <v>200000</v>
      </c>
      <c r="O1795" s="759"/>
      <c r="P1795" s="652"/>
    </row>
    <row r="1796" spans="2:17">
      <c r="B1796" s="728"/>
      <c r="C1796" s="729"/>
      <c r="D1796" s="729"/>
      <c r="E1796" s="729"/>
      <c r="F1796" s="687" t="s">
        <v>598</v>
      </c>
      <c r="G1796" s="739"/>
      <c r="H1796" s="739"/>
      <c r="I1796" s="739"/>
      <c r="J1796" s="739"/>
      <c r="K1796" s="739">
        <v>2</v>
      </c>
      <c r="L1796" s="739" t="s">
        <v>50</v>
      </c>
      <c r="M1796" s="754">
        <v>320000</v>
      </c>
      <c r="N1796" s="752">
        <f>K1796*M1796</f>
        <v>640000</v>
      </c>
      <c r="O1796" s="759"/>
      <c r="P1796" s="652"/>
    </row>
    <row r="1797" spans="2:17">
      <c r="B1797" s="728"/>
      <c r="C1797" s="729"/>
      <c r="D1797" s="729"/>
      <c r="E1797" s="729"/>
      <c r="F1797" s="687"/>
      <c r="G1797" s="739"/>
      <c r="H1797" s="739"/>
      <c r="I1797" s="739"/>
      <c r="J1797" s="739"/>
      <c r="K1797" s="739"/>
      <c r="L1797" s="739"/>
      <c r="M1797" s="754"/>
      <c r="N1797" s="752"/>
      <c r="O1797" s="759"/>
      <c r="P1797" s="652"/>
    </row>
    <row r="1798" spans="2:17">
      <c r="B1798" s="728"/>
      <c r="C1798" s="729"/>
      <c r="D1798" s="729"/>
      <c r="E1798" s="729"/>
      <c r="F1798" s="687"/>
      <c r="G1798" s="739"/>
      <c r="H1798" s="739"/>
      <c r="I1798" s="739"/>
      <c r="J1798" s="739"/>
      <c r="K1798" s="739"/>
      <c r="L1798" s="739"/>
      <c r="M1798" s="754"/>
      <c r="N1798" s="752"/>
      <c r="O1798" s="759"/>
      <c r="P1798" s="652"/>
    </row>
    <row r="1799" spans="2:17">
      <c r="B1799" s="728">
        <v>2</v>
      </c>
      <c r="C1799" s="729">
        <v>4</v>
      </c>
      <c r="D1799" s="729">
        <v>2</v>
      </c>
      <c r="E1799" s="729"/>
      <c r="F1799" s="773" t="s">
        <v>235</v>
      </c>
      <c r="G1799" s="739"/>
      <c r="H1799" s="739"/>
      <c r="I1799" s="739"/>
      <c r="J1799" s="739"/>
      <c r="K1799" s="739"/>
      <c r="L1799" s="739"/>
      <c r="M1799" s="754"/>
      <c r="N1799" s="752">
        <f>SUM(N1801:N1807)</f>
        <v>12460000</v>
      </c>
      <c r="O1799" s="759"/>
      <c r="P1799" s="652"/>
    </row>
    <row r="1800" spans="2:17">
      <c r="B1800" s="728">
        <v>2</v>
      </c>
      <c r="C1800" s="729">
        <v>4</v>
      </c>
      <c r="D1800" s="729">
        <v>2</v>
      </c>
      <c r="E1800" s="729">
        <v>2</v>
      </c>
      <c r="F1800" s="687" t="s">
        <v>82</v>
      </c>
      <c r="G1800" s="739"/>
      <c r="H1800" s="739"/>
      <c r="I1800" s="739"/>
      <c r="J1800" s="739"/>
      <c r="K1800" s="739"/>
      <c r="L1800" s="739"/>
      <c r="M1800" s="754"/>
      <c r="N1800" s="752"/>
      <c r="O1800" s="759"/>
      <c r="P1800" s="652"/>
    </row>
    <row r="1801" spans="2:17">
      <c r="B1801" s="728"/>
      <c r="C1801" s="729"/>
      <c r="D1801" s="729"/>
      <c r="E1801" s="729"/>
      <c r="F1801" s="688" t="s">
        <v>131</v>
      </c>
      <c r="G1801" s="739">
        <v>2</v>
      </c>
      <c r="H1801" s="739" t="s">
        <v>50</v>
      </c>
      <c r="I1801" s="739"/>
      <c r="J1801" s="739"/>
      <c r="K1801" s="739">
        <v>2</v>
      </c>
      <c r="L1801" s="739" t="s">
        <v>50</v>
      </c>
      <c r="M1801" s="754">
        <v>150000</v>
      </c>
      <c r="N1801" s="752">
        <f>M1801*K1801*G1801</f>
        <v>600000</v>
      </c>
      <c r="O1801" s="759"/>
      <c r="P1801" s="652"/>
    </row>
    <row r="1802" spans="2:17">
      <c r="B1802" s="728"/>
      <c r="C1802" s="729"/>
      <c r="D1802" s="729"/>
      <c r="E1802" s="729"/>
      <c r="F1802" s="687" t="s">
        <v>130</v>
      </c>
      <c r="G1802" s="739">
        <v>2</v>
      </c>
      <c r="H1802" s="739" t="s">
        <v>50</v>
      </c>
      <c r="I1802" s="739"/>
      <c r="J1802" s="739"/>
      <c r="K1802" s="739">
        <v>11</v>
      </c>
      <c r="L1802" s="739" t="s">
        <v>50</v>
      </c>
      <c r="M1802" s="754">
        <v>20000</v>
      </c>
      <c r="N1802" s="752">
        <f>M1802*K1802*G1802</f>
        <v>440000</v>
      </c>
      <c r="O1802" s="759"/>
      <c r="P1802" s="652"/>
    </row>
    <row r="1803" spans="2:17">
      <c r="B1803" s="728"/>
      <c r="C1803" s="729"/>
      <c r="D1803" s="729"/>
      <c r="E1803" s="729"/>
      <c r="F1803" s="687" t="s">
        <v>127</v>
      </c>
      <c r="G1803" s="739">
        <v>2</v>
      </c>
      <c r="H1803" s="739" t="s">
        <v>50</v>
      </c>
      <c r="I1803" s="739"/>
      <c r="J1803" s="739"/>
      <c r="K1803" s="739"/>
      <c r="L1803" s="739"/>
      <c r="M1803" s="754">
        <v>220000</v>
      </c>
      <c r="N1803" s="752">
        <f>M1803*G1803</f>
        <v>440000</v>
      </c>
      <c r="O1803" s="759"/>
      <c r="P1803" s="652"/>
    </row>
    <row r="1804" spans="2:17">
      <c r="B1804" s="728"/>
      <c r="C1804" s="729"/>
      <c r="D1804" s="729"/>
      <c r="E1804" s="729"/>
      <c r="F1804" s="687" t="s">
        <v>225</v>
      </c>
      <c r="G1804" s="739">
        <v>2</v>
      </c>
      <c r="H1804" s="739" t="s">
        <v>50</v>
      </c>
      <c r="I1804" s="739">
        <v>5</v>
      </c>
      <c r="J1804" s="739" t="s">
        <v>50</v>
      </c>
      <c r="K1804" s="739">
        <v>11</v>
      </c>
      <c r="L1804" s="739" t="s">
        <v>50</v>
      </c>
      <c r="M1804" s="754">
        <v>20000</v>
      </c>
      <c r="N1804" s="752">
        <f>M1804*K1804*G1804*I1804</f>
        <v>2200000</v>
      </c>
      <c r="O1804" s="759"/>
      <c r="P1804" s="652"/>
    </row>
    <row r="1805" spans="2:17">
      <c r="B1805" s="728"/>
      <c r="C1805" s="729"/>
      <c r="D1805" s="729"/>
      <c r="E1805" s="729"/>
      <c r="F1805" s="687" t="s">
        <v>128</v>
      </c>
      <c r="G1805" s="739">
        <v>2</v>
      </c>
      <c r="H1805" s="739" t="s">
        <v>50</v>
      </c>
      <c r="I1805" s="739"/>
      <c r="J1805" s="739"/>
      <c r="K1805" s="739"/>
      <c r="L1805" s="739"/>
      <c r="M1805" s="754">
        <v>100000</v>
      </c>
      <c r="N1805" s="752">
        <f>M1805*G1805</f>
        <v>200000</v>
      </c>
      <c r="O1805" s="759"/>
      <c r="P1805" s="652"/>
    </row>
    <row r="1806" spans="2:17">
      <c r="B1806" s="728"/>
      <c r="C1806" s="729"/>
      <c r="D1806" s="729"/>
      <c r="E1806" s="729"/>
      <c r="F1806" s="687" t="s">
        <v>598</v>
      </c>
      <c r="G1806" s="739">
        <v>2</v>
      </c>
      <c r="H1806" s="739" t="s">
        <v>50</v>
      </c>
      <c r="I1806" s="739"/>
      <c r="J1806" s="739"/>
      <c r="K1806" s="739">
        <v>11</v>
      </c>
      <c r="L1806" s="739" t="s">
        <v>50</v>
      </c>
      <c r="M1806" s="754">
        <v>20000</v>
      </c>
      <c r="N1806" s="752">
        <f>M1806*K1806*G1806</f>
        <v>440000</v>
      </c>
      <c r="O1806" s="759"/>
      <c r="P1806" s="652"/>
    </row>
    <row r="1807" spans="2:17">
      <c r="B1807" s="728"/>
      <c r="C1807" s="729"/>
      <c r="D1807" s="729"/>
      <c r="E1807" s="729"/>
      <c r="F1807" s="687" t="s">
        <v>1430</v>
      </c>
      <c r="G1807" s="739">
        <v>2</v>
      </c>
      <c r="H1807" s="739" t="s">
        <v>50</v>
      </c>
      <c r="I1807" s="739"/>
      <c r="J1807" s="739"/>
      <c r="K1807" s="739">
        <v>11</v>
      </c>
      <c r="L1807" s="739" t="s">
        <v>50</v>
      </c>
      <c r="M1807" s="754">
        <v>370000</v>
      </c>
      <c r="N1807" s="752">
        <f>M1807*K1807*G1807</f>
        <v>8140000</v>
      </c>
      <c r="O1807" s="759"/>
      <c r="P1807" s="652"/>
    </row>
    <row r="1808" spans="2:17" ht="18.75" customHeight="1">
      <c r="B1808" s="728"/>
      <c r="C1808" s="729"/>
      <c r="D1808" s="729"/>
      <c r="E1808" s="729"/>
      <c r="F1808" s="687"/>
      <c r="G1808" s="739"/>
      <c r="H1808" s="739"/>
      <c r="I1808" s="739"/>
      <c r="J1808" s="739"/>
      <c r="K1808" s="739"/>
      <c r="L1808" s="739"/>
      <c r="M1808" s="754"/>
      <c r="N1808" s="752"/>
      <c r="O1808" s="759"/>
      <c r="P1808" s="652"/>
      <c r="Q1808" s="94">
        <f>N1848</f>
        <v>7635000</v>
      </c>
    </row>
    <row r="1809" spans="2:17">
      <c r="B1809" s="728"/>
      <c r="C1809" s="729"/>
      <c r="D1809" s="729"/>
      <c r="E1809" s="729"/>
      <c r="F1809" s="687"/>
      <c r="G1809" s="739"/>
      <c r="H1809" s="739"/>
      <c r="I1809" s="739"/>
      <c r="J1809" s="739"/>
      <c r="K1809" s="739"/>
      <c r="L1809" s="739"/>
      <c r="M1809" s="754"/>
      <c r="N1809" s="752"/>
      <c r="O1809" s="759"/>
      <c r="P1809" s="652"/>
    </row>
    <row r="1810" spans="2:17">
      <c r="B1810" s="728">
        <v>2</v>
      </c>
      <c r="C1810" s="729">
        <v>4</v>
      </c>
      <c r="D1810" s="729">
        <v>3</v>
      </c>
      <c r="E1810" s="729"/>
      <c r="F1810" s="792" t="s">
        <v>1412</v>
      </c>
      <c r="G1810" s="739"/>
      <c r="H1810" s="739"/>
      <c r="I1810" s="739"/>
      <c r="J1810" s="739"/>
      <c r="K1810" s="739"/>
      <c r="L1810" s="739"/>
      <c r="M1810" s="754"/>
      <c r="N1810" s="752">
        <f>N1811</f>
        <v>14960000</v>
      </c>
      <c r="O1810" s="759"/>
      <c r="P1810" s="652"/>
    </row>
    <row r="1811" spans="2:17">
      <c r="B1811" s="728">
        <v>2</v>
      </c>
      <c r="C1811" s="729">
        <v>4</v>
      </c>
      <c r="D1811" s="729">
        <v>3</v>
      </c>
      <c r="E1811" s="729">
        <v>2</v>
      </c>
      <c r="F1811" s="687" t="s">
        <v>82</v>
      </c>
      <c r="G1811" s="739"/>
      <c r="H1811" s="739"/>
      <c r="I1811" s="739"/>
      <c r="J1811" s="739"/>
      <c r="K1811" s="739"/>
      <c r="L1811" s="739"/>
      <c r="M1811" s="754"/>
      <c r="N1811" s="752">
        <f>SUM(N1812:N1820)</f>
        <v>14960000</v>
      </c>
      <c r="O1811" s="759"/>
      <c r="P1811" s="652"/>
    </row>
    <row r="1812" spans="2:17">
      <c r="B1812" s="728"/>
      <c r="C1812" s="729"/>
      <c r="D1812" s="729"/>
      <c r="E1812" s="729"/>
      <c r="F1812" s="687" t="s">
        <v>600</v>
      </c>
      <c r="G1812" s="739"/>
      <c r="H1812" s="739"/>
      <c r="I1812" s="739"/>
      <c r="J1812" s="739"/>
      <c r="K1812" s="739"/>
      <c r="L1812" s="739"/>
      <c r="M1812" s="754"/>
      <c r="N1812" s="752">
        <f>SUM(M1813:M1816)</f>
        <v>935000</v>
      </c>
      <c r="O1812" s="759"/>
      <c r="P1812" s="652"/>
    </row>
    <row r="1813" spans="2:17">
      <c r="B1813" s="728"/>
      <c r="C1813" s="729"/>
      <c r="D1813" s="729"/>
      <c r="E1813" s="729"/>
      <c r="F1813" s="688" t="s">
        <v>123</v>
      </c>
      <c r="G1813" s="739">
        <v>1</v>
      </c>
      <c r="H1813" s="739" t="s">
        <v>50</v>
      </c>
      <c r="I1813" s="745">
        <v>160000</v>
      </c>
      <c r="J1813" s="739"/>
      <c r="K1813" s="739"/>
      <c r="L1813" s="739"/>
      <c r="M1813" s="745">
        <f>G1813*I1813</f>
        <v>160000</v>
      </c>
      <c r="N1813" s="752"/>
      <c r="O1813" s="759"/>
      <c r="P1813" s="652"/>
    </row>
    <row r="1814" spans="2:17">
      <c r="B1814" s="728"/>
      <c r="C1814" s="729"/>
      <c r="D1814" s="729"/>
      <c r="E1814" s="729"/>
      <c r="F1814" s="688" t="s">
        <v>124</v>
      </c>
      <c r="G1814" s="739">
        <v>1</v>
      </c>
      <c r="H1814" s="739" t="s">
        <v>50</v>
      </c>
      <c r="I1814" s="745">
        <v>150000</v>
      </c>
      <c r="J1814" s="739"/>
      <c r="K1814" s="739"/>
      <c r="L1814" s="739"/>
      <c r="M1814" s="745">
        <f t="shared" ref="M1814:M1816" si="180">G1814*I1814</f>
        <v>150000</v>
      </c>
      <c r="N1814" s="752"/>
      <c r="O1814" s="759"/>
      <c r="P1814" s="652"/>
    </row>
    <row r="1815" spans="2:17">
      <c r="B1815" s="728"/>
      <c r="C1815" s="729"/>
      <c r="D1815" s="729"/>
      <c r="E1815" s="729"/>
      <c r="F1815" s="688" t="s">
        <v>125</v>
      </c>
      <c r="G1815" s="739">
        <v>1</v>
      </c>
      <c r="H1815" s="739" t="s">
        <v>50</v>
      </c>
      <c r="I1815" s="745">
        <v>125000</v>
      </c>
      <c r="J1815" s="739"/>
      <c r="K1815" s="739"/>
      <c r="L1815" s="739"/>
      <c r="M1815" s="745">
        <f t="shared" si="180"/>
        <v>125000</v>
      </c>
      <c r="N1815" s="752"/>
      <c r="O1815" s="759"/>
      <c r="P1815" s="652"/>
    </row>
    <row r="1816" spans="2:17">
      <c r="B1816" s="728"/>
      <c r="C1816" s="729"/>
      <c r="D1816" s="729"/>
      <c r="E1816" s="729"/>
      <c r="F1816" s="688" t="s">
        <v>126</v>
      </c>
      <c r="G1816" s="739">
        <v>5</v>
      </c>
      <c r="H1816" s="739" t="s">
        <v>50</v>
      </c>
      <c r="I1816" s="745">
        <v>100000</v>
      </c>
      <c r="J1816" s="739"/>
      <c r="K1816" s="739"/>
      <c r="L1816" s="739"/>
      <c r="M1816" s="745">
        <f t="shared" si="180"/>
        <v>500000</v>
      </c>
      <c r="N1816" s="752"/>
      <c r="O1816" s="759"/>
      <c r="P1816" s="652"/>
    </row>
    <row r="1817" spans="2:17">
      <c r="B1817" s="728"/>
      <c r="C1817" s="729"/>
      <c r="D1817" s="729"/>
      <c r="E1817" s="729"/>
      <c r="F1817" s="688" t="s">
        <v>130</v>
      </c>
      <c r="G1817" s="739">
        <v>25</v>
      </c>
      <c r="H1817" s="739" t="s">
        <v>50</v>
      </c>
      <c r="I1817" s="745"/>
      <c r="J1817" s="739"/>
      <c r="K1817" s="739">
        <v>18</v>
      </c>
      <c r="L1817" s="739" t="s">
        <v>50</v>
      </c>
      <c r="M1817" s="745">
        <v>20000</v>
      </c>
      <c r="N1817" s="752">
        <f>M1817*K1817*G1817</f>
        <v>9000000</v>
      </c>
      <c r="O1817" s="759"/>
      <c r="P1817" s="652"/>
    </row>
    <row r="1818" spans="2:17">
      <c r="B1818" s="728"/>
      <c r="C1818" s="729"/>
      <c r="D1818" s="729"/>
      <c r="E1818" s="729"/>
      <c r="F1818" s="687" t="s">
        <v>811</v>
      </c>
      <c r="G1818" s="739">
        <v>25</v>
      </c>
      <c r="H1818" s="739" t="s">
        <v>50</v>
      </c>
      <c r="I1818" s="739"/>
      <c r="J1818" s="739"/>
      <c r="K1818" s="739">
        <v>18</v>
      </c>
      <c r="L1818" s="739" t="s">
        <v>50</v>
      </c>
      <c r="M1818" s="745">
        <v>8500</v>
      </c>
      <c r="N1818" s="752">
        <f>M1818*K1818*G1818</f>
        <v>3825000</v>
      </c>
      <c r="O1818" s="759"/>
      <c r="P1818" s="652"/>
    </row>
    <row r="1819" spans="2:17">
      <c r="B1819" s="728"/>
      <c r="C1819" s="729"/>
      <c r="D1819" s="729"/>
      <c r="E1819" s="729"/>
      <c r="F1819" s="687" t="s">
        <v>127</v>
      </c>
      <c r="G1819" s="739"/>
      <c r="H1819" s="739"/>
      <c r="I1819" s="739"/>
      <c r="J1819" s="739"/>
      <c r="K1819" s="739">
        <v>18</v>
      </c>
      <c r="L1819" s="739" t="s">
        <v>50</v>
      </c>
      <c r="M1819" s="745">
        <v>50000</v>
      </c>
      <c r="N1819" s="752">
        <f>M1819*K1819</f>
        <v>900000</v>
      </c>
      <c r="O1819" s="759"/>
      <c r="P1819" s="652"/>
    </row>
    <row r="1820" spans="2:17">
      <c r="B1820" s="728"/>
      <c r="C1820" s="729"/>
      <c r="D1820" s="729"/>
      <c r="E1820" s="729"/>
      <c r="F1820" s="687" t="s">
        <v>128</v>
      </c>
      <c r="G1820" s="739"/>
      <c r="H1820" s="739"/>
      <c r="I1820" s="739"/>
      <c r="J1820" s="739"/>
      <c r="K1820" s="739"/>
      <c r="L1820" s="739"/>
      <c r="M1820" s="745"/>
      <c r="N1820" s="752">
        <v>300000</v>
      </c>
      <c r="O1820" s="759"/>
      <c r="P1820" s="652"/>
    </row>
    <row r="1821" spans="2:17" ht="16.5" customHeight="1">
      <c r="B1821" s="728"/>
      <c r="C1821" s="729"/>
      <c r="D1821" s="729"/>
      <c r="E1821" s="729"/>
      <c r="F1821" s="688"/>
      <c r="G1821" s="739"/>
      <c r="H1821" s="739"/>
      <c r="I1821" s="739"/>
      <c r="J1821" s="739"/>
      <c r="K1821" s="739"/>
      <c r="L1821" s="739"/>
      <c r="M1821" s="745"/>
      <c r="N1821" s="752"/>
      <c r="O1821" s="759"/>
      <c r="P1821" s="652"/>
      <c r="Q1821" s="94">
        <f>N1862</f>
        <v>8947500</v>
      </c>
    </row>
    <row r="1822" spans="2:17">
      <c r="B1822" s="728"/>
      <c r="C1822" s="729"/>
      <c r="D1822" s="729"/>
      <c r="E1822" s="729"/>
      <c r="F1822" s="687"/>
      <c r="G1822" s="739"/>
      <c r="H1822" s="739"/>
      <c r="I1822" s="739"/>
      <c r="J1822" s="739"/>
      <c r="K1822" s="739"/>
      <c r="L1822" s="739"/>
      <c r="M1822" s="754"/>
      <c r="N1822" s="752"/>
      <c r="O1822" s="759"/>
      <c r="P1822" s="652"/>
    </row>
    <row r="1823" spans="2:17">
      <c r="B1823" s="728">
        <v>2</v>
      </c>
      <c r="C1823" s="729">
        <v>4</v>
      </c>
      <c r="D1823" s="729">
        <v>4</v>
      </c>
      <c r="E1823" s="729"/>
      <c r="F1823" s="773" t="s">
        <v>239</v>
      </c>
      <c r="G1823" s="739"/>
      <c r="H1823" s="739"/>
      <c r="I1823" s="739"/>
      <c r="J1823" s="739"/>
      <c r="K1823" s="739"/>
      <c r="L1823" s="739"/>
      <c r="M1823" s="754"/>
      <c r="N1823" s="752">
        <f>N1824</f>
        <v>60305000</v>
      </c>
      <c r="O1823" s="759"/>
      <c r="P1823" s="652"/>
    </row>
    <row r="1824" spans="2:17">
      <c r="B1824" s="728">
        <v>2</v>
      </c>
      <c r="C1824" s="729">
        <v>4</v>
      </c>
      <c r="D1824" s="729">
        <v>4</v>
      </c>
      <c r="E1824" s="729">
        <v>2</v>
      </c>
      <c r="F1824" s="687" t="s">
        <v>82</v>
      </c>
      <c r="G1824" s="739"/>
      <c r="H1824" s="739"/>
      <c r="I1824" s="739"/>
      <c r="J1824" s="739"/>
      <c r="K1824" s="739"/>
      <c r="L1824" s="739"/>
      <c r="M1824" s="754"/>
      <c r="N1824" s="752">
        <f>SUM(N1825:N1845)</f>
        <v>60305000</v>
      </c>
      <c r="O1824" s="759"/>
      <c r="P1824" s="652"/>
    </row>
    <row r="1825" spans="2:16">
      <c r="B1825" s="728"/>
      <c r="C1825" s="729"/>
      <c r="D1825" s="729"/>
      <c r="E1825" s="729"/>
      <c r="F1825" s="687" t="s">
        <v>600</v>
      </c>
      <c r="G1825" s="739"/>
      <c r="H1825" s="739"/>
      <c r="I1825" s="739"/>
      <c r="J1825" s="739"/>
      <c r="K1825" s="739"/>
      <c r="L1825" s="739"/>
      <c r="M1825" s="754"/>
      <c r="N1825" s="752">
        <f>SUM(M1826:M1829)</f>
        <v>2235000</v>
      </c>
      <c r="O1825" s="759"/>
      <c r="P1825" s="652"/>
    </row>
    <row r="1826" spans="2:16">
      <c r="B1826" s="728"/>
      <c r="C1826" s="729"/>
      <c r="D1826" s="729"/>
      <c r="E1826" s="729"/>
      <c r="F1826" s="688" t="s">
        <v>123</v>
      </c>
      <c r="G1826" s="739"/>
      <c r="H1826" s="739">
        <v>1</v>
      </c>
      <c r="I1826" s="739" t="s">
        <v>50</v>
      </c>
      <c r="J1826" s="747">
        <v>160000</v>
      </c>
      <c r="K1826" s="739"/>
      <c r="L1826" s="739"/>
      <c r="M1826" s="754">
        <f>H1826*J1826</f>
        <v>160000</v>
      </c>
      <c r="N1826" s="752"/>
      <c r="O1826" s="759"/>
      <c r="P1826" s="652"/>
    </row>
    <row r="1827" spans="2:16">
      <c r="B1827" s="728"/>
      <c r="C1827" s="729"/>
      <c r="D1827" s="729"/>
      <c r="E1827" s="729"/>
      <c r="F1827" s="688" t="s">
        <v>124</v>
      </c>
      <c r="G1827" s="739"/>
      <c r="H1827" s="739">
        <v>1</v>
      </c>
      <c r="I1827" s="739" t="s">
        <v>50</v>
      </c>
      <c r="J1827" s="747">
        <v>150000</v>
      </c>
      <c r="K1827" s="739"/>
      <c r="L1827" s="739"/>
      <c r="M1827" s="754">
        <f t="shared" ref="M1827:M1829" si="181">H1827*J1827</f>
        <v>150000</v>
      </c>
      <c r="N1827" s="752"/>
      <c r="O1827" s="759"/>
      <c r="P1827" s="652"/>
    </row>
    <row r="1828" spans="2:16">
      <c r="B1828" s="728"/>
      <c r="C1828" s="729"/>
      <c r="D1828" s="729"/>
      <c r="E1828" s="729"/>
      <c r="F1828" s="688" t="s">
        <v>125</v>
      </c>
      <c r="G1828" s="739"/>
      <c r="H1828" s="739">
        <v>1</v>
      </c>
      <c r="I1828" s="739" t="s">
        <v>50</v>
      </c>
      <c r="J1828" s="747">
        <v>125000</v>
      </c>
      <c r="K1828" s="739"/>
      <c r="L1828" s="739"/>
      <c r="M1828" s="754">
        <f t="shared" si="181"/>
        <v>125000</v>
      </c>
      <c r="N1828" s="752"/>
      <c r="O1828" s="759"/>
      <c r="P1828" s="652"/>
    </row>
    <row r="1829" spans="2:16">
      <c r="B1829" s="728"/>
      <c r="C1829" s="729"/>
      <c r="D1829" s="729"/>
      <c r="E1829" s="729"/>
      <c r="F1829" s="688" t="s">
        <v>126</v>
      </c>
      <c r="G1829" s="739"/>
      <c r="H1829" s="739">
        <v>18</v>
      </c>
      <c r="I1829" s="739" t="s">
        <v>50</v>
      </c>
      <c r="J1829" s="747">
        <v>100000</v>
      </c>
      <c r="K1829" s="739"/>
      <c r="L1829" s="739"/>
      <c r="M1829" s="754">
        <f t="shared" si="181"/>
        <v>1800000</v>
      </c>
      <c r="N1829" s="752"/>
      <c r="O1829" s="759"/>
      <c r="P1829" s="652"/>
    </row>
    <row r="1830" spans="2:16">
      <c r="B1830" s="728"/>
      <c r="C1830" s="729"/>
      <c r="D1830" s="729"/>
      <c r="E1830" s="729"/>
      <c r="F1830" s="687" t="s">
        <v>127</v>
      </c>
      <c r="G1830" s="739"/>
      <c r="H1830" s="739"/>
      <c r="I1830" s="739"/>
      <c r="J1830" s="739"/>
      <c r="K1830" s="739"/>
      <c r="L1830" s="739"/>
      <c r="M1830" s="754"/>
      <c r="N1830" s="752">
        <v>200000</v>
      </c>
      <c r="O1830" s="759"/>
      <c r="P1830" s="652"/>
    </row>
    <row r="1831" spans="2:16">
      <c r="B1831" s="728"/>
      <c r="C1831" s="729"/>
      <c r="D1831" s="729"/>
      <c r="E1831" s="729"/>
      <c r="F1831" s="687" t="s">
        <v>173</v>
      </c>
      <c r="G1831" s="739"/>
      <c r="H1831" s="739"/>
      <c r="I1831" s="739"/>
      <c r="J1831" s="739">
        <v>200</v>
      </c>
      <c r="K1831" s="739" t="s">
        <v>50</v>
      </c>
      <c r="L1831" s="739"/>
      <c r="M1831" s="754">
        <v>20000</v>
      </c>
      <c r="N1831" s="752">
        <f>J1831*M1831</f>
        <v>4000000</v>
      </c>
      <c r="O1831" s="759"/>
      <c r="P1831" s="652"/>
    </row>
    <row r="1832" spans="2:16">
      <c r="B1832" s="728"/>
      <c r="C1832" s="729"/>
      <c r="D1832" s="729"/>
      <c r="E1832" s="729"/>
      <c r="F1832" s="687" t="s">
        <v>128</v>
      </c>
      <c r="G1832" s="739"/>
      <c r="H1832" s="739"/>
      <c r="I1832" s="739"/>
      <c r="J1832" s="739"/>
      <c r="K1832" s="739"/>
      <c r="L1832" s="739"/>
      <c r="M1832" s="754"/>
      <c r="N1832" s="752">
        <v>200000</v>
      </c>
      <c r="O1832" s="759"/>
      <c r="P1832" s="652"/>
    </row>
    <row r="1833" spans="2:16">
      <c r="B1833" s="728"/>
      <c r="C1833" s="729"/>
      <c r="D1833" s="729"/>
      <c r="E1833" s="729"/>
      <c r="F1833" s="687" t="s">
        <v>486</v>
      </c>
      <c r="G1833" s="739"/>
      <c r="H1833" s="739"/>
      <c r="I1833" s="739"/>
      <c r="J1833" s="739"/>
      <c r="K1833" s="739"/>
      <c r="L1833" s="739"/>
      <c r="M1833" s="754">
        <v>1500000</v>
      </c>
      <c r="N1833" s="752">
        <f>M1833</f>
        <v>1500000</v>
      </c>
      <c r="O1833" s="759"/>
      <c r="P1833" s="652"/>
    </row>
    <row r="1834" spans="2:16">
      <c r="B1834" s="728"/>
      <c r="C1834" s="729"/>
      <c r="D1834" s="729"/>
      <c r="E1834" s="729"/>
      <c r="F1834" s="687" t="s">
        <v>493</v>
      </c>
      <c r="G1834" s="739"/>
      <c r="H1834" s="739">
        <v>1</v>
      </c>
      <c r="I1834" s="739" t="s">
        <v>50</v>
      </c>
      <c r="J1834" s="739"/>
      <c r="K1834" s="739"/>
      <c r="L1834" s="739"/>
      <c r="M1834" s="754"/>
      <c r="N1834" s="752">
        <v>2000000</v>
      </c>
      <c r="O1834" s="759"/>
      <c r="P1834" s="652"/>
    </row>
    <row r="1835" spans="2:16">
      <c r="B1835" s="728"/>
      <c r="C1835" s="729"/>
      <c r="D1835" s="729"/>
      <c r="E1835" s="729"/>
      <c r="F1835" s="687" t="s">
        <v>1414</v>
      </c>
      <c r="G1835" s="739"/>
      <c r="H1835" s="739">
        <v>200</v>
      </c>
      <c r="I1835" s="739" t="s">
        <v>50</v>
      </c>
      <c r="J1835" s="739">
        <v>2000</v>
      </c>
      <c r="K1835" s="739"/>
      <c r="L1835" s="739"/>
      <c r="M1835" s="754"/>
      <c r="N1835" s="752">
        <f>J1835*H1835</f>
        <v>400000</v>
      </c>
      <c r="O1835" s="759"/>
      <c r="P1835" s="652"/>
    </row>
    <row r="1836" spans="2:16">
      <c r="B1836" s="728"/>
      <c r="C1836" s="729"/>
      <c r="D1836" s="729"/>
      <c r="E1836" s="729"/>
      <c r="F1836" s="687" t="s">
        <v>693</v>
      </c>
      <c r="G1836" s="739"/>
      <c r="H1836" s="739"/>
      <c r="I1836" s="739"/>
      <c r="J1836" s="739"/>
      <c r="K1836" s="739"/>
      <c r="L1836" s="739"/>
      <c r="M1836" s="754"/>
      <c r="N1836" s="752">
        <v>850000</v>
      </c>
      <c r="O1836" s="759"/>
      <c r="P1836" s="652"/>
    </row>
    <row r="1837" spans="2:16">
      <c r="B1837" s="728"/>
      <c r="C1837" s="729"/>
      <c r="D1837" s="729"/>
      <c r="E1837" s="729"/>
      <c r="F1837" s="688" t="s">
        <v>1413</v>
      </c>
      <c r="G1837" s="739"/>
      <c r="H1837" s="739"/>
      <c r="I1837" s="739"/>
      <c r="J1837" s="747"/>
      <c r="K1837" s="739"/>
      <c r="L1837" s="739"/>
      <c r="M1837" s="754"/>
      <c r="N1837" s="752">
        <v>1000000</v>
      </c>
      <c r="O1837" s="759"/>
      <c r="P1837" s="652"/>
    </row>
    <row r="1838" spans="2:16">
      <c r="B1838" s="728"/>
      <c r="C1838" s="729"/>
      <c r="D1838" s="729"/>
      <c r="E1838" s="729"/>
      <c r="F1838" s="688" t="s">
        <v>605</v>
      </c>
      <c r="G1838" s="739"/>
      <c r="H1838" s="739">
        <v>1</v>
      </c>
      <c r="I1838" s="739" t="s">
        <v>50</v>
      </c>
      <c r="J1838" s="747"/>
      <c r="K1838" s="739"/>
      <c r="L1838" s="739"/>
      <c r="M1838" s="754"/>
      <c r="N1838" s="752">
        <v>2000000</v>
      </c>
      <c r="O1838" s="759"/>
      <c r="P1838" s="652"/>
    </row>
    <row r="1839" spans="2:16">
      <c r="B1839" s="728"/>
      <c r="C1839" s="729"/>
      <c r="D1839" s="729"/>
      <c r="E1839" s="729"/>
      <c r="F1839" s="688" t="s">
        <v>488</v>
      </c>
      <c r="G1839" s="739"/>
      <c r="H1839" s="739">
        <v>1</v>
      </c>
      <c r="I1839" s="739" t="s">
        <v>50</v>
      </c>
      <c r="J1839" s="747"/>
      <c r="K1839" s="739"/>
      <c r="L1839" s="739"/>
      <c r="M1839" s="754">
        <v>1000000</v>
      </c>
      <c r="N1839" s="752">
        <f>M1839*H1839</f>
        <v>1000000</v>
      </c>
      <c r="O1839" s="759"/>
      <c r="P1839" s="652"/>
    </row>
    <row r="1840" spans="2:16">
      <c r="B1840" s="728"/>
      <c r="C1840" s="729"/>
      <c r="D1840" s="729"/>
      <c r="E1840" s="729"/>
      <c r="F1840" s="687" t="s">
        <v>490</v>
      </c>
      <c r="G1840" s="739"/>
      <c r="H1840" s="739">
        <v>1</v>
      </c>
      <c r="I1840" s="739" t="s">
        <v>50</v>
      </c>
      <c r="J1840" s="747"/>
      <c r="K1840" s="739"/>
      <c r="L1840" s="739"/>
      <c r="M1840" s="754">
        <v>1000000</v>
      </c>
      <c r="N1840" s="752">
        <f>M1840*H1840</f>
        <v>1000000</v>
      </c>
      <c r="O1840" s="759"/>
      <c r="P1840" s="652"/>
    </row>
    <row r="1841" spans="2:16">
      <c r="B1841" s="728"/>
      <c r="C1841" s="729"/>
      <c r="D1841" s="729"/>
      <c r="E1841" s="729"/>
      <c r="F1841" s="788" t="s">
        <v>1415</v>
      </c>
      <c r="G1841" s="739"/>
      <c r="H1841" s="739"/>
      <c r="I1841" s="739"/>
      <c r="J1841" s="747"/>
      <c r="K1841" s="739"/>
      <c r="L1841" s="739"/>
      <c r="M1841" s="754"/>
      <c r="N1841" s="752"/>
      <c r="O1841" s="759"/>
      <c r="P1841" s="652"/>
    </row>
    <row r="1842" spans="2:16">
      <c r="B1842" s="728"/>
      <c r="C1842" s="729"/>
      <c r="D1842" s="729"/>
      <c r="E1842" s="729"/>
      <c r="F1842" s="687" t="s">
        <v>1416</v>
      </c>
      <c r="G1842" s="739"/>
      <c r="H1842" s="739">
        <v>18</v>
      </c>
      <c r="I1842" s="739" t="s">
        <v>50</v>
      </c>
      <c r="J1842" s="739">
        <v>12</v>
      </c>
      <c r="K1842" s="739" t="s">
        <v>50</v>
      </c>
      <c r="L1842" s="739"/>
      <c r="M1842" s="754">
        <v>60000</v>
      </c>
      <c r="N1842" s="752">
        <f>M1842*J1842*H1842</f>
        <v>12960000</v>
      </c>
      <c r="O1842" s="759"/>
      <c r="P1842" s="652"/>
    </row>
    <row r="1843" spans="2:16">
      <c r="B1843" s="728"/>
      <c r="C1843" s="729"/>
      <c r="D1843" s="729"/>
      <c r="E1843" s="729"/>
      <c r="F1843" s="687" t="s">
        <v>492</v>
      </c>
      <c r="G1843" s="739"/>
      <c r="H1843" s="739">
        <v>18</v>
      </c>
      <c r="I1843" s="739" t="s">
        <v>50</v>
      </c>
      <c r="J1843" s="739">
        <v>10</v>
      </c>
      <c r="K1843" s="739" t="s">
        <v>50</v>
      </c>
      <c r="L1843" s="739"/>
      <c r="M1843" s="754">
        <v>50000</v>
      </c>
      <c r="N1843" s="752">
        <f>M1843*J1843*H1843</f>
        <v>9000000</v>
      </c>
      <c r="O1843" s="759"/>
      <c r="P1843" s="652"/>
    </row>
    <row r="1844" spans="2:16">
      <c r="B1844" s="728"/>
      <c r="C1844" s="729"/>
      <c r="D1844" s="729"/>
      <c r="E1844" s="729"/>
      <c r="F1844" s="687" t="s">
        <v>494</v>
      </c>
      <c r="G1844" s="739"/>
      <c r="H1844" s="739">
        <v>18</v>
      </c>
      <c r="I1844" s="739" t="s">
        <v>50</v>
      </c>
      <c r="J1844" s="739">
        <v>12</v>
      </c>
      <c r="K1844" s="739" t="s">
        <v>50</v>
      </c>
      <c r="L1844" s="739"/>
      <c r="M1844" s="754">
        <v>60000</v>
      </c>
      <c r="N1844" s="752">
        <f>M1844*J1844*H1844</f>
        <v>12960000</v>
      </c>
      <c r="O1844" s="759"/>
      <c r="P1844" s="652"/>
    </row>
    <row r="1845" spans="2:16">
      <c r="B1845" s="728"/>
      <c r="C1845" s="729"/>
      <c r="D1845" s="729"/>
      <c r="E1845" s="729"/>
      <c r="F1845" s="687" t="s">
        <v>491</v>
      </c>
      <c r="G1845" s="739"/>
      <c r="H1845" s="739">
        <v>18</v>
      </c>
      <c r="I1845" s="739" t="s">
        <v>50</v>
      </c>
      <c r="J1845" s="739">
        <v>10</v>
      </c>
      <c r="K1845" s="739" t="s">
        <v>50</v>
      </c>
      <c r="L1845" s="739"/>
      <c r="M1845" s="754">
        <v>50000</v>
      </c>
      <c r="N1845" s="752">
        <f>M1845*J1845*H1845</f>
        <v>9000000</v>
      </c>
      <c r="O1845" s="759"/>
      <c r="P1845" s="652"/>
    </row>
    <row r="1846" spans="2:16">
      <c r="B1846" s="728"/>
      <c r="C1846" s="729"/>
      <c r="D1846" s="729"/>
      <c r="E1846" s="729"/>
      <c r="F1846" s="687"/>
      <c r="G1846" s="739"/>
      <c r="H1846" s="739"/>
      <c r="I1846" s="739"/>
      <c r="J1846" s="739"/>
      <c r="K1846" s="739"/>
      <c r="L1846" s="739"/>
      <c r="M1846" s="754"/>
      <c r="N1846" s="752"/>
      <c r="O1846" s="759"/>
      <c r="P1846" s="652"/>
    </row>
    <row r="1847" spans="2:16">
      <c r="B1847" s="728"/>
      <c r="C1847" s="729"/>
      <c r="D1847" s="729"/>
      <c r="E1847" s="729"/>
      <c r="F1847" s="687"/>
      <c r="G1847" s="739"/>
      <c r="H1847" s="739"/>
      <c r="I1847" s="739"/>
      <c r="J1847" s="739"/>
      <c r="K1847" s="739"/>
      <c r="L1847" s="739"/>
      <c r="M1847" s="754"/>
      <c r="N1847" s="752"/>
      <c r="O1847" s="759"/>
      <c r="P1847" s="652"/>
    </row>
    <row r="1848" spans="2:16">
      <c r="B1848" s="728">
        <v>2</v>
      </c>
      <c r="C1848" s="729">
        <v>4</v>
      </c>
      <c r="D1848" s="729">
        <v>5</v>
      </c>
      <c r="E1848" s="729"/>
      <c r="F1848" s="792" t="s">
        <v>1417</v>
      </c>
      <c r="G1848" s="739"/>
      <c r="H1848" s="739"/>
      <c r="I1848" s="739"/>
      <c r="J1848" s="739"/>
      <c r="K1848" s="739"/>
      <c r="L1848" s="739"/>
      <c r="M1848" s="754"/>
      <c r="N1848" s="752">
        <f>N1849</f>
        <v>7635000</v>
      </c>
      <c r="O1848" s="759"/>
      <c r="P1848" s="652"/>
    </row>
    <row r="1849" spans="2:16">
      <c r="B1849" s="728">
        <v>2</v>
      </c>
      <c r="C1849" s="729">
        <v>4</v>
      </c>
      <c r="D1849" s="729">
        <v>5</v>
      </c>
      <c r="E1849" s="729">
        <v>2</v>
      </c>
      <c r="F1849" s="687" t="s">
        <v>82</v>
      </c>
      <c r="G1849" s="739"/>
      <c r="H1849" s="739"/>
      <c r="I1849" s="739"/>
      <c r="J1849" s="739"/>
      <c r="K1849" s="739"/>
      <c r="L1849" s="739"/>
      <c r="M1849" s="754"/>
      <c r="N1849" s="752">
        <f>SUM(N1850:N1859)</f>
        <v>7635000</v>
      </c>
      <c r="O1849" s="759"/>
      <c r="P1849" s="652"/>
    </row>
    <row r="1850" spans="2:16">
      <c r="B1850" s="728"/>
      <c r="C1850" s="729"/>
      <c r="D1850" s="729"/>
      <c r="E1850" s="729"/>
      <c r="F1850" s="687" t="s">
        <v>224</v>
      </c>
      <c r="G1850" s="739"/>
      <c r="H1850" s="739"/>
      <c r="I1850" s="739"/>
      <c r="J1850" s="739"/>
      <c r="K1850" s="739"/>
      <c r="L1850" s="739"/>
      <c r="M1850" s="754"/>
      <c r="N1850" s="752">
        <f>SUM(M1851:M1854)</f>
        <v>735000</v>
      </c>
      <c r="O1850" s="759"/>
      <c r="P1850" s="652"/>
    </row>
    <row r="1851" spans="2:16">
      <c r="B1851" s="728"/>
      <c r="C1851" s="729"/>
      <c r="D1851" s="729"/>
      <c r="E1851" s="729"/>
      <c r="F1851" s="687" t="s">
        <v>123</v>
      </c>
      <c r="G1851" s="739"/>
      <c r="H1851" s="739">
        <v>1</v>
      </c>
      <c r="I1851" s="739" t="s">
        <v>50</v>
      </c>
      <c r="J1851" s="764">
        <v>160000</v>
      </c>
      <c r="K1851" s="739"/>
      <c r="L1851" s="739"/>
      <c r="M1851" s="754">
        <v>160000</v>
      </c>
      <c r="N1851" s="752"/>
      <c r="O1851" s="759"/>
      <c r="P1851" s="652"/>
    </row>
    <row r="1852" spans="2:16">
      <c r="B1852" s="728"/>
      <c r="C1852" s="729"/>
      <c r="D1852" s="729"/>
      <c r="E1852" s="729"/>
      <c r="F1852" s="688" t="s">
        <v>124</v>
      </c>
      <c r="G1852" s="739"/>
      <c r="H1852" s="739">
        <v>1</v>
      </c>
      <c r="I1852" s="739" t="s">
        <v>50</v>
      </c>
      <c r="J1852" s="745">
        <v>150000</v>
      </c>
      <c r="K1852" s="739"/>
      <c r="L1852" s="739"/>
      <c r="M1852" s="754">
        <f>H1852*J1852</f>
        <v>150000</v>
      </c>
      <c r="N1852" s="752"/>
      <c r="O1852" s="759"/>
      <c r="P1852" s="652"/>
    </row>
    <row r="1853" spans="2:16">
      <c r="B1853" s="728"/>
      <c r="C1853" s="729"/>
      <c r="D1853" s="729"/>
      <c r="E1853" s="729"/>
      <c r="F1853" s="688" t="s">
        <v>125</v>
      </c>
      <c r="G1853" s="739"/>
      <c r="H1853" s="739">
        <v>1</v>
      </c>
      <c r="I1853" s="739" t="s">
        <v>50</v>
      </c>
      <c r="J1853" s="745">
        <v>125000</v>
      </c>
      <c r="K1853" s="739"/>
      <c r="L1853" s="739"/>
      <c r="M1853" s="754">
        <f t="shared" ref="M1853:M1854" si="182">H1853*J1853</f>
        <v>125000</v>
      </c>
      <c r="N1853" s="752"/>
      <c r="O1853" s="759"/>
      <c r="P1853" s="652"/>
    </row>
    <row r="1854" spans="2:16">
      <c r="B1854" s="728"/>
      <c r="C1854" s="729"/>
      <c r="D1854" s="729"/>
      <c r="E1854" s="729"/>
      <c r="F1854" s="688" t="s">
        <v>126</v>
      </c>
      <c r="G1854" s="739"/>
      <c r="H1854" s="739">
        <v>3</v>
      </c>
      <c r="I1854" s="739" t="s">
        <v>50</v>
      </c>
      <c r="J1854" s="745">
        <v>100000</v>
      </c>
      <c r="K1854" s="739"/>
      <c r="L1854" s="739"/>
      <c r="M1854" s="754">
        <f t="shared" si="182"/>
        <v>300000</v>
      </c>
      <c r="N1854" s="752"/>
      <c r="O1854" s="759"/>
      <c r="P1854" s="652"/>
    </row>
    <row r="1855" spans="2:16">
      <c r="B1855" s="728"/>
      <c r="C1855" s="729"/>
      <c r="D1855" s="729"/>
      <c r="E1855" s="729"/>
      <c r="F1855" s="687" t="s">
        <v>500</v>
      </c>
      <c r="G1855" s="739"/>
      <c r="H1855" s="739"/>
      <c r="I1855" s="739"/>
      <c r="J1855" s="739"/>
      <c r="K1855" s="739">
        <v>2</v>
      </c>
      <c r="L1855" s="739" t="s">
        <v>50</v>
      </c>
      <c r="M1855" s="754">
        <v>150000</v>
      </c>
      <c r="N1855" s="752">
        <f>K1855*M1855</f>
        <v>300000</v>
      </c>
      <c r="O1855" s="759"/>
      <c r="P1855" s="652"/>
    </row>
    <row r="1856" spans="2:16">
      <c r="B1856" s="728"/>
      <c r="C1856" s="729"/>
      <c r="D1856" s="729"/>
      <c r="E1856" s="729"/>
      <c r="F1856" s="687" t="s">
        <v>130</v>
      </c>
      <c r="G1856" s="739"/>
      <c r="H1856" s="739"/>
      <c r="I1856" s="739">
        <v>2</v>
      </c>
      <c r="J1856" s="739" t="s">
        <v>50</v>
      </c>
      <c r="K1856" s="739">
        <v>75</v>
      </c>
      <c r="L1856" s="739" t="s">
        <v>50</v>
      </c>
      <c r="M1856" s="754">
        <v>20000</v>
      </c>
      <c r="N1856" s="752">
        <f>I1856*K1856*M1856</f>
        <v>3000000</v>
      </c>
      <c r="O1856" s="759"/>
      <c r="P1856" s="652"/>
    </row>
    <row r="1857" spans="2:17">
      <c r="B1857" s="728"/>
      <c r="C1857" s="729"/>
      <c r="D1857" s="729"/>
      <c r="E1857" s="729"/>
      <c r="F1857" s="687" t="s">
        <v>127</v>
      </c>
      <c r="G1857" s="739"/>
      <c r="H1857" s="739"/>
      <c r="I1857" s="739"/>
      <c r="J1857" s="739"/>
      <c r="K1857" s="739"/>
      <c r="L1857" s="739"/>
      <c r="M1857" s="754"/>
      <c r="N1857" s="752">
        <v>200000</v>
      </c>
      <c r="O1857" s="759"/>
      <c r="P1857" s="652"/>
    </row>
    <row r="1858" spans="2:17">
      <c r="B1858" s="728"/>
      <c r="C1858" s="729"/>
      <c r="D1858" s="729"/>
      <c r="E1858" s="729"/>
      <c r="F1858" s="687" t="s">
        <v>205</v>
      </c>
      <c r="G1858" s="739"/>
      <c r="H1858" s="739"/>
      <c r="I1858" s="739">
        <v>2</v>
      </c>
      <c r="J1858" s="739" t="s">
        <v>50</v>
      </c>
      <c r="K1858" s="739">
        <v>80</v>
      </c>
      <c r="L1858" s="739" t="s">
        <v>50</v>
      </c>
      <c r="M1858" s="754">
        <v>20000</v>
      </c>
      <c r="N1858" s="752">
        <f>M1858*K1858*I1858</f>
        <v>3200000</v>
      </c>
      <c r="O1858" s="759"/>
      <c r="P1858" s="652"/>
    </row>
    <row r="1859" spans="2:17">
      <c r="B1859" s="728"/>
      <c r="C1859" s="729"/>
      <c r="D1859" s="729"/>
      <c r="E1859" s="729"/>
      <c r="F1859" s="687" t="s">
        <v>128</v>
      </c>
      <c r="G1859" s="739"/>
      <c r="H1859" s="739"/>
      <c r="I1859" s="739"/>
      <c r="J1859" s="739"/>
      <c r="K1859" s="739"/>
      <c r="L1859" s="739"/>
      <c r="M1859" s="754"/>
      <c r="N1859" s="752">
        <v>200000</v>
      </c>
      <c r="O1859" s="759"/>
      <c r="P1859" s="652"/>
    </row>
    <row r="1860" spans="2:17">
      <c r="B1860" s="728"/>
      <c r="C1860" s="729"/>
      <c r="D1860" s="729"/>
      <c r="E1860" s="729"/>
      <c r="F1860" s="791"/>
      <c r="G1860" s="739"/>
      <c r="H1860" s="739"/>
      <c r="I1860" s="739"/>
      <c r="J1860" s="739"/>
      <c r="K1860" s="739"/>
      <c r="L1860" s="739"/>
      <c r="M1860" s="754"/>
      <c r="N1860" s="752"/>
      <c r="O1860" s="759"/>
      <c r="P1860" s="652"/>
    </row>
    <row r="1861" spans="2:17">
      <c r="B1861" s="728"/>
      <c r="C1861" s="729"/>
      <c r="D1861" s="729"/>
      <c r="E1861" s="729"/>
      <c r="F1861" s="791"/>
      <c r="G1861" s="739"/>
      <c r="H1861" s="739"/>
      <c r="I1861" s="739"/>
      <c r="J1861" s="739"/>
      <c r="K1861" s="739"/>
      <c r="L1861" s="739"/>
      <c r="M1861" s="754"/>
      <c r="N1861" s="752"/>
      <c r="O1861" s="759"/>
      <c r="P1861" s="652"/>
    </row>
    <row r="1862" spans="2:17">
      <c r="B1862" s="728">
        <v>2</v>
      </c>
      <c r="C1862" s="729">
        <v>4</v>
      </c>
      <c r="D1862" s="729">
        <v>6</v>
      </c>
      <c r="E1862" s="729"/>
      <c r="F1862" s="773" t="s">
        <v>1455</v>
      </c>
      <c r="G1862" s="733"/>
      <c r="H1862" s="733"/>
      <c r="I1862" s="733"/>
      <c r="J1862" s="733"/>
      <c r="K1862" s="733"/>
      <c r="L1862" s="733"/>
      <c r="M1862" s="734"/>
      <c r="N1862" s="752">
        <f>N1863</f>
        <v>8947500</v>
      </c>
      <c r="O1862" s="759"/>
      <c r="P1862" s="652"/>
    </row>
    <row r="1863" spans="2:17">
      <c r="B1863" s="728">
        <v>2</v>
      </c>
      <c r="C1863" s="729">
        <v>4</v>
      </c>
      <c r="D1863" s="729">
        <v>6</v>
      </c>
      <c r="E1863" s="729">
        <v>2</v>
      </c>
      <c r="F1863" s="648" t="s">
        <v>82</v>
      </c>
      <c r="G1863" s="739"/>
      <c r="H1863" s="739"/>
      <c r="I1863" s="739"/>
      <c r="J1863" s="739"/>
      <c r="K1863" s="739"/>
      <c r="L1863" s="739"/>
      <c r="M1863" s="754"/>
      <c r="N1863" s="752">
        <f>SUM(N1864:N1874)</f>
        <v>8947500</v>
      </c>
      <c r="O1863" s="759"/>
      <c r="P1863" s="652"/>
    </row>
    <row r="1864" spans="2:17">
      <c r="B1864" s="728"/>
      <c r="C1864" s="729"/>
      <c r="D1864" s="729"/>
      <c r="E1864" s="729"/>
      <c r="F1864" s="791" t="s">
        <v>224</v>
      </c>
      <c r="G1864" s="739"/>
      <c r="H1864" s="739"/>
      <c r="I1864" s="739"/>
      <c r="J1864" s="739"/>
      <c r="K1864" s="739"/>
      <c r="L1864" s="739"/>
      <c r="M1864" s="754"/>
      <c r="N1864" s="752">
        <f>SUM(M1865:M1868)</f>
        <v>735000</v>
      </c>
      <c r="O1864" s="759"/>
      <c r="P1864" s="652"/>
    </row>
    <row r="1865" spans="2:17">
      <c r="B1865" s="728"/>
      <c r="C1865" s="729"/>
      <c r="D1865" s="729"/>
      <c r="E1865" s="729"/>
      <c r="F1865" s="791" t="s">
        <v>123</v>
      </c>
      <c r="G1865" s="739"/>
      <c r="H1865" s="739">
        <v>1</v>
      </c>
      <c r="I1865" s="739" t="s">
        <v>50</v>
      </c>
      <c r="J1865" s="739">
        <v>160000</v>
      </c>
      <c r="K1865" s="739"/>
      <c r="L1865" s="739"/>
      <c r="M1865" s="754">
        <v>160000</v>
      </c>
      <c r="N1865" s="752"/>
      <c r="O1865" s="759"/>
      <c r="P1865" s="652"/>
      <c r="Q1865" s="94">
        <f>N1921</f>
        <v>0</v>
      </c>
    </row>
    <row r="1866" spans="2:17">
      <c r="B1866" s="728"/>
      <c r="C1866" s="729"/>
      <c r="D1866" s="729"/>
      <c r="E1866" s="729"/>
      <c r="F1866" s="791" t="s">
        <v>479</v>
      </c>
      <c r="G1866" s="739"/>
      <c r="H1866" s="739">
        <v>1</v>
      </c>
      <c r="I1866" s="739" t="s">
        <v>50</v>
      </c>
      <c r="J1866" s="745">
        <v>150000</v>
      </c>
      <c r="K1866" s="739"/>
      <c r="L1866" s="739"/>
      <c r="M1866" s="754">
        <f>H1866*J1866</f>
        <v>150000</v>
      </c>
      <c r="N1866" s="752"/>
      <c r="O1866" s="759"/>
      <c r="P1866" s="652"/>
    </row>
    <row r="1867" spans="2:17">
      <c r="B1867" s="728"/>
      <c r="C1867" s="729"/>
      <c r="D1867" s="729"/>
      <c r="E1867" s="729"/>
      <c r="F1867" s="791" t="s">
        <v>480</v>
      </c>
      <c r="G1867" s="739"/>
      <c r="H1867" s="739">
        <v>1</v>
      </c>
      <c r="I1867" s="739" t="s">
        <v>50</v>
      </c>
      <c r="J1867" s="745">
        <v>125000</v>
      </c>
      <c r="K1867" s="739"/>
      <c r="L1867" s="739"/>
      <c r="M1867" s="754">
        <f t="shared" ref="M1867:M1868" si="183">H1867*J1867</f>
        <v>125000</v>
      </c>
      <c r="N1867" s="752"/>
      <c r="O1867" s="759"/>
      <c r="P1867" s="652"/>
    </row>
    <row r="1868" spans="2:17">
      <c r="B1868" s="728"/>
      <c r="C1868" s="729"/>
      <c r="D1868" s="729"/>
      <c r="E1868" s="729"/>
      <c r="F1868" s="791" t="s">
        <v>481</v>
      </c>
      <c r="G1868" s="739"/>
      <c r="H1868" s="739">
        <v>3</v>
      </c>
      <c r="I1868" s="739" t="s">
        <v>50</v>
      </c>
      <c r="J1868" s="745">
        <v>100000</v>
      </c>
      <c r="K1868" s="739"/>
      <c r="L1868" s="739"/>
      <c r="M1868" s="754">
        <f t="shared" si="183"/>
        <v>300000</v>
      </c>
      <c r="N1868" s="752"/>
      <c r="O1868" s="759"/>
      <c r="P1868" s="652"/>
    </row>
    <row r="1869" spans="2:17">
      <c r="B1869" s="728"/>
      <c r="C1869" s="729"/>
      <c r="D1869" s="729"/>
      <c r="E1869" s="729"/>
      <c r="F1869" s="791" t="s">
        <v>131</v>
      </c>
      <c r="G1869" s="739"/>
      <c r="H1869" s="739">
        <v>1</v>
      </c>
      <c r="I1869" s="739" t="s">
        <v>50</v>
      </c>
      <c r="J1869" s="745"/>
      <c r="K1869" s="739">
        <v>2</v>
      </c>
      <c r="L1869" s="739" t="s">
        <v>50</v>
      </c>
      <c r="M1869" s="754">
        <v>150000</v>
      </c>
      <c r="N1869" s="752">
        <f>M1869*K1869*H1869</f>
        <v>300000</v>
      </c>
      <c r="O1869" s="759"/>
      <c r="P1869" s="652"/>
    </row>
    <row r="1870" spans="2:17">
      <c r="B1870" s="728"/>
      <c r="C1870" s="729"/>
      <c r="D1870" s="729"/>
      <c r="E1870" s="729"/>
      <c r="F1870" s="791" t="s">
        <v>130</v>
      </c>
      <c r="G1870" s="739"/>
      <c r="H1870" s="739">
        <v>1</v>
      </c>
      <c r="I1870" s="739" t="s">
        <v>50</v>
      </c>
      <c r="J1870" s="745"/>
      <c r="K1870" s="739">
        <v>20</v>
      </c>
      <c r="L1870" s="739" t="s">
        <v>50</v>
      </c>
      <c r="M1870" s="754">
        <v>20000</v>
      </c>
      <c r="N1870" s="752">
        <f>M1870*K1870*H1870</f>
        <v>400000</v>
      </c>
      <c r="O1870" s="759"/>
      <c r="P1870" s="652"/>
    </row>
    <row r="1871" spans="2:17">
      <c r="B1871" s="728"/>
      <c r="C1871" s="729"/>
      <c r="D1871" s="729"/>
      <c r="E1871" s="729"/>
      <c r="F1871" s="791" t="s">
        <v>127</v>
      </c>
      <c r="G1871" s="739"/>
      <c r="H1871" s="739">
        <v>1</v>
      </c>
      <c r="I1871" s="739" t="s">
        <v>50</v>
      </c>
      <c r="J1871" s="739"/>
      <c r="K1871" s="739">
        <v>20</v>
      </c>
      <c r="L1871" s="739" t="s">
        <v>50</v>
      </c>
      <c r="M1871" s="754">
        <v>75000</v>
      </c>
      <c r="N1871" s="752">
        <f>M1871*K1871*H1871</f>
        <v>1500000</v>
      </c>
      <c r="O1871" s="759"/>
      <c r="P1871" s="652"/>
    </row>
    <row r="1872" spans="2:17">
      <c r="B1872" s="728"/>
      <c r="C1872" s="729"/>
      <c r="D1872" s="729"/>
      <c r="E1872" s="729"/>
      <c r="F1872" s="791" t="s">
        <v>1074</v>
      </c>
      <c r="G1872" s="739"/>
      <c r="H1872" s="739">
        <v>1</v>
      </c>
      <c r="I1872" s="739" t="s">
        <v>50</v>
      </c>
      <c r="J1872" s="739"/>
      <c r="K1872" s="739">
        <v>25</v>
      </c>
      <c r="L1872" s="739" t="s">
        <v>50</v>
      </c>
      <c r="M1872" s="754">
        <v>28500</v>
      </c>
      <c r="N1872" s="752">
        <f>M1872*K1872*H1872</f>
        <v>712500</v>
      </c>
      <c r="O1872" s="759"/>
      <c r="P1872" s="652"/>
    </row>
    <row r="1873" spans="2:18">
      <c r="B1873" s="728"/>
      <c r="C1873" s="729"/>
      <c r="D1873" s="729"/>
      <c r="E1873" s="729"/>
      <c r="F1873" s="791" t="s">
        <v>1418</v>
      </c>
      <c r="G1873" s="739"/>
      <c r="H1873" s="739">
        <v>1</v>
      </c>
      <c r="I1873" s="739" t="s">
        <v>50</v>
      </c>
      <c r="J1873" s="739"/>
      <c r="K1873" s="739">
        <v>20</v>
      </c>
      <c r="L1873" s="739" t="s">
        <v>50</v>
      </c>
      <c r="M1873" s="754">
        <v>250000</v>
      </c>
      <c r="N1873" s="752">
        <f>M1873*K1873*H1873</f>
        <v>5000000</v>
      </c>
      <c r="O1873" s="759"/>
      <c r="P1873" s="652"/>
      <c r="R1873">
        <f>18*7</f>
        <v>126</v>
      </c>
    </row>
    <row r="1874" spans="2:18">
      <c r="B1874" s="728"/>
      <c r="C1874" s="729"/>
      <c r="D1874" s="729"/>
      <c r="E1874" s="729"/>
      <c r="F1874" s="791" t="s">
        <v>572</v>
      </c>
      <c r="G1874" s="739"/>
      <c r="H1874" s="739"/>
      <c r="I1874" s="739"/>
      <c r="J1874" s="739"/>
      <c r="K1874" s="739"/>
      <c r="L1874" s="739"/>
      <c r="M1874" s="754"/>
      <c r="N1874" s="752">
        <v>300000</v>
      </c>
      <c r="O1874" s="759"/>
      <c r="P1874" s="652"/>
    </row>
    <row r="1875" spans="2:18">
      <c r="B1875" s="728"/>
      <c r="C1875" s="729"/>
      <c r="D1875" s="729"/>
      <c r="E1875" s="729"/>
      <c r="F1875" s="791"/>
      <c r="G1875" s="739"/>
      <c r="H1875" s="739"/>
      <c r="I1875" s="739"/>
      <c r="J1875" s="739"/>
      <c r="K1875" s="739"/>
      <c r="L1875" s="739"/>
      <c r="M1875" s="754"/>
      <c r="N1875" s="752"/>
      <c r="O1875" s="759"/>
      <c r="P1875" s="652"/>
    </row>
    <row r="1876" spans="2:18">
      <c r="B1876" s="728"/>
      <c r="C1876" s="729"/>
      <c r="D1876" s="729"/>
      <c r="E1876" s="729"/>
      <c r="F1876" s="791"/>
      <c r="G1876" s="739"/>
      <c r="H1876" s="739"/>
      <c r="I1876" s="739"/>
      <c r="J1876" s="739"/>
      <c r="K1876" s="739"/>
      <c r="L1876" s="739"/>
      <c r="M1876" s="754"/>
      <c r="N1876" s="752"/>
      <c r="O1876" s="759"/>
      <c r="P1876" s="652"/>
    </row>
    <row r="1877" spans="2:18">
      <c r="B1877" s="728">
        <v>2</v>
      </c>
      <c r="C1877" s="729">
        <v>4</v>
      </c>
      <c r="D1877" s="729">
        <v>7</v>
      </c>
      <c r="E1877" s="729"/>
      <c r="F1877" s="879" t="s">
        <v>1776</v>
      </c>
      <c r="G1877" s="880"/>
      <c r="H1877" s="880"/>
      <c r="I1877" s="733"/>
      <c r="J1877" s="733"/>
      <c r="K1877" s="733"/>
      <c r="L1877" s="733"/>
      <c r="M1877" s="734"/>
      <c r="N1877" s="752">
        <f>N1878</f>
        <v>8947500</v>
      </c>
      <c r="O1877" s="759"/>
      <c r="P1877" s="652"/>
    </row>
    <row r="1878" spans="2:18">
      <c r="B1878" s="728">
        <v>2</v>
      </c>
      <c r="C1878" s="729">
        <v>4</v>
      </c>
      <c r="D1878" s="729">
        <v>7</v>
      </c>
      <c r="E1878" s="729">
        <v>2</v>
      </c>
      <c r="F1878" s="648" t="s">
        <v>82</v>
      </c>
      <c r="G1878" s="739"/>
      <c r="H1878" s="739"/>
      <c r="I1878" s="739"/>
      <c r="J1878" s="739"/>
      <c r="K1878" s="739"/>
      <c r="L1878" s="739"/>
      <c r="M1878" s="754"/>
      <c r="N1878" s="752">
        <f>SUM(N1879:N1889)</f>
        <v>8947500</v>
      </c>
      <c r="O1878" s="759"/>
      <c r="P1878" s="652"/>
    </row>
    <row r="1879" spans="2:18">
      <c r="B1879" s="728"/>
      <c r="C1879" s="729"/>
      <c r="D1879" s="729"/>
      <c r="E1879" s="729"/>
      <c r="F1879" s="791" t="s">
        <v>224</v>
      </c>
      <c r="G1879" s="739"/>
      <c r="H1879" s="739"/>
      <c r="I1879" s="739"/>
      <c r="J1879" s="739"/>
      <c r="K1879" s="739"/>
      <c r="L1879" s="739"/>
      <c r="M1879" s="754"/>
      <c r="N1879" s="752">
        <f>SUM(M1880:M1883)</f>
        <v>735000</v>
      </c>
      <c r="O1879" s="759"/>
      <c r="P1879" s="652"/>
    </row>
    <row r="1880" spans="2:18">
      <c r="B1880" s="728"/>
      <c r="C1880" s="729"/>
      <c r="D1880" s="729"/>
      <c r="E1880" s="729"/>
      <c r="F1880" s="791" t="s">
        <v>1556</v>
      </c>
      <c r="G1880" s="739"/>
      <c r="H1880" s="739">
        <v>1</v>
      </c>
      <c r="I1880" s="739" t="s">
        <v>50</v>
      </c>
      <c r="J1880" s="739">
        <v>160000</v>
      </c>
      <c r="K1880" s="739"/>
      <c r="L1880" s="739"/>
      <c r="M1880" s="754">
        <v>160000</v>
      </c>
      <c r="N1880" s="752"/>
      <c r="O1880" s="759"/>
      <c r="P1880" s="652"/>
      <c r="Q1880" s="94">
        <f>N1936</f>
        <v>5425000</v>
      </c>
    </row>
    <row r="1881" spans="2:18">
      <c r="B1881" s="728"/>
      <c r="C1881" s="729"/>
      <c r="D1881" s="729"/>
      <c r="E1881" s="729"/>
      <c r="F1881" s="791" t="s">
        <v>479</v>
      </c>
      <c r="G1881" s="739"/>
      <c r="H1881" s="739">
        <v>1</v>
      </c>
      <c r="I1881" s="739" t="s">
        <v>50</v>
      </c>
      <c r="J1881" s="745">
        <v>150000</v>
      </c>
      <c r="K1881" s="739"/>
      <c r="L1881" s="739"/>
      <c r="M1881" s="754">
        <f>H1881*J1881</f>
        <v>150000</v>
      </c>
      <c r="N1881" s="752"/>
      <c r="O1881" s="759"/>
      <c r="P1881" s="652"/>
    </row>
    <row r="1882" spans="2:18">
      <c r="B1882" s="728"/>
      <c r="C1882" s="729"/>
      <c r="D1882" s="729"/>
      <c r="E1882" s="729"/>
      <c r="F1882" s="791" t="s">
        <v>480</v>
      </c>
      <c r="G1882" s="739"/>
      <c r="H1882" s="739">
        <v>1</v>
      </c>
      <c r="I1882" s="739" t="s">
        <v>50</v>
      </c>
      <c r="J1882" s="745">
        <v>125000</v>
      </c>
      <c r="K1882" s="739"/>
      <c r="L1882" s="739"/>
      <c r="M1882" s="754">
        <f t="shared" ref="M1882:M1883" si="184">H1882*J1882</f>
        <v>125000</v>
      </c>
      <c r="N1882" s="752"/>
      <c r="O1882" s="759"/>
      <c r="P1882" s="652"/>
    </row>
    <row r="1883" spans="2:18">
      <c r="B1883" s="728"/>
      <c r="C1883" s="729"/>
      <c r="D1883" s="729"/>
      <c r="E1883" s="729"/>
      <c r="F1883" s="791" t="s">
        <v>481</v>
      </c>
      <c r="G1883" s="739"/>
      <c r="H1883" s="739">
        <v>3</v>
      </c>
      <c r="I1883" s="739" t="s">
        <v>50</v>
      </c>
      <c r="J1883" s="745">
        <v>100000</v>
      </c>
      <c r="K1883" s="739"/>
      <c r="L1883" s="739"/>
      <c r="M1883" s="754">
        <f t="shared" si="184"/>
        <v>300000</v>
      </c>
      <c r="N1883" s="752"/>
      <c r="O1883" s="759"/>
      <c r="P1883" s="652"/>
    </row>
    <row r="1884" spans="2:18">
      <c r="B1884" s="728"/>
      <c r="C1884" s="729"/>
      <c r="D1884" s="729"/>
      <c r="E1884" s="729"/>
      <c r="F1884" s="791" t="s">
        <v>131</v>
      </c>
      <c r="G1884" s="739"/>
      <c r="H1884" s="739">
        <v>1</v>
      </c>
      <c r="I1884" s="739" t="s">
        <v>50</v>
      </c>
      <c r="J1884" s="745"/>
      <c r="K1884" s="739">
        <v>2</v>
      </c>
      <c r="L1884" s="739" t="s">
        <v>50</v>
      </c>
      <c r="M1884" s="754">
        <v>150000</v>
      </c>
      <c r="N1884" s="752">
        <f>M1884*K1884*H1884</f>
        <v>300000</v>
      </c>
      <c r="O1884" s="759"/>
      <c r="P1884" s="652"/>
    </row>
    <row r="1885" spans="2:18">
      <c r="B1885" s="728"/>
      <c r="C1885" s="729"/>
      <c r="D1885" s="729"/>
      <c r="E1885" s="729"/>
      <c r="F1885" s="791" t="s">
        <v>130</v>
      </c>
      <c r="G1885" s="739"/>
      <c r="H1885" s="739">
        <v>1</v>
      </c>
      <c r="I1885" s="739" t="s">
        <v>50</v>
      </c>
      <c r="J1885" s="745"/>
      <c r="K1885" s="739">
        <v>20</v>
      </c>
      <c r="L1885" s="739" t="s">
        <v>50</v>
      </c>
      <c r="M1885" s="754">
        <v>20000</v>
      </c>
      <c r="N1885" s="752">
        <f>M1885*K1885*H1885</f>
        <v>400000</v>
      </c>
      <c r="O1885" s="759"/>
      <c r="P1885" s="652"/>
    </row>
    <row r="1886" spans="2:18">
      <c r="B1886" s="728"/>
      <c r="C1886" s="729"/>
      <c r="D1886" s="729"/>
      <c r="E1886" s="729"/>
      <c r="F1886" s="791" t="s">
        <v>127</v>
      </c>
      <c r="G1886" s="739"/>
      <c r="H1886" s="739">
        <v>1</v>
      </c>
      <c r="I1886" s="739" t="s">
        <v>50</v>
      </c>
      <c r="J1886" s="739"/>
      <c r="K1886" s="739">
        <v>20</v>
      </c>
      <c r="L1886" s="739" t="s">
        <v>50</v>
      </c>
      <c r="M1886" s="754">
        <v>75000</v>
      </c>
      <c r="N1886" s="752">
        <f>M1886*K1886*H1886</f>
        <v>1500000</v>
      </c>
      <c r="O1886" s="759"/>
      <c r="P1886" s="652"/>
    </row>
    <row r="1887" spans="2:18">
      <c r="B1887" s="728"/>
      <c r="C1887" s="729"/>
      <c r="D1887" s="729"/>
      <c r="E1887" s="729"/>
      <c r="F1887" s="791" t="s">
        <v>1074</v>
      </c>
      <c r="G1887" s="739"/>
      <c r="H1887" s="739">
        <v>1</v>
      </c>
      <c r="I1887" s="739" t="s">
        <v>50</v>
      </c>
      <c r="J1887" s="739"/>
      <c r="K1887" s="739">
        <v>25</v>
      </c>
      <c r="L1887" s="739" t="s">
        <v>50</v>
      </c>
      <c r="M1887" s="754">
        <v>28500</v>
      </c>
      <c r="N1887" s="752">
        <f>M1887*K1887*H1887</f>
        <v>712500</v>
      </c>
      <c r="O1887" s="759"/>
      <c r="P1887" s="652"/>
    </row>
    <row r="1888" spans="2:18">
      <c r="B1888" s="728"/>
      <c r="C1888" s="729"/>
      <c r="D1888" s="729"/>
      <c r="E1888" s="729"/>
      <c r="F1888" s="791" t="s">
        <v>1418</v>
      </c>
      <c r="G1888" s="739"/>
      <c r="H1888" s="739">
        <v>1</v>
      </c>
      <c r="I1888" s="739" t="s">
        <v>50</v>
      </c>
      <c r="J1888" s="739"/>
      <c r="K1888" s="739">
        <v>20</v>
      </c>
      <c r="L1888" s="739" t="s">
        <v>50</v>
      </c>
      <c r="M1888" s="754">
        <v>250000</v>
      </c>
      <c r="N1888" s="752">
        <f>M1888*K1888*H1888</f>
        <v>5000000</v>
      </c>
      <c r="O1888" s="759"/>
      <c r="P1888" s="652"/>
    </row>
    <row r="1889" spans="2:17">
      <c r="B1889" s="728"/>
      <c r="C1889" s="729"/>
      <c r="D1889" s="729"/>
      <c r="E1889" s="729"/>
      <c r="F1889" s="791" t="s">
        <v>572</v>
      </c>
      <c r="G1889" s="739"/>
      <c r="H1889" s="739"/>
      <c r="I1889" s="739"/>
      <c r="J1889" s="739"/>
      <c r="K1889" s="739"/>
      <c r="L1889" s="739"/>
      <c r="M1889" s="754"/>
      <c r="N1889" s="752">
        <v>300000</v>
      </c>
      <c r="O1889" s="759"/>
      <c r="P1889" s="652"/>
    </row>
    <row r="1890" spans="2:17">
      <c r="B1890" s="728"/>
      <c r="C1890" s="729"/>
      <c r="D1890" s="729"/>
      <c r="E1890" s="729"/>
      <c r="F1890" s="791"/>
      <c r="G1890" s="739"/>
      <c r="H1890" s="739"/>
      <c r="I1890" s="739"/>
      <c r="J1890" s="739"/>
      <c r="K1890" s="739"/>
      <c r="L1890" s="739"/>
      <c r="M1890" s="754"/>
      <c r="N1890" s="752"/>
      <c r="O1890" s="759"/>
      <c r="P1890" s="652"/>
    </row>
    <row r="1891" spans="2:17">
      <c r="B1891" s="728"/>
      <c r="C1891" s="729"/>
      <c r="D1891" s="729"/>
      <c r="E1891" s="729"/>
      <c r="F1891" s="791"/>
      <c r="G1891" s="739"/>
      <c r="H1891" s="739"/>
      <c r="I1891" s="739"/>
      <c r="J1891" s="739"/>
      <c r="K1891" s="739"/>
      <c r="L1891" s="739"/>
      <c r="M1891" s="754"/>
      <c r="N1891" s="752"/>
      <c r="O1891" s="759"/>
      <c r="P1891" s="652"/>
    </row>
    <row r="1892" spans="2:17">
      <c r="B1892" s="728">
        <v>2</v>
      </c>
      <c r="C1892" s="729">
        <v>4</v>
      </c>
      <c r="D1892" s="729">
        <v>8</v>
      </c>
      <c r="E1892" s="729"/>
      <c r="F1892" s="773" t="s">
        <v>1571</v>
      </c>
      <c r="G1892" s="733"/>
      <c r="H1892" s="733"/>
      <c r="I1892" s="733"/>
      <c r="J1892" s="733"/>
      <c r="K1892" s="733"/>
      <c r="L1892" s="733"/>
      <c r="M1892" s="734"/>
      <c r="N1892" s="752">
        <f>N1893</f>
        <v>8947500</v>
      </c>
      <c r="O1892" s="759"/>
      <c r="P1892" s="652"/>
    </row>
    <row r="1893" spans="2:17">
      <c r="B1893" s="728">
        <v>2</v>
      </c>
      <c r="C1893" s="729">
        <v>4</v>
      </c>
      <c r="D1893" s="729">
        <v>8</v>
      </c>
      <c r="E1893" s="729">
        <v>2</v>
      </c>
      <c r="F1893" s="648" t="s">
        <v>82</v>
      </c>
      <c r="G1893" s="739"/>
      <c r="H1893" s="739"/>
      <c r="I1893" s="739"/>
      <c r="J1893" s="739"/>
      <c r="K1893" s="739"/>
      <c r="L1893" s="739"/>
      <c r="M1893" s="754"/>
      <c r="N1893" s="752">
        <f>SUM(N1894:N1904)</f>
        <v>8947500</v>
      </c>
      <c r="O1893" s="759"/>
      <c r="P1893" s="652"/>
    </row>
    <row r="1894" spans="2:17">
      <c r="B1894" s="728"/>
      <c r="C1894" s="729"/>
      <c r="D1894" s="729"/>
      <c r="E1894" s="729"/>
      <c r="F1894" s="791" t="s">
        <v>224</v>
      </c>
      <c r="G1894" s="739"/>
      <c r="H1894" s="739"/>
      <c r="I1894" s="739"/>
      <c r="J1894" s="739"/>
      <c r="K1894" s="739"/>
      <c r="L1894" s="739"/>
      <c r="M1894" s="754"/>
      <c r="N1894" s="752">
        <f>SUM(M1895:M1898)</f>
        <v>735000</v>
      </c>
      <c r="O1894" s="759"/>
      <c r="P1894" s="652"/>
      <c r="Q1894" s="94">
        <f>N1950</f>
        <v>9535000</v>
      </c>
    </row>
    <row r="1895" spans="2:17">
      <c r="B1895" s="728"/>
      <c r="C1895" s="729"/>
      <c r="D1895" s="729"/>
      <c r="E1895" s="729"/>
      <c r="F1895" s="791" t="s">
        <v>1556</v>
      </c>
      <c r="G1895" s="739"/>
      <c r="H1895" s="739">
        <v>1</v>
      </c>
      <c r="I1895" s="739" t="s">
        <v>50</v>
      </c>
      <c r="J1895" s="739">
        <v>160000</v>
      </c>
      <c r="K1895" s="739"/>
      <c r="L1895" s="739"/>
      <c r="M1895" s="754">
        <v>160000</v>
      </c>
      <c r="N1895" s="752"/>
      <c r="O1895" s="759"/>
      <c r="P1895" s="652"/>
    </row>
    <row r="1896" spans="2:17">
      <c r="B1896" s="728"/>
      <c r="C1896" s="729"/>
      <c r="D1896" s="729"/>
      <c r="E1896" s="729"/>
      <c r="F1896" s="791" t="s">
        <v>479</v>
      </c>
      <c r="G1896" s="739"/>
      <c r="H1896" s="739">
        <v>1</v>
      </c>
      <c r="I1896" s="739" t="s">
        <v>50</v>
      </c>
      <c r="J1896" s="745">
        <v>150000</v>
      </c>
      <c r="K1896" s="739"/>
      <c r="L1896" s="739"/>
      <c r="M1896" s="754">
        <f>H1896*J1896</f>
        <v>150000</v>
      </c>
      <c r="N1896" s="752"/>
      <c r="O1896" s="759"/>
      <c r="P1896" s="652"/>
    </row>
    <row r="1897" spans="2:17">
      <c r="B1897" s="728"/>
      <c r="C1897" s="729"/>
      <c r="D1897" s="729"/>
      <c r="E1897" s="729"/>
      <c r="F1897" s="791" t="s">
        <v>480</v>
      </c>
      <c r="G1897" s="739"/>
      <c r="H1897" s="739">
        <v>1</v>
      </c>
      <c r="I1897" s="739" t="s">
        <v>50</v>
      </c>
      <c r="J1897" s="745">
        <v>125000</v>
      </c>
      <c r="K1897" s="739"/>
      <c r="L1897" s="739"/>
      <c r="M1897" s="754">
        <f t="shared" ref="M1897:M1898" si="185">H1897*J1897</f>
        <v>125000</v>
      </c>
      <c r="N1897" s="752"/>
      <c r="O1897" s="759"/>
      <c r="P1897" s="652"/>
    </row>
    <row r="1898" spans="2:17">
      <c r="B1898" s="728"/>
      <c r="C1898" s="729"/>
      <c r="D1898" s="729"/>
      <c r="E1898" s="729"/>
      <c r="F1898" s="791" t="s">
        <v>481</v>
      </c>
      <c r="G1898" s="739"/>
      <c r="H1898" s="739">
        <v>3</v>
      </c>
      <c r="I1898" s="739" t="s">
        <v>50</v>
      </c>
      <c r="J1898" s="745">
        <v>100000</v>
      </c>
      <c r="K1898" s="739"/>
      <c r="L1898" s="739"/>
      <c r="M1898" s="754">
        <f t="shared" si="185"/>
        <v>300000</v>
      </c>
      <c r="N1898" s="752"/>
      <c r="O1898" s="759"/>
      <c r="P1898" s="652"/>
    </row>
    <row r="1899" spans="2:17">
      <c r="B1899" s="728"/>
      <c r="C1899" s="729"/>
      <c r="D1899" s="729"/>
      <c r="E1899" s="729"/>
      <c r="F1899" s="791" t="s">
        <v>131</v>
      </c>
      <c r="G1899" s="739"/>
      <c r="H1899" s="739">
        <v>1</v>
      </c>
      <c r="I1899" s="739" t="s">
        <v>50</v>
      </c>
      <c r="J1899" s="745"/>
      <c r="K1899" s="739">
        <v>2</v>
      </c>
      <c r="L1899" s="739" t="s">
        <v>50</v>
      </c>
      <c r="M1899" s="754">
        <v>150000</v>
      </c>
      <c r="N1899" s="752">
        <f>M1899*K1899*H1899</f>
        <v>300000</v>
      </c>
      <c r="O1899" s="759"/>
      <c r="P1899" s="652"/>
    </row>
    <row r="1900" spans="2:17">
      <c r="B1900" s="728"/>
      <c r="C1900" s="729"/>
      <c r="D1900" s="729"/>
      <c r="E1900" s="729"/>
      <c r="F1900" s="791" t="s">
        <v>130</v>
      </c>
      <c r="G1900" s="739"/>
      <c r="H1900" s="739">
        <v>1</v>
      </c>
      <c r="I1900" s="739" t="s">
        <v>50</v>
      </c>
      <c r="J1900" s="745"/>
      <c r="K1900" s="739">
        <v>20</v>
      </c>
      <c r="L1900" s="739" t="s">
        <v>50</v>
      </c>
      <c r="M1900" s="754">
        <v>20000</v>
      </c>
      <c r="N1900" s="752">
        <f>M1900*K1900*H1900</f>
        <v>400000</v>
      </c>
      <c r="O1900" s="759"/>
      <c r="P1900" s="652"/>
    </row>
    <row r="1901" spans="2:17">
      <c r="B1901" s="728"/>
      <c r="C1901" s="729"/>
      <c r="D1901" s="729"/>
      <c r="E1901" s="729"/>
      <c r="F1901" s="791" t="s">
        <v>127</v>
      </c>
      <c r="G1901" s="739"/>
      <c r="H1901" s="739">
        <v>1</v>
      </c>
      <c r="I1901" s="739" t="s">
        <v>50</v>
      </c>
      <c r="J1901" s="739"/>
      <c r="K1901" s="739">
        <v>20</v>
      </c>
      <c r="L1901" s="739" t="s">
        <v>50</v>
      </c>
      <c r="M1901" s="754">
        <v>75000</v>
      </c>
      <c r="N1901" s="752">
        <f>M1901*K1901*H1901</f>
        <v>1500000</v>
      </c>
      <c r="O1901" s="759"/>
      <c r="P1901" s="652"/>
    </row>
    <row r="1902" spans="2:17">
      <c r="B1902" s="728"/>
      <c r="C1902" s="729"/>
      <c r="D1902" s="729"/>
      <c r="E1902" s="729"/>
      <c r="F1902" s="791" t="s">
        <v>1074</v>
      </c>
      <c r="G1902" s="739"/>
      <c r="H1902" s="739">
        <v>1</v>
      </c>
      <c r="I1902" s="739" t="s">
        <v>50</v>
      </c>
      <c r="J1902" s="739"/>
      <c r="K1902" s="739">
        <v>25</v>
      </c>
      <c r="L1902" s="739" t="s">
        <v>50</v>
      </c>
      <c r="M1902" s="754">
        <v>28500</v>
      </c>
      <c r="N1902" s="752">
        <f>M1902*K1902*H1902</f>
        <v>712500</v>
      </c>
      <c r="O1902" s="759"/>
      <c r="P1902" s="652"/>
    </row>
    <row r="1903" spans="2:17">
      <c r="B1903" s="728"/>
      <c r="C1903" s="729"/>
      <c r="D1903" s="729"/>
      <c r="E1903" s="729"/>
      <c r="F1903" s="791" t="s">
        <v>1418</v>
      </c>
      <c r="G1903" s="739"/>
      <c r="H1903" s="739">
        <v>1</v>
      </c>
      <c r="I1903" s="739" t="s">
        <v>50</v>
      </c>
      <c r="J1903" s="739"/>
      <c r="K1903" s="739">
        <v>20</v>
      </c>
      <c r="L1903" s="739" t="s">
        <v>50</v>
      </c>
      <c r="M1903" s="754">
        <v>250000</v>
      </c>
      <c r="N1903" s="752">
        <f>M1903*K1903*H1903</f>
        <v>5000000</v>
      </c>
      <c r="O1903" s="759"/>
      <c r="P1903" s="652"/>
    </row>
    <row r="1904" spans="2:17">
      <c r="B1904" s="728"/>
      <c r="C1904" s="729"/>
      <c r="D1904" s="729"/>
      <c r="E1904" s="729"/>
      <c r="F1904" s="791" t="s">
        <v>572</v>
      </c>
      <c r="G1904" s="739"/>
      <c r="H1904" s="739"/>
      <c r="I1904" s="739"/>
      <c r="J1904" s="739"/>
      <c r="K1904" s="739"/>
      <c r="L1904" s="739"/>
      <c r="M1904" s="754"/>
      <c r="N1904" s="752">
        <v>300000</v>
      </c>
      <c r="O1904" s="759"/>
      <c r="P1904" s="652"/>
    </row>
    <row r="1905" spans="2:16">
      <c r="B1905" s="867"/>
      <c r="C1905" s="868"/>
      <c r="D1905" s="868"/>
      <c r="E1905" s="868"/>
      <c r="F1905" s="866"/>
      <c r="G1905" s="739"/>
      <c r="H1905" s="739"/>
      <c r="I1905" s="739"/>
      <c r="J1905" s="739"/>
      <c r="K1905" s="739"/>
      <c r="L1905" s="739"/>
      <c r="M1905" s="754"/>
      <c r="N1905" s="752"/>
      <c r="O1905" s="759"/>
      <c r="P1905" s="652"/>
    </row>
    <row r="1906" spans="2:16">
      <c r="B1906" s="832"/>
      <c r="C1906" s="833"/>
      <c r="D1906" s="833"/>
      <c r="E1906" s="833"/>
      <c r="F1906" s="831"/>
      <c r="G1906" s="739"/>
      <c r="H1906" s="739"/>
      <c r="I1906" s="739"/>
      <c r="J1906" s="739"/>
      <c r="K1906" s="739"/>
      <c r="L1906" s="739"/>
      <c r="M1906" s="754"/>
      <c r="N1906" s="752"/>
      <c r="O1906" s="759"/>
      <c r="P1906" s="652"/>
    </row>
    <row r="1907" spans="2:16">
      <c r="B1907" s="832">
        <v>2</v>
      </c>
      <c r="C1907" s="833">
        <v>4</v>
      </c>
      <c r="D1907" s="833">
        <v>9</v>
      </c>
      <c r="E1907" s="833"/>
      <c r="F1907" s="773" t="s">
        <v>1780</v>
      </c>
      <c r="G1907" s="733"/>
      <c r="H1907" s="733"/>
      <c r="I1907" s="733"/>
      <c r="J1907" s="733"/>
      <c r="K1907" s="733"/>
      <c r="L1907" s="733"/>
      <c r="M1907" s="734"/>
      <c r="N1907" s="752">
        <f>N1908</f>
        <v>6007500</v>
      </c>
      <c r="O1907" s="759"/>
      <c r="P1907" s="652"/>
    </row>
    <row r="1908" spans="2:16">
      <c r="B1908" s="832">
        <v>2</v>
      </c>
      <c r="C1908" s="833">
        <v>4</v>
      </c>
      <c r="D1908" s="833">
        <v>9</v>
      </c>
      <c r="E1908" s="833">
        <v>2</v>
      </c>
      <c r="F1908" s="648" t="s">
        <v>82</v>
      </c>
      <c r="G1908" s="739"/>
      <c r="H1908" s="739"/>
      <c r="I1908" s="739"/>
      <c r="J1908" s="739"/>
      <c r="K1908" s="739"/>
      <c r="L1908" s="739"/>
      <c r="M1908" s="754"/>
      <c r="N1908" s="752">
        <f>SUM(N1909:N1919)</f>
        <v>6007500</v>
      </c>
      <c r="O1908" s="759"/>
      <c r="P1908" s="652"/>
    </row>
    <row r="1909" spans="2:16">
      <c r="B1909" s="832"/>
      <c r="C1909" s="833"/>
      <c r="D1909" s="833"/>
      <c r="E1909" s="833"/>
      <c r="F1909" s="831" t="s">
        <v>224</v>
      </c>
      <c r="G1909" s="739"/>
      <c r="H1909" s="739"/>
      <c r="I1909" s="739"/>
      <c r="J1909" s="739"/>
      <c r="K1909" s="739"/>
      <c r="L1909" s="739"/>
      <c r="M1909" s="754"/>
      <c r="N1909" s="752">
        <f>SUM(M1910:M1913)</f>
        <v>735000</v>
      </c>
      <c r="O1909" s="759"/>
      <c r="P1909" s="652"/>
    </row>
    <row r="1910" spans="2:16">
      <c r="B1910" s="832"/>
      <c r="C1910" s="833"/>
      <c r="D1910" s="833"/>
      <c r="E1910" s="833"/>
      <c r="F1910" s="831" t="s">
        <v>1556</v>
      </c>
      <c r="G1910" s="739"/>
      <c r="H1910" s="739">
        <v>1</v>
      </c>
      <c r="I1910" s="739" t="s">
        <v>50</v>
      </c>
      <c r="J1910" s="739">
        <v>160000</v>
      </c>
      <c r="K1910" s="739"/>
      <c r="L1910" s="739"/>
      <c r="M1910" s="754">
        <v>160000</v>
      </c>
      <c r="N1910" s="752"/>
      <c r="O1910" s="759"/>
      <c r="P1910" s="652"/>
    </row>
    <row r="1911" spans="2:16">
      <c r="B1911" s="832"/>
      <c r="C1911" s="833"/>
      <c r="D1911" s="833"/>
      <c r="E1911" s="833"/>
      <c r="F1911" s="831" t="s">
        <v>479</v>
      </c>
      <c r="G1911" s="739"/>
      <c r="H1911" s="739">
        <v>1</v>
      </c>
      <c r="I1911" s="739" t="s">
        <v>50</v>
      </c>
      <c r="J1911" s="745">
        <v>150000</v>
      </c>
      <c r="K1911" s="739"/>
      <c r="L1911" s="739"/>
      <c r="M1911" s="754">
        <f>H1911*J1911</f>
        <v>150000</v>
      </c>
      <c r="N1911" s="752"/>
      <c r="O1911" s="759"/>
      <c r="P1911" s="652"/>
    </row>
    <row r="1912" spans="2:16">
      <c r="B1912" s="832"/>
      <c r="C1912" s="833"/>
      <c r="D1912" s="833"/>
      <c r="E1912" s="833"/>
      <c r="F1912" s="831" t="s">
        <v>480</v>
      </c>
      <c r="G1912" s="739"/>
      <c r="H1912" s="739">
        <v>1</v>
      </c>
      <c r="I1912" s="739" t="s">
        <v>50</v>
      </c>
      <c r="J1912" s="745">
        <v>125000</v>
      </c>
      <c r="K1912" s="739"/>
      <c r="L1912" s="739"/>
      <c r="M1912" s="754">
        <f t="shared" ref="M1912:M1913" si="186">H1912*J1912</f>
        <v>125000</v>
      </c>
      <c r="N1912" s="752"/>
      <c r="O1912" s="759"/>
      <c r="P1912" s="652"/>
    </row>
    <row r="1913" spans="2:16">
      <c r="B1913" s="832"/>
      <c r="C1913" s="833"/>
      <c r="D1913" s="833"/>
      <c r="E1913" s="833"/>
      <c r="F1913" s="831" t="s">
        <v>481</v>
      </c>
      <c r="G1913" s="739"/>
      <c r="H1913" s="739">
        <v>3</v>
      </c>
      <c r="I1913" s="739" t="s">
        <v>50</v>
      </c>
      <c r="J1913" s="745">
        <v>100000</v>
      </c>
      <c r="K1913" s="739"/>
      <c r="L1913" s="739"/>
      <c r="M1913" s="754">
        <f t="shared" si="186"/>
        <v>300000</v>
      </c>
      <c r="N1913" s="752"/>
      <c r="O1913" s="759"/>
      <c r="P1913" s="652"/>
    </row>
    <row r="1914" spans="2:16">
      <c r="B1914" s="861"/>
      <c r="C1914" s="862"/>
      <c r="D1914" s="862"/>
      <c r="E1914" s="862"/>
      <c r="F1914" s="831" t="s">
        <v>572</v>
      </c>
      <c r="G1914" s="739"/>
      <c r="H1914" s="739"/>
      <c r="I1914" s="739"/>
      <c r="J1914" s="739"/>
      <c r="K1914" s="739"/>
      <c r="L1914" s="739"/>
      <c r="M1914" s="754"/>
      <c r="N1914" s="752">
        <v>300000</v>
      </c>
      <c r="O1914" s="759"/>
      <c r="P1914" s="652"/>
    </row>
    <row r="1915" spans="2:16">
      <c r="B1915" s="832"/>
      <c r="C1915" s="833"/>
      <c r="D1915" s="833"/>
      <c r="E1915" s="833"/>
      <c r="F1915" s="831" t="s">
        <v>131</v>
      </c>
      <c r="G1915" s="739"/>
      <c r="H1915" s="739">
        <v>1</v>
      </c>
      <c r="I1915" s="739" t="s">
        <v>50</v>
      </c>
      <c r="J1915" s="745"/>
      <c r="K1915" s="739">
        <v>2</v>
      </c>
      <c r="L1915" s="739" t="s">
        <v>50</v>
      </c>
      <c r="M1915" s="754">
        <v>150000</v>
      </c>
      <c r="N1915" s="752">
        <f>M1915*K1915*H1915</f>
        <v>300000</v>
      </c>
      <c r="O1915" s="759"/>
      <c r="P1915" s="652"/>
    </row>
    <row r="1916" spans="2:16">
      <c r="B1916" s="832"/>
      <c r="C1916" s="833"/>
      <c r="D1916" s="833"/>
      <c r="E1916" s="833"/>
      <c r="F1916" s="831" t="s">
        <v>130</v>
      </c>
      <c r="G1916" s="739"/>
      <c r="H1916" s="739">
        <v>1</v>
      </c>
      <c r="I1916" s="739" t="s">
        <v>50</v>
      </c>
      <c r="J1916" s="745"/>
      <c r="K1916" s="739">
        <v>18</v>
      </c>
      <c r="L1916" s="739" t="s">
        <v>50</v>
      </c>
      <c r="M1916" s="754">
        <v>20000</v>
      </c>
      <c r="N1916" s="752">
        <f>M1916*K1916*H1916</f>
        <v>360000</v>
      </c>
      <c r="O1916" s="759"/>
      <c r="P1916" s="652"/>
    </row>
    <row r="1917" spans="2:16">
      <c r="B1917" s="832"/>
      <c r="C1917" s="833"/>
      <c r="D1917" s="833"/>
      <c r="E1917" s="833"/>
      <c r="F1917" s="831" t="s">
        <v>127</v>
      </c>
      <c r="G1917" s="739"/>
      <c r="H1917" s="739">
        <v>1</v>
      </c>
      <c r="I1917" s="739" t="s">
        <v>50</v>
      </c>
      <c r="J1917" s="739"/>
      <c r="K1917" s="739">
        <v>18</v>
      </c>
      <c r="L1917" s="739" t="s">
        <v>50</v>
      </c>
      <c r="M1917" s="754">
        <v>50000</v>
      </c>
      <c r="N1917" s="752">
        <f>M1917*K1917*H1917</f>
        <v>900000</v>
      </c>
      <c r="O1917" s="759"/>
      <c r="P1917" s="652"/>
    </row>
    <row r="1918" spans="2:16">
      <c r="B1918" s="832"/>
      <c r="C1918" s="833"/>
      <c r="D1918" s="833"/>
      <c r="E1918" s="833"/>
      <c r="F1918" s="831" t="s">
        <v>1074</v>
      </c>
      <c r="G1918" s="739"/>
      <c r="H1918" s="739">
        <v>1</v>
      </c>
      <c r="I1918" s="739" t="s">
        <v>50</v>
      </c>
      <c r="J1918" s="739"/>
      <c r="K1918" s="739">
        <v>25</v>
      </c>
      <c r="L1918" s="739" t="s">
        <v>50</v>
      </c>
      <c r="M1918" s="754">
        <v>28500</v>
      </c>
      <c r="N1918" s="752">
        <f>M1918*K1918*H1918</f>
        <v>712500</v>
      </c>
      <c r="O1918" s="759"/>
      <c r="P1918" s="652"/>
    </row>
    <row r="1919" spans="2:16">
      <c r="B1919" s="832"/>
      <c r="C1919" s="833"/>
      <c r="D1919" s="833"/>
      <c r="E1919" s="833"/>
      <c r="F1919" s="770" t="s">
        <v>1795</v>
      </c>
      <c r="K1919" s="730">
        <v>18</v>
      </c>
      <c r="L1919" s="730" t="s">
        <v>50</v>
      </c>
      <c r="M1919" s="872">
        <v>150000</v>
      </c>
      <c r="N1919" s="752">
        <f>M1919*K1919</f>
        <v>2700000</v>
      </c>
      <c r="O1919" s="759"/>
      <c r="P1919" s="652"/>
    </row>
    <row r="1920" spans="2:16">
      <c r="B1920" s="728"/>
      <c r="C1920" s="729"/>
      <c r="D1920" s="729"/>
      <c r="E1920" s="729"/>
      <c r="F1920" s="791"/>
      <c r="G1920" s="739"/>
      <c r="H1920" s="739"/>
      <c r="I1920" s="739"/>
      <c r="J1920" s="739"/>
      <c r="K1920" s="739"/>
      <c r="L1920" s="739"/>
      <c r="M1920" s="754"/>
      <c r="N1920" s="752"/>
      <c r="O1920" s="759"/>
      <c r="P1920" s="652"/>
    </row>
    <row r="1921" spans="2:17">
      <c r="B1921" s="728"/>
      <c r="C1921" s="729"/>
      <c r="D1921" s="729"/>
      <c r="E1921" s="729"/>
      <c r="F1921" s="791"/>
      <c r="G1921" s="739"/>
      <c r="H1921" s="739"/>
      <c r="I1921" s="739"/>
      <c r="J1921" s="739"/>
      <c r="K1921" s="739"/>
      <c r="L1921" s="739"/>
      <c r="M1921" s="754"/>
      <c r="N1921" s="752"/>
      <c r="O1921" s="759"/>
      <c r="P1921" s="652"/>
    </row>
    <row r="1922" spans="2:17" ht="16.5" customHeight="1">
      <c r="B1922" s="728">
        <v>2</v>
      </c>
      <c r="C1922" s="729">
        <v>4</v>
      </c>
      <c r="D1922" s="729">
        <v>10</v>
      </c>
      <c r="E1922" s="729"/>
      <c r="F1922" s="733" t="s">
        <v>589</v>
      </c>
      <c r="G1922" s="739"/>
      <c r="H1922" s="739"/>
      <c r="I1922" s="739"/>
      <c r="J1922" s="739"/>
      <c r="K1922" s="739"/>
      <c r="L1922" s="739"/>
      <c r="M1922" s="754"/>
      <c r="N1922" s="752">
        <f>N1923</f>
        <v>13475000</v>
      </c>
      <c r="O1922" s="759"/>
      <c r="P1922" s="652"/>
      <c r="Q1922" s="94">
        <f>N1964</f>
        <v>10685000</v>
      </c>
    </row>
    <row r="1923" spans="2:17">
      <c r="B1923" s="728">
        <v>2</v>
      </c>
      <c r="C1923" s="729">
        <v>4</v>
      </c>
      <c r="D1923" s="729">
        <v>10</v>
      </c>
      <c r="E1923" s="729">
        <v>2</v>
      </c>
      <c r="F1923" s="687" t="s">
        <v>82</v>
      </c>
      <c r="G1923" s="739"/>
      <c r="H1923" s="739"/>
      <c r="I1923" s="739"/>
      <c r="J1923" s="739"/>
      <c r="K1923" s="739"/>
      <c r="L1923" s="739"/>
      <c r="M1923" s="754"/>
      <c r="N1923" s="752">
        <f>SUM(N1924:N1933)</f>
        <v>13475000</v>
      </c>
      <c r="O1923" s="759"/>
      <c r="P1923" s="652"/>
    </row>
    <row r="1924" spans="2:17">
      <c r="B1924" s="728"/>
      <c r="C1924" s="729"/>
      <c r="D1924" s="729"/>
      <c r="E1924" s="729"/>
      <c r="F1924" s="687" t="s">
        <v>236</v>
      </c>
      <c r="G1924" s="739"/>
      <c r="H1924" s="739"/>
      <c r="I1924" s="739"/>
      <c r="J1924" s="739"/>
      <c r="K1924" s="739"/>
      <c r="L1924" s="739"/>
      <c r="M1924" s="754"/>
      <c r="N1924" s="752">
        <f>SUM(M1925:M1928)</f>
        <v>735000</v>
      </c>
      <c r="O1924" s="759"/>
      <c r="P1924" s="652"/>
    </row>
    <row r="1925" spans="2:17">
      <c r="B1925" s="728"/>
      <c r="C1925" s="729"/>
      <c r="D1925" s="729"/>
      <c r="E1925" s="729"/>
      <c r="F1925" s="791" t="s">
        <v>1556</v>
      </c>
      <c r="G1925" s="739"/>
      <c r="H1925" s="739">
        <v>1</v>
      </c>
      <c r="I1925" s="739" t="s">
        <v>50</v>
      </c>
      <c r="J1925" s="739">
        <v>160000</v>
      </c>
      <c r="K1925" s="739"/>
      <c r="L1925" s="739"/>
      <c r="M1925" s="754">
        <v>160000</v>
      </c>
      <c r="N1925" s="752"/>
      <c r="O1925" s="759"/>
      <c r="P1925" s="652"/>
    </row>
    <row r="1926" spans="2:17">
      <c r="B1926" s="728"/>
      <c r="C1926" s="729"/>
      <c r="D1926" s="729"/>
      <c r="E1926" s="729"/>
      <c r="F1926" s="688" t="s">
        <v>124</v>
      </c>
      <c r="G1926" s="739"/>
      <c r="H1926" s="739">
        <v>1</v>
      </c>
      <c r="I1926" s="739" t="s">
        <v>50</v>
      </c>
      <c r="J1926" s="745">
        <v>150000</v>
      </c>
      <c r="K1926" s="739"/>
      <c r="L1926" s="739"/>
      <c r="M1926" s="754">
        <f>H1926*J1926</f>
        <v>150000</v>
      </c>
      <c r="N1926" s="752"/>
      <c r="O1926" s="759"/>
      <c r="P1926" s="652"/>
    </row>
    <row r="1927" spans="2:17">
      <c r="B1927" s="728"/>
      <c r="C1927" s="729"/>
      <c r="D1927" s="729"/>
      <c r="E1927" s="729"/>
      <c r="F1927" s="688" t="s">
        <v>125</v>
      </c>
      <c r="G1927" s="739"/>
      <c r="H1927" s="739">
        <v>1</v>
      </c>
      <c r="I1927" s="739" t="s">
        <v>50</v>
      </c>
      <c r="J1927" s="745">
        <v>125000</v>
      </c>
      <c r="K1927" s="739"/>
      <c r="L1927" s="739"/>
      <c r="M1927" s="754">
        <f t="shared" ref="M1927:M1928" si="187">H1927*J1927</f>
        <v>125000</v>
      </c>
      <c r="N1927" s="752"/>
      <c r="O1927" s="759"/>
      <c r="P1927" s="652"/>
    </row>
    <row r="1928" spans="2:17">
      <c r="B1928" s="728"/>
      <c r="C1928" s="729"/>
      <c r="D1928" s="729"/>
      <c r="E1928" s="729"/>
      <c r="F1928" s="688" t="s">
        <v>126</v>
      </c>
      <c r="G1928" s="739"/>
      <c r="H1928" s="739">
        <v>3</v>
      </c>
      <c r="I1928" s="739" t="s">
        <v>50</v>
      </c>
      <c r="J1928" s="745">
        <v>100000</v>
      </c>
      <c r="K1928" s="739"/>
      <c r="L1928" s="739"/>
      <c r="M1928" s="754">
        <f t="shared" si="187"/>
        <v>300000</v>
      </c>
      <c r="N1928" s="752"/>
      <c r="O1928" s="759"/>
      <c r="P1928" s="652"/>
    </row>
    <row r="1929" spans="2:17">
      <c r="B1929" s="728"/>
      <c r="C1929" s="729"/>
      <c r="D1929" s="729"/>
      <c r="E1929" s="729"/>
      <c r="F1929" s="786" t="s">
        <v>131</v>
      </c>
      <c r="G1929" s="739"/>
      <c r="H1929" s="739">
        <v>2</v>
      </c>
      <c r="I1929" s="739" t="s">
        <v>50</v>
      </c>
      <c r="J1929" s="739"/>
      <c r="K1929" s="739">
        <v>2</v>
      </c>
      <c r="L1929" s="739" t="s">
        <v>50</v>
      </c>
      <c r="M1929" s="754">
        <v>200000</v>
      </c>
      <c r="N1929" s="752">
        <f>M1929*K1929*H1929</f>
        <v>800000</v>
      </c>
      <c r="O1929" s="759"/>
      <c r="P1929" s="652"/>
    </row>
    <row r="1930" spans="2:17">
      <c r="B1930" s="728"/>
      <c r="C1930" s="729"/>
      <c r="D1930" s="729"/>
      <c r="E1930" s="729"/>
      <c r="F1930" s="786" t="s">
        <v>130</v>
      </c>
      <c r="G1930" s="739"/>
      <c r="H1930" s="739">
        <v>2</v>
      </c>
      <c r="I1930" s="739" t="s">
        <v>50</v>
      </c>
      <c r="J1930" s="739"/>
      <c r="K1930" s="739">
        <v>126</v>
      </c>
      <c r="L1930" s="739" t="s">
        <v>50</v>
      </c>
      <c r="M1930" s="754">
        <v>20000</v>
      </c>
      <c r="N1930" s="752">
        <f>M1930*K1930*H1930</f>
        <v>5040000</v>
      </c>
      <c r="O1930" s="759"/>
      <c r="P1930" s="652"/>
    </row>
    <row r="1931" spans="2:17">
      <c r="B1931" s="728"/>
      <c r="C1931" s="729"/>
      <c r="D1931" s="729"/>
      <c r="E1931" s="729"/>
      <c r="F1931" s="791" t="s">
        <v>127</v>
      </c>
      <c r="G1931" s="739"/>
      <c r="H1931" s="739">
        <v>2</v>
      </c>
      <c r="I1931" s="739" t="s">
        <v>50</v>
      </c>
      <c r="J1931" s="739"/>
      <c r="K1931" s="739">
        <v>1</v>
      </c>
      <c r="L1931" s="739"/>
      <c r="M1931" s="754">
        <v>350000</v>
      </c>
      <c r="N1931" s="752">
        <f>M1931*K1931*H1931</f>
        <v>700000</v>
      </c>
      <c r="O1931" s="759"/>
      <c r="P1931" s="652"/>
    </row>
    <row r="1932" spans="2:17">
      <c r="B1932" s="728"/>
      <c r="C1932" s="729"/>
      <c r="D1932" s="729"/>
      <c r="E1932" s="729"/>
      <c r="F1932" s="791" t="s">
        <v>225</v>
      </c>
      <c r="G1932" s="739"/>
      <c r="H1932" s="739">
        <v>2</v>
      </c>
      <c r="I1932" s="739" t="s">
        <v>50</v>
      </c>
      <c r="J1932" s="739"/>
      <c r="K1932" s="739">
        <v>140</v>
      </c>
      <c r="L1932" s="739" t="s">
        <v>50</v>
      </c>
      <c r="M1932" s="754">
        <v>20000</v>
      </c>
      <c r="N1932" s="752">
        <f>M1932*K1932*H1932</f>
        <v>5600000</v>
      </c>
      <c r="O1932" s="759"/>
      <c r="P1932" s="652"/>
    </row>
    <row r="1933" spans="2:17">
      <c r="B1933" s="728"/>
      <c r="C1933" s="729"/>
      <c r="D1933" s="729"/>
      <c r="E1933" s="729"/>
      <c r="F1933" s="791" t="s">
        <v>128</v>
      </c>
      <c r="G1933" s="739"/>
      <c r="H1933" s="739">
        <v>2</v>
      </c>
      <c r="I1933" s="739" t="s">
        <v>50</v>
      </c>
      <c r="J1933" s="739"/>
      <c r="K1933" s="739">
        <v>1</v>
      </c>
      <c r="L1933" s="739"/>
      <c r="M1933" s="754">
        <v>300000</v>
      </c>
      <c r="N1933" s="752">
        <f>M1933*K1933*H1933</f>
        <v>600000</v>
      </c>
      <c r="O1933" s="759"/>
      <c r="P1933" s="652"/>
    </row>
    <row r="1934" spans="2:17">
      <c r="B1934" s="728"/>
      <c r="C1934" s="729"/>
      <c r="D1934" s="729"/>
      <c r="E1934" s="729"/>
      <c r="F1934" s="791"/>
      <c r="G1934" s="739"/>
      <c r="H1934" s="739"/>
      <c r="I1934" s="739"/>
      <c r="J1934" s="739"/>
      <c r="K1934" s="739"/>
      <c r="L1934" s="739"/>
      <c r="M1934" s="754"/>
      <c r="N1934" s="752"/>
      <c r="O1934" s="759"/>
      <c r="P1934" s="652"/>
    </row>
    <row r="1935" spans="2:17">
      <c r="B1935" s="728"/>
      <c r="C1935" s="729"/>
      <c r="D1935" s="729"/>
      <c r="E1935" s="729"/>
      <c r="F1935" s="791"/>
      <c r="G1935" s="739"/>
      <c r="H1935" s="739"/>
      <c r="I1935" s="739"/>
      <c r="J1935" s="739"/>
      <c r="K1935" s="739"/>
      <c r="L1935" s="739"/>
      <c r="M1935" s="754"/>
      <c r="N1935" s="752"/>
      <c r="O1935" s="759"/>
      <c r="P1935" s="652"/>
    </row>
    <row r="1936" spans="2:17">
      <c r="B1936" s="728">
        <v>2</v>
      </c>
      <c r="C1936" s="729">
        <v>4</v>
      </c>
      <c r="D1936" s="729">
        <v>11</v>
      </c>
      <c r="E1936" s="729"/>
      <c r="F1936" s="733" t="s">
        <v>601</v>
      </c>
      <c r="G1936" s="739"/>
      <c r="H1936" s="739"/>
      <c r="I1936" s="739"/>
      <c r="J1936" s="739"/>
      <c r="K1936" s="739"/>
      <c r="L1936" s="739"/>
      <c r="M1936" s="754"/>
      <c r="N1936" s="752">
        <f>N1937</f>
        <v>5425000</v>
      </c>
      <c r="O1936" s="759"/>
      <c r="P1936" s="652"/>
    </row>
    <row r="1937" spans="2:17">
      <c r="B1937" s="728">
        <v>2</v>
      </c>
      <c r="C1937" s="729">
        <v>4</v>
      </c>
      <c r="D1937" s="729">
        <v>11</v>
      </c>
      <c r="E1937" s="729">
        <v>2</v>
      </c>
      <c r="F1937" s="791" t="s">
        <v>82</v>
      </c>
      <c r="G1937" s="739"/>
      <c r="H1937" s="739"/>
      <c r="I1937" s="739"/>
      <c r="J1937" s="739"/>
      <c r="K1937" s="739"/>
      <c r="L1937" s="739"/>
      <c r="M1937" s="754"/>
      <c r="N1937" s="752">
        <f>SUM(N1938:N1948)</f>
        <v>5425000</v>
      </c>
      <c r="O1937" s="759"/>
      <c r="P1937" s="652"/>
    </row>
    <row r="1938" spans="2:17">
      <c r="B1938" s="728"/>
      <c r="C1938" s="729"/>
      <c r="D1938" s="729"/>
      <c r="E1938" s="729"/>
      <c r="F1938" s="791" t="s">
        <v>224</v>
      </c>
      <c r="G1938" s="739"/>
      <c r="H1938" s="739"/>
      <c r="I1938" s="739"/>
      <c r="J1938" s="739"/>
      <c r="K1938" s="739"/>
      <c r="L1938" s="739"/>
      <c r="M1938" s="754"/>
      <c r="N1938" s="752">
        <f>SUM(M1939:M1942)</f>
        <v>735000</v>
      </c>
      <c r="O1938" s="759"/>
      <c r="P1938" s="652"/>
    </row>
    <row r="1939" spans="2:17">
      <c r="B1939" s="728"/>
      <c r="C1939" s="729"/>
      <c r="D1939" s="729"/>
      <c r="E1939" s="729"/>
      <c r="F1939" s="791" t="s">
        <v>1556</v>
      </c>
      <c r="G1939" s="739"/>
      <c r="H1939" s="739">
        <v>1</v>
      </c>
      <c r="I1939" s="739" t="s">
        <v>50</v>
      </c>
      <c r="J1939" s="739">
        <v>160000</v>
      </c>
      <c r="K1939" s="739"/>
      <c r="L1939" s="739"/>
      <c r="M1939" s="754">
        <v>160000</v>
      </c>
      <c r="N1939" s="752"/>
      <c r="O1939" s="759"/>
      <c r="P1939" s="652"/>
    </row>
    <row r="1940" spans="2:17">
      <c r="B1940" s="728"/>
      <c r="C1940" s="729"/>
      <c r="D1940" s="729"/>
      <c r="E1940" s="729"/>
      <c r="F1940" s="791" t="s">
        <v>479</v>
      </c>
      <c r="G1940" s="739"/>
      <c r="H1940" s="739">
        <v>1</v>
      </c>
      <c r="I1940" s="739" t="s">
        <v>50</v>
      </c>
      <c r="J1940" s="739">
        <v>150000</v>
      </c>
      <c r="K1940" s="739"/>
      <c r="L1940" s="739"/>
      <c r="M1940" s="754">
        <f>H1940*J1940</f>
        <v>150000</v>
      </c>
      <c r="N1940" s="752"/>
      <c r="O1940" s="759"/>
      <c r="P1940" s="652"/>
    </row>
    <row r="1941" spans="2:17">
      <c r="B1941" s="728"/>
      <c r="C1941" s="729"/>
      <c r="D1941" s="729"/>
      <c r="E1941" s="729"/>
      <c r="F1941" s="791" t="s">
        <v>480</v>
      </c>
      <c r="G1941" s="739"/>
      <c r="H1941" s="739">
        <v>1</v>
      </c>
      <c r="I1941" s="739" t="s">
        <v>50</v>
      </c>
      <c r="J1941" s="739">
        <v>125000</v>
      </c>
      <c r="K1941" s="739"/>
      <c r="L1941" s="739"/>
      <c r="M1941" s="754">
        <f t="shared" ref="M1941:M1942" si="188">H1941*J1941</f>
        <v>125000</v>
      </c>
      <c r="N1941" s="752"/>
      <c r="O1941" s="759"/>
      <c r="P1941" s="652"/>
    </row>
    <row r="1942" spans="2:17">
      <c r="B1942" s="728"/>
      <c r="C1942" s="729"/>
      <c r="D1942" s="729"/>
      <c r="E1942" s="729"/>
      <c r="F1942" s="791" t="s">
        <v>481</v>
      </c>
      <c r="G1942" s="739"/>
      <c r="H1942" s="739">
        <v>3</v>
      </c>
      <c r="I1942" s="739" t="s">
        <v>50</v>
      </c>
      <c r="J1942" s="739">
        <v>100000</v>
      </c>
      <c r="K1942" s="739"/>
      <c r="L1942" s="739"/>
      <c r="M1942" s="754">
        <f t="shared" si="188"/>
        <v>300000</v>
      </c>
      <c r="N1942" s="752"/>
      <c r="O1942" s="759"/>
      <c r="P1942" s="652"/>
      <c r="Q1942" s="94">
        <f>N1982</f>
        <v>11535000</v>
      </c>
    </row>
    <row r="1943" spans="2:17">
      <c r="B1943" s="728"/>
      <c r="C1943" s="729"/>
      <c r="D1943" s="729"/>
      <c r="E1943" s="729"/>
      <c r="F1943" s="791" t="s">
        <v>131</v>
      </c>
      <c r="G1943" s="739"/>
      <c r="H1943" s="739"/>
      <c r="I1943" s="739"/>
      <c r="J1943" s="739"/>
      <c r="K1943" s="739">
        <v>2</v>
      </c>
      <c r="L1943" s="739" t="s">
        <v>50</v>
      </c>
      <c r="M1943" s="754">
        <v>100000</v>
      </c>
      <c r="N1943" s="752">
        <f>K1943*M1943</f>
        <v>200000</v>
      </c>
      <c r="O1943" s="759"/>
      <c r="P1943" s="652"/>
    </row>
    <row r="1944" spans="2:17">
      <c r="B1944" s="728"/>
      <c r="C1944" s="729"/>
      <c r="D1944" s="729"/>
      <c r="E1944" s="729"/>
      <c r="F1944" s="791" t="s">
        <v>130</v>
      </c>
      <c r="G1944" s="739"/>
      <c r="H1944" s="739"/>
      <c r="I1944" s="739"/>
      <c r="J1944" s="739"/>
      <c r="K1944" s="739">
        <v>92</v>
      </c>
      <c r="L1944" s="739" t="s">
        <v>50</v>
      </c>
      <c r="M1944" s="754">
        <v>20000</v>
      </c>
      <c r="N1944" s="752">
        <f>K1944*M1944</f>
        <v>1840000</v>
      </c>
      <c r="O1944" s="759"/>
      <c r="P1944" s="652"/>
    </row>
    <row r="1945" spans="2:17">
      <c r="B1945" s="728"/>
      <c r="C1945" s="729"/>
      <c r="D1945" s="729"/>
      <c r="E1945" s="729"/>
      <c r="F1945" s="791" t="s">
        <v>127</v>
      </c>
      <c r="G1945" s="739"/>
      <c r="H1945" s="739"/>
      <c r="I1945" s="739"/>
      <c r="J1945" s="739"/>
      <c r="K1945" s="739"/>
      <c r="L1945" s="739"/>
      <c r="M1945" s="754"/>
      <c r="N1945" s="752">
        <v>500000</v>
      </c>
      <c r="O1945" s="759"/>
      <c r="P1945" s="652"/>
    </row>
    <row r="1946" spans="2:17">
      <c r="B1946" s="728"/>
      <c r="C1946" s="729"/>
      <c r="D1946" s="729"/>
      <c r="E1946" s="729"/>
      <c r="F1946" s="791" t="s">
        <v>225</v>
      </c>
      <c r="G1946" s="739"/>
      <c r="H1946" s="739"/>
      <c r="I1946" s="739"/>
      <c r="J1946" s="739"/>
      <c r="K1946" s="739">
        <v>100</v>
      </c>
      <c r="L1946" s="739" t="s">
        <v>50</v>
      </c>
      <c r="M1946" s="754">
        <v>20000</v>
      </c>
      <c r="N1946" s="752">
        <f>K1946*M1946</f>
        <v>2000000</v>
      </c>
      <c r="O1946" s="759"/>
      <c r="P1946" s="652"/>
    </row>
    <row r="1947" spans="2:17">
      <c r="B1947" s="728"/>
      <c r="C1947" s="729"/>
      <c r="D1947" s="729"/>
      <c r="E1947" s="729"/>
      <c r="F1947" s="791" t="s">
        <v>128</v>
      </c>
      <c r="G1947" s="739"/>
      <c r="H1947" s="739"/>
      <c r="I1947" s="739"/>
      <c r="J1947" s="739"/>
      <c r="K1947" s="739"/>
      <c r="L1947" s="739"/>
      <c r="M1947" s="754"/>
      <c r="N1947" s="752">
        <v>150000</v>
      </c>
      <c r="O1947" s="759"/>
      <c r="P1947" s="652"/>
    </row>
    <row r="1948" spans="2:17">
      <c r="B1948" s="728"/>
      <c r="C1948" s="729"/>
      <c r="D1948" s="729"/>
      <c r="E1948" s="729"/>
      <c r="F1948" s="791"/>
      <c r="G1948" s="739"/>
      <c r="H1948" s="739"/>
      <c r="I1948" s="739"/>
      <c r="J1948" s="739"/>
      <c r="K1948" s="739"/>
      <c r="L1948" s="739"/>
      <c r="M1948" s="754"/>
      <c r="N1948" s="752"/>
      <c r="O1948" s="759"/>
      <c r="P1948" s="652"/>
    </row>
    <row r="1949" spans="2:17">
      <c r="B1949" s="728"/>
      <c r="C1949" s="729"/>
      <c r="D1949" s="729"/>
      <c r="E1949" s="729"/>
      <c r="F1949" s="791"/>
      <c r="G1949" s="739"/>
      <c r="H1949" s="739"/>
      <c r="I1949" s="739"/>
      <c r="J1949" s="739"/>
      <c r="K1949" s="739"/>
      <c r="L1949" s="739"/>
      <c r="M1949" s="754"/>
      <c r="N1949" s="752"/>
      <c r="O1949" s="759"/>
      <c r="P1949" s="652"/>
    </row>
    <row r="1950" spans="2:17">
      <c r="B1950" s="728">
        <v>2</v>
      </c>
      <c r="C1950" s="729">
        <v>4</v>
      </c>
      <c r="D1950" s="729">
        <v>12</v>
      </c>
      <c r="E1950" s="729"/>
      <c r="F1950" s="794" t="s">
        <v>992</v>
      </c>
      <c r="G1950" s="739"/>
      <c r="H1950" s="739"/>
      <c r="I1950" s="739"/>
      <c r="J1950" s="739"/>
      <c r="K1950" s="739"/>
      <c r="L1950" s="739"/>
      <c r="M1950" s="754"/>
      <c r="N1950" s="752">
        <f>N1951</f>
        <v>9535000</v>
      </c>
      <c r="O1950" s="759"/>
      <c r="P1950" s="652"/>
    </row>
    <row r="1951" spans="2:17">
      <c r="B1951" s="728">
        <v>2</v>
      </c>
      <c r="C1951" s="729">
        <v>4</v>
      </c>
      <c r="D1951" s="729">
        <v>12</v>
      </c>
      <c r="E1951" s="729">
        <v>2</v>
      </c>
      <c r="F1951" s="648" t="s">
        <v>82</v>
      </c>
      <c r="G1951" s="739"/>
      <c r="H1951" s="739"/>
      <c r="I1951" s="739"/>
      <c r="J1951" s="739"/>
      <c r="K1951" s="739"/>
      <c r="L1951" s="739"/>
      <c r="M1951" s="754"/>
      <c r="N1951" s="752">
        <f>SUM(N1952:N1961)</f>
        <v>9535000</v>
      </c>
      <c r="O1951" s="759"/>
      <c r="P1951" s="652"/>
    </row>
    <row r="1952" spans="2:17">
      <c r="B1952" s="728"/>
      <c r="C1952" s="729"/>
      <c r="D1952" s="729"/>
      <c r="E1952" s="729"/>
      <c r="F1952" s="791" t="s">
        <v>236</v>
      </c>
      <c r="G1952" s="739"/>
      <c r="H1952" s="739"/>
      <c r="I1952" s="739"/>
      <c r="J1952" s="739"/>
      <c r="K1952" s="739"/>
      <c r="L1952" s="739"/>
      <c r="M1952" s="754"/>
      <c r="N1952" s="752">
        <f>SUM(M1953:M1957)</f>
        <v>885000</v>
      </c>
      <c r="O1952" s="759"/>
      <c r="P1952" s="652"/>
    </row>
    <row r="1953" spans="2:17">
      <c r="B1953" s="728"/>
      <c r="C1953" s="729"/>
      <c r="D1953" s="729"/>
      <c r="E1953" s="729"/>
      <c r="F1953" s="791" t="s">
        <v>1556</v>
      </c>
      <c r="G1953" s="739"/>
      <c r="H1953" s="739">
        <v>1</v>
      </c>
      <c r="I1953" s="739" t="s">
        <v>50</v>
      </c>
      <c r="J1953" s="739">
        <v>160000</v>
      </c>
      <c r="K1953" s="739"/>
      <c r="L1953" s="739"/>
      <c r="M1953" s="754">
        <v>160000</v>
      </c>
      <c r="N1953" s="752"/>
      <c r="O1953" s="759"/>
      <c r="P1953" s="652"/>
    </row>
    <row r="1954" spans="2:17">
      <c r="B1954" s="728"/>
      <c r="C1954" s="729"/>
      <c r="D1954" s="729"/>
      <c r="E1954" s="729"/>
      <c r="F1954" s="791" t="s">
        <v>479</v>
      </c>
      <c r="G1954" s="739"/>
      <c r="H1954" s="739">
        <v>1</v>
      </c>
      <c r="I1954" s="739" t="s">
        <v>50</v>
      </c>
      <c r="J1954" s="745">
        <v>150000</v>
      </c>
      <c r="K1954" s="739"/>
      <c r="L1954" s="739"/>
      <c r="M1954" s="754">
        <f>H1954*J1954</f>
        <v>150000</v>
      </c>
      <c r="N1954" s="752"/>
      <c r="O1954" s="759"/>
      <c r="P1954" s="652"/>
    </row>
    <row r="1955" spans="2:17">
      <c r="B1955" s="728"/>
      <c r="C1955" s="729"/>
      <c r="D1955" s="729"/>
      <c r="E1955" s="729"/>
      <c r="F1955" s="791" t="s">
        <v>480</v>
      </c>
      <c r="G1955" s="739"/>
      <c r="H1955" s="739">
        <v>1</v>
      </c>
      <c r="I1955" s="739" t="s">
        <v>50</v>
      </c>
      <c r="J1955" s="745">
        <v>125000</v>
      </c>
      <c r="K1955" s="739"/>
      <c r="L1955" s="739"/>
      <c r="M1955" s="754">
        <f t="shared" ref="M1955:M1956" si="189">H1955*J1955</f>
        <v>125000</v>
      </c>
      <c r="N1955" s="752"/>
      <c r="O1955" s="759"/>
      <c r="P1955" s="652"/>
    </row>
    <row r="1956" spans="2:17">
      <c r="B1956" s="728"/>
      <c r="C1956" s="729"/>
      <c r="D1956" s="729"/>
      <c r="E1956" s="729"/>
      <c r="F1956" s="791" t="s">
        <v>481</v>
      </c>
      <c r="G1956" s="739"/>
      <c r="H1956" s="739">
        <v>3</v>
      </c>
      <c r="I1956" s="739" t="s">
        <v>50</v>
      </c>
      <c r="J1956" s="745">
        <v>100000</v>
      </c>
      <c r="K1956" s="739"/>
      <c r="L1956" s="739"/>
      <c r="M1956" s="754">
        <f t="shared" si="189"/>
        <v>300000</v>
      </c>
      <c r="N1956" s="752"/>
      <c r="O1956" s="759"/>
      <c r="P1956" s="652"/>
    </row>
    <row r="1957" spans="2:17">
      <c r="B1957" s="728"/>
      <c r="C1957" s="729"/>
      <c r="D1957" s="729"/>
      <c r="E1957" s="729"/>
      <c r="F1957" s="791" t="s">
        <v>131</v>
      </c>
      <c r="G1957" s="739"/>
      <c r="H1957" s="739"/>
      <c r="I1957" s="739"/>
      <c r="J1957" s="739"/>
      <c r="K1957" s="739">
        <v>2</v>
      </c>
      <c r="L1957" s="739" t="s">
        <v>50</v>
      </c>
      <c r="M1957" s="754">
        <v>150000</v>
      </c>
      <c r="N1957" s="752"/>
      <c r="O1957" s="759"/>
      <c r="P1957" s="652"/>
    </row>
    <row r="1958" spans="2:17">
      <c r="B1958" s="728"/>
      <c r="C1958" s="729"/>
      <c r="D1958" s="729"/>
      <c r="E1958" s="729"/>
      <c r="F1958" s="791" t="s">
        <v>127</v>
      </c>
      <c r="G1958" s="739"/>
      <c r="H1958" s="739"/>
      <c r="I1958" s="739"/>
      <c r="J1958" s="739"/>
      <c r="K1958" s="739"/>
      <c r="L1958" s="739"/>
      <c r="M1958" s="754"/>
      <c r="N1958" s="752">
        <v>250000</v>
      </c>
      <c r="O1958" s="759"/>
      <c r="P1958" s="652"/>
    </row>
    <row r="1959" spans="2:17">
      <c r="B1959" s="728"/>
      <c r="C1959" s="729"/>
      <c r="D1959" s="729"/>
      <c r="E1959" s="729"/>
      <c r="F1959" s="791" t="s">
        <v>603</v>
      </c>
      <c r="G1959" s="739"/>
      <c r="H1959" s="739"/>
      <c r="I1959" s="739"/>
      <c r="J1959" s="739"/>
      <c r="K1959" s="739">
        <v>35</v>
      </c>
      <c r="L1959" s="739" t="s">
        <v>50</v>
      </c>
      <c r="M1959" s="754">
        <v>20000</v>
      </c>
      <c r="N1959" s="752">
        <f>K1959*M1959</f>
        <v>700000</v>
      </c>
      <c r="O1959" s="759"/>
      <c r="P1959" s="652"/>
    </row>
    <row r="1960" spans="2:17" ht="19.5" customHeight="1">
      <c r="B1960" s="728"/>
      <c r="C1960" s="729"/>
      <c r="D1960" s="729"/>
      <c r="E1960" s="729"/>
      <c r="F1960" s="791" t="s">
        <v>570</v>
      </c>
      <c r="G1960" s="739"/>
      <c r="H1960" s="739"/>
      <c r="I1960" s="739"/>
      <c r="J1960" s="739"/>
      <c r="K1960" s="739">
        <v>30</v>
      </c>
      <c r="L1960" s="739" t="s">
        <v>50</v>
      </c>
      <c r="M1960" s="754">
        <v>250000</v>
      </c>
      <c r="N1960" s="752">
        <f>K1960*M1960</f>
        <v>7500000</v>
      </c>
      <c r="O1960" s="759"/>
      <c r="P1960" s="652"/>
      <c r="Q1960" s="94">
        <f>N2014</f>
        <v>5930000</v>
      </c>
    </row>
    <row r="1961" spans="2:17">
      <c r="B1961" s="728"/>
      <c r="C1961" s="729"/>
      <c r="D1961" s="729"/>
      <c r="E1961" s="729"/>
      <c r="F1961" s="791" t="s">
        <v>609</v>
      </c>
      <c r="G1961" s="739"/>
      <c r="H1961" s="739"/>
      <c r="I1961" s="739"/>
      <c r="J1961" s="739"/>
      <c r="K1961" s="739"/>
      <c r="L1961" s="739"/>
      <c r="M1961" s="754"/>
      <c r="N1961" s="752">
        <v>200000</v>
      </c>
      <c r="O1961" s="759"/>
      <c r="P1961" s="652"/>
    </row>
    <row r="1962" spans="2:17">
      <c r="B1962" s="728"/>
      <c r="C1962" s="729"/>
      <c r="D1962" s="729"/>
      <c r="E1962" s="729"/>
      <c r="F1962" s="791"/>
      <c r="G1962" s="739"/>
      <c r="H1962" s="739"/>
      <c r="I1962" s="739"/>
      <c r="J1962" s="739"/>
      <c r="K1962" s="739"/>
      <c r="L1962" s="739"/>
      <c r="M1962" s="754"/>
      <c r="N1962" s="752"/>
      <c r="O1962" s="759"/>
      <c r="P1962" s="652"/>
    </row>
    <row r="1963" spans="2:17">
      <c r="B1963" s="728"/>
      <c r="C1963" s="729"/>
      <c r="D1963" s="729"/>
      <c r="E1963" s="729"/>
      <c r="F1963" s="791"/>
      <c r="G1963" s="739"/>
      <c r="H1963" s="739"/>
      <c r="I1963" s="739"/>
      <c r="J1963" s="739"/>
      <c r="K1963" s="739"/>
      <c r="L1963" s="739"/>
      <c r="M1963" s="754"/>
      <c r="N1963" s="752"/>
      <c r="O1963" s="759"/>
      <c r="P1963" s="652"/>
    </row>
    <row r="1964" spans="2:17">
      <c r="B1964" s="728">
        <v>2</v>
      </c>
      <c r="C1964" s="729">
        <v>4</v>
      </c>
      <c r="D1964" s="729">
        <v>13</v>
      </c>
      <c r="E1964" s="729"/>
      <c r="F1964" s="879" t="s">
        <v>1542</v>
      </c>
      <c r="G1964" s="880"/>
      <c r="H1964" s="880"/>
      <c r="I1964" s="880"/>
      <c r="J1964" s="880"/>
      <c r="K1964" s="880"/>
      <c r="L1964" s="880"/>
      <c r="M1964" s="883"/>
      <c r="N1964" s="752">
        <f>N1965</f>
        <v>10685000</v>
      </c>
      <c r="O1964" s="759"/>
      <c r="P1964" s="652"/>
    </row>
    <row r="1965" spans="2:17">
      <c r="B1965" s="728">
        <v>2</v>
      </c>
      <c r="C1965" s="729">
        <v>4</v>
      </c>
      <c r="D1965" s="729">
        <v>13</v>
      </c>
      <c r="E1965" s="729">
        <v>2</v>
      </c>
      <c r="F1965" s="791" t="s">
        <v>82</v>
      </c>
      <c r="G1965" s="739"/>
      <c r="H1965" s="739"/>
      <c r="I1965" s="739"/>
      <c r="J1965" s="739"/>
      <c r="K1965" s="739"/>
      <c r="L1965" s="739"/>
      <c r="M1965" s="754"/>
      <c r="N1965" s="752">
        <f>SUM(N1966:N1979)</f>
        <v>10685000</v>
      </c>
      <c r="O1965" s="759"/>
      <c r="P1965" s="652"/>
    </row>
    <row r="1966" spans="2:17">
      <c r="B1966" s="728"/>
      <c r="C1966" s="729"/>
      <c r="D1966" s="729"/>
      <c r="E1966" s="729"/>
      <c r="F1966" s="791" t="s">
        <v>236</v>
      </c>
      <c r="G1966" s="739"/>
      <c r="H1966" s="739"/>
      <c r="I1966" s="739"/>
      <c r="J1966" s="739"/>
      <c r="K1966" s="739"/>
      <c r="L1966" s="739"/>
      <c r="M1966" s="754"/>
      <c r="N1966" s="752">
        <f>SUM(M1967:M1970)</f>
        <v>935000</v>
      </c>
      <c r="O1966" s="759"/>
      <c r="P1966" s="652"/>
    </row>
    <row r="1967" spans="2:17">
      <c r="B1967" s="728"/>
      <c r="C1967" s="729"/>
      <c r="D1967" s="729"/>
      <c r="E1967" s="729"/>
      <c r="F1967" s="791" t="s">
        <v>1556</v>
      </c>
      <c r="G1967" s="739"/>
      <c r="H1967" s="739">
        <v>1</v>
      </c>
      <c r="I1967" s="739" t="s">
        <v>50</v>
      </c>
      <c r="J1967" s="739">
        <v>160000</v>
      </c>
      <c r="K1967" s="739"/>
      <c r="L1967" s="739"/>
      <c r="M1967" s="754">
        <v>160000</v>
      </c>
      <c r="N1967" s="752"/>
      <c r="O1967" s="759"/>
      <c r="P1967" s="652"/>
    </row>
    <row r="1968" spans="2:17">
      <c r="B1968" s="728"/>
      <c r="C1968" s="729"/>
      <c r="D1968" s="729"/>
      <c r="E1968" s="729"/>
      <c r="F1968" s="791" t="s">
        <v>479</v>
      </c>
      <c r="G1968" s="739"/>
      <c r="H1968" s="739">
        <v>1</v>
      </c>
      <c r="I1968" s="739" t="s">
        <v>50</v>
      </c>
      <c r="J1968" s="747">
        <v>150000</v>
      </c>
      <c r="K1968" s="739"/>
      <c r="L1968" s="739"/>
      <c r="M1968" s="754">
        <f>H1968*J1968</f>
        <v>150000</v>
      </c>
      <c r="N1968" s="752"/>
      <c r="O1968" s="759"/>
      <c r="P1968" s="652"/>
    </row>
    <row r="1969" spans="2:16">
      <c r="B1969" s="728"/>
      <c r="C1969" s="729"/>
      <c r="D1969" s="729"/>
      <c r="E1969" s="729"/>
      <c r="F1969" s="791" t="s">
        <v>480</v>
      </c>
      <c r="G1969" s="739"/>
      <c r="H1969" s="739">
        <v>1</v>
      </c>
      <c r="I1969" s="739" t="s">
        <v>50</v>
      </c>
      <c r="J1969" s="747">
        <v>125000</v>
      </c>
      <c r="K1969" s="739"/>
      <c r="L1969" s="739"/>
      <c r="M1969" s="754">
        <f t="shared" ref="M1969:M1970" si="190">H1969*J1969</f>
        <v>125000</v>
      </c>
      <c r="N1969" s="752"/>
      <c r="O1969" s="759"/>
      <c r="P1969" s="652"/>
    </row>
    <row r="1970" spans="2:16">
      <c r="B1970" s="728"/>
      <c r="C1970" s="729"/>
      <c r="D1970" s="729"/>
      <c r="E1970" s="729"/>
      <c r="F1970" s="791" t="s">
        <v>481</v>
      </c>
      <c r="G1970" s="739"/>
      <c r="H1970" s="739">
        <v>5</v>
      </c>
      <c r="I1970" s="739" t="s">
        <v>50</v>
      </c>
      <c r="J1970" s="747">
        <v>100000</v>
      </c>
      <c r="K1970" s="739"/>
      <c r="L1970" s="739"/>
      <c r="M1970" s="754">
        <f t="shared" si="190"/>
        <v>500000</v>
      </c>
      <c r="N1970" s="752"/>
      <c r="O1970" s="759"/>
      <c r="P1970" s="652"/>
    </row>
    <row r="1971" spans="2:16">
      <c r="B1971" s="728"/>
      <c r="C1971" s="729"/>
      <c r="D1971" s="729"/>
      <c r="E1971" s="729"/>
      <c r="F1971" s="791" t="s">
        <v>131</v>
      </c>
      <c r="G1971" s="739"/>
      <c r="H1971" s="739"/>
      <c r="I1971" s="739"/>
      <c r="J1971" s="747"/>
      <c r="K1971" s="739">
        <v>2</v>
      </c>
      <c r="L1971" s="739" t="s">
        <v>50</v>
      </c>
      <c r="M1971" s="754">
        <v>150000</v>
      </c>
      <c r="N1971" s="752">
        <f>K1971*M1971</f>
        <v>300000</v>
      </c>
      <c r="O1971" s="759"/>
      <c r="P1971" s="652"/>
    </row>
    <row r="1972" spans="2:16">
      <c r="B1972" s="728"/>
      <c r="C1972" s="729"/>
      <c r="D1972" s="729"/>
      <c r="E1972" s="729"/>
      <c r="F1972" s="791" t="s">
        <v>127</v>
      </c>
      <c r="G1972" s="739"/>
      <c r="H1972" s="739"/>
      <c r="I1972" s="739"/>
      <c r="J1972" s="739"/>
      <c r="K1972" s="739"/>
      <c r="L1972" s="739"/>
      <c r="M1972" s="754"/>
      <c r="N1972" s="752">
        <v>100000</v>
      </c>
      <c r="O1972" s="759"/>
      <c r="P1972" s="652"/>
    </row>
    <row r="1973" spans="2:16">
      <c r="B1973" s="728"/>
      <c r="C1973" s="729"/>
      <c r="D1973" s="729"/>
      <c r="E1973" s="729"/>
      <c r="F1973" s="791" t="s">
        <v>128</v>
      </c>
      <c r="G1973" s="739"/>
      <c r="H1973" s="739"/>
      <c r="I1973" s="739"/>
      <c r="J1973" s="739"/>
      <c r="K1973" s="739"/>
      <c r="L1973" s="739"/>
      <c r="M1973" s="754"/>
      <c r="N1973" s="752">
        <v>150000</v>
      </c>
      <c r="O1973" s="759"/>
      <c r="P1973" s="652"/>
    </row>
    <row r="1974" spans="2:16">
      <c r="B1974" s="728"/>
      <c r="C1974" s="729"/>
      <c r="D1974" s="729"/>
      <c r="E1974" s="729"/>
      <c r="F1974" s="791" t="s">
        <v>603</v>
      </c>
      <c r="G1974" s="739"/>
      <c r="H1974" s="739"/>
      <c r="I1974" s="739"/>
      <c r="J1974" s="739"/>
      <c r="K1974" s="739">
        <v>300</v>
      </c>
      <c r="L1974" s="739" t="s">
        <v>50</v>
      </c>
      <c r="M1974" s="754">
        <v>20000</v>
      </c>
      <c r="N1974" s="752">
        <f>K1974*M1974</f>
        <v>6000000</v>
      </c>
      <c r="O1974" s="759"/>
      <c r="P1974" s="652"/>
    </row>
    <row r="1975" spans="2:16">
      <c r="B1975" s="728"/>
      <c r="C1975" s="729"/>
      <c r="D1975" s="729"/>
      <c r="E1975" s="729"/>
      <c r="F1975" s="791" t="s">
        <v>604</v>
      </c>
      <c r="G1975" s="739"/>
      <c r="H1975" s="739"/>
      <c r="I1975" s="739"/>
      <c r="J1975" s="739"/>
      <c r="K1975" s="739"/>
      <c r="L1975" s="739"/>
      <c r="M1975" s="754"/>
      <c r="N1975" s="752">
        <v>400000</v>
      </c>
      <c r="O1975" s="759"/>
      <c r="P1975" s="652"/>
    </row>
    <row r="1976" spans="2:16">
      <c r="B1976" s="728"/>
      <c r="C1976" s="729"/>
      <c r="D1976" s="729"/>
      <c r="E1976" s="729"/>
      <c r="F1976" s="791" t="s">
        <v>605</v>
      </c>
      <c r="G1976" s="739"/>
      <c r="H1976" s="739"/>
      <c r="I1976" s="739"/>
      <c r="J1976" s="739"/>
      <c r="K1976" s="739"/>
      <c r="L1976" s="739"/>
      <c r="M1976" s="754"/>
      <c r="N1976" s="752">
        <v>800000</v>
      </c>
      <c r="O1976" s="759"/>
      <c r="P1976" s="652"/>
    </row>
    <row r="1977" spans="2:16">
      <c r="B1977" s="728"/>
      <c r="C1977" s="729"/>
      <c r="D1977" s="729"/>
      <c r="E1977" s="729"/>
      <c r="F1977" s="791" t="s">
        <v>606</v>
      </c>
      <c r="G1977" s="739"/>
      <c r="H1977" s="739"/>
      <c r="I1977" s="739"/>
      <c r="J1977" s="739"/>
      <c r="K1977" s="739"/>
      <c r="L1977" s="739"/>
      <c r="M1977" s="754"/>
      <c r="N1977" s="752">
        <v>1000000</v>
      </c>
      <c r="O1977" s="759"/>
      <c r="P1977" s="652"/>
    </row>
    <row r="1978" spans="2:16">
      <c r="B1978" s="728"/>
      <c r="C1978" s="729"/>
      <c r="D1978" s="729"/>
      <c r="E1978" s="729"/>
      <c r="F1978" s="791" t="s">
        <v>607</v>
      </c>
      <c r="G1978" s="739"/>
      <c r="H1978" s="739"/>
      <c r="I1978" s="739"/>
      <c r="J1978" s="739"/>
      <c r="K1978" s="739"/>
      <c r="L1978" s="739"/>
      <c r="M1978" s="754"/>
      <c r="N1978" s="752">
        <v>400000</v>
      </c>
      <c r="O1978" s="759"/>
      <c r="P1978" s="652"/>
    </row>
    <row r="1979" spans="2:16">
      <c r="B1979" s="728"/>
      <c r="C1979" s="729"/>
      <c r="D1979" s="729"/>
      <c r="E1979" s="729"/>
      <c r="F1979" s="791" t="s">
        <v>608</v>
      </c>
      <c r="G1979" s="739"/>
      <c r="H1979" s="739"/>
      <c r="I1979" s="739"/>
      <c r="J1979" s="739"/>
      <c r="K1979" s="739"/>
      <c r="L1979" s="739"/>
      <c r="M1979" s="754"/>
      <c r="N1979" s="752">
        <v>600000</v>
      </c>
      <c r="O1979" s="759"/>
      <c r="P1979" s="652"/>
    </row>
    <row r="1980" spans="2:16">
      <c r="B1980" s="728"/>
      <c r="C1980" s="729"/>
      <c r="D1980" s="729"/>
      <c r="E1980" s="729"/>
      <c r="F1980" s="791"/>
      <c r="G1980" s="739"/>
      <c r="H1980" s="739"/>
      <c r="I1980" s="739"/>
      <c r="J1980" s="739"/>
      <c r="K1980" s="739"/>
      <c r="L1980" s="739"/>
      <c r="M1980" s="754"/>
      <c r="N1980" s="752"/>
      <c r="O1980" s="759"/>
      <c r="P1980" s="652"/>
    </row>
    <row r="1981" spans="2:16">
      <c r="B1981" s="728"/>
      <c r="C1981" s="729"/>
      <c r="D1981" s="729"/>
      <c r="E1981" s="729"/>
      <c r="F1981" s="791"/>
      <c r="G1981" s="739"/>
      <c r="H1981" s="739"/>
      <c r="I1981" s="739"/>
      <c r="J1981" s="739"/>
      <c r="K1981" s="739"/>
      <c r="L1981" s="739"/>
      <c r="M1981" s="754"/>
      <c r="N1981" s="752"/>
      <c r="O1981" s="759"/>
      <c r="P1981" s="652"/>
    </row>
    <row r="1982" spans="2:16">
      <c r="B1982" s="728">
        <v>2</v>
      </c>
      <c r="C1982" s="729">
        <v>4</v>
      </c>
      <c r="D1982" s="729">
        <v>14</v>
      </c>
      <c r="E1982" s="729"/>
      <c r="F1982" s="733" t="s">
        <v>995</v>
      </c>
      <c r="G1982" s="739"/>
      <c r="H1982" s="739"/>
      <c r="I1982" s="739"/>
      <c r="J1982" s="739"/>
      <c r="K1982" s="739"/>
      <c r="L1982" s="739"/>
      <c r="M1982" s="754"/>
      <c r="N1982" s="752">
        <f>N1983</f>
        <v>11535000</v>
      </c>
      <c r="O1982" s="759"/>
      <c r="P1982" s="652"/>
    </row>
    <row r="1983" spans="2:16">
      <c r="B1983" s="728">
        <v>2</v>
      </c>
      <c r="C1983" s="729">
        <v>4</v>
      </c>
      <c r="D1983" s="729">
        <v>14</v>
      </c>
      <c r="E1983" s="729">
        <v>2</v>
      </c>
      <c r="F1983" s="791" t="s">
        <v>82</v>
      </c>
      <c r="G1983" s="739"/>
      <c r="H1983" s="739"/>
      <c r="I1983" s="739"/>
      <c r="J1983" s="739"/>
      <c r="K1983" s="739"/>
      <c r="L1983" s="739"/>
      <c r="M1983" s="754"/>
      <c r="N1983" s="752">
        <f>SUM(N1984:N1997)</f>
        <v>11535000</v>
      </c>
      <c r="O1983" s="759"/>
      <c r="P1983" s="652"/>
    </row>
    <row r="1984" spans="2:16">
      <c r="B1984" s="728"/>
      <c r="C1984" s="729"/>
      <c r="D1984" s="729" t="s">
        <v>782</v>
      </c>
      <c r="E1984" s="729"/>
      <c r="F1984" s="791" t="s">
        <v>236</v>
      </c>
      <c r="G1984" s="739"/>
      <c r="H1984" s="739"/>
      <c r="I1984" s="739"/>
      <c r="J1984" s="739"/>
      <c r="K1984" s="739"/>
      <c r="L1984" s="739"/>
      <c r="M1984" s="754"/>
      <c r="N1984" s="752">
        <f>SUM(M1985:M1988)</f>
        <v>935000</v>
      </c>
      <c r="O1984" s="759"/>
      <c r="P1984" s="652"/>
    </row>
    <row r="1985" spans="2:17">
      <c r="B1985" s="728"/>
      <c r="C1985" s="729"/>
      <c r="D1985" s="729"/>
      <c r="E1985" s="729"/>
      <c r="F1985" s="791" t="s">
        <v>1556</v>
      </c>
      <c r="G1985" s="739"/>
      <c r="H1985" s="739">
        <v>1</v>
      </c>
      <c r="I1985" s="739" t="s">
        <v>50</v>
      </c>
      <c r="J1985" s="739">
        <v>160000</v>
      </c>
      <c r="K1985" s="739"/>
      <c r="L1985" s="739"/>
      <c r="M1985" s="754">
        <v>160000</v>
      </c>
      <c r="N1985" s="752"/>
      <c r="O1985" s="759"/>
      <c r="P1985" s="652"/>
    </row>
    <row r="1986" spans="2:17">
      <c r="B1986" s="728"/>
      <c r="C1986" s="729"/>
      <c r="D1986" s="729"/>
      <c r="E1986" s="729"/>
      <c r="F1986" s="791" t="s">
        <v>479</v>
      </c>
      <c r="G1986" s="739"/>
      <c r="H1986" s="739">
        <v>1</v>
      </c>
      <c r="I1986" s="739" t="s">
        <v>50</v>
      </c>
      <c r="J1986" s="747">
        <v>150000</v>
      </c>
      <c r="K1986" s="739"/>
      <c r="L1986" s="739"/>
      <c r="M1986" s="754">
        <f>H1986*J1986</f>
        <v>150000</v>
      </c>
      <c r="N1986" s="752"/>
      <c r="O1986" s="759"/>
      <c r="P1986" s="652"/>
    </row>
    <row r="1987" spans="2:17" ht="15.75" customHeight="1">
      <c r="B1987" s="728"/>
      <c r="C1987" s="729"/>
      <c r="D1987" s="729"/>
      <c r="E1987" s="729"/>
      <c r="F1987" s="791" t="s">
        <v>480</v>
      </c>
      <c r="G1987" s="739"/>
      <c r="H1987" s="739">
        <v>1</v>
      </c>
      <c r="I1987" s="739" t="s">
        <v>50</v>
      </c>
      <c r="J1987" s="747">
        <v>125000</v>
      </c>
      <c r="K1987" s="739"/>
      <c r="L1987" s="739"/>
      <c r="M1987" s="754">
        <f t="shared" ref="M1987:M1988" si="191">H1987*J1987</f>
        <v>125000</v>
      </c>
      <c r="N1987" s="752"/>
      <c r="O1987" s="759"/>
      <c r="P1987" s="652"/>
      <c r="Q1987" s="94">
        <f>N2028</f>
        <v>9720000</v>
      </c>
    </row>
    <row r="1988" spans="2:17">
      <c r="B1988" s="728"/>
      <c r="C1988" s="729"/>
      <c r="D1988" s="729"/>
      <c r="E1988" s="729"/>
      <c r="F1988" s="791" t="s">
        <v>481</v>
      </c>
      <c r="G1988" s="739"/>
      <c r="H1988" s="739">
        <v>5</v>
      </c>
      <c r="I1988" s="739" t="s">
        <v>50</v>
      </c>
      <c r="J1988" s="747">
        <v>100000</v>
      </c>
      <c r="K1988" s="739"/>
      <c r="L1988" s="739"/>
      <c r="M1988" s="754">
        <f t="shared" si="191"/>
        <v>500000</v>
      </c>
      <c r="N1988" s="752"/>
      <c r="O1988" s="759"/>
      <c r="P1988" s="652"/>
    </row>
    <row r="1989" spans="2:17">
      <c r="B1989" s="728"/>
      <c r="C1989" s="729"/>
      <c r="D1989" s="729"/>
      <c r="E1989" s="729"/>
      <c r="F1989" s="791" t="s">
        <v>611</v>
      </c>
      <c r="G1989" s="739"/>
      <c r="H1989" s="739"/>
      <c r="I1989" s="739"/>
      <c r="J1989" s="739"/>
      <c r="K1989" s="739">
        <v>5</v>
      </c>
      <c r="L1989" s="739" t="s">
        <v>50</v>
      </c>
      <c r="M1989" s="754">
        <v>150000</v>
      </c>
      <c r="N1989" s="752">
        <f>K1989*M1989</f>
        <v>750000</v>
      </c>
      <c r="O1989" s="759"/>
      <c r="P1989" s="652"/>
    </row>
    <row r="1990" spans="2:17">
      <c r="B1990" s="728"/>
      <c r="C1990" s="729"/>
      <c r="D1990" s="729"/>
      <c r="E1990" s="729"/>
      <c r="F1990" s="791" t="s">
        <v>127</v>
      </c>
      <c r="G1990" s="739"/>
      <c r="H1990" s="739"/>
      <c r="I1990" s="739"/>
      <c r="J1990" s="739"/>
      <c r="K1990" s="739"/>
      <c r="L1990" s="739"/>
      <c r="M1990" s="754"/>
      <c r="N1990" s="752">
        <v>100000</v>
      </c>
      <c r="O1990" s="759"/>
      <c r="P1990" s="652"/>
    </row>
    <row r="1991" spans="2:17">
      <c r="B1991" s="728"/>
      <c r="C1991" s="729"/>
      <c r="D1991" s="729"/>
      <c r="E1991" s="729"/>
      <c r="F1991" s="791" t="s">
        <v>128</v>
      </c>
      <c r="G1991" s="739"/>
      <c r="H1991" s="739"/>
      <c r="I1991" s="739"/>
      <c r="J1991" s="739"/>
      <c r="K1991" s="739"/>
      <c r="L1991" s="739"/>
      <c r="M1991" s="754"/>
      <c r="N1991" s="752">
        <v>150000</v>
      </c>
      <c r="O1991" s="759"/>
      <c r="P1991" s="652"/>
    </row>
    <row r="1992" spans="2:17">
      <c r="B1992" s="728"/>
      <c r="C1992" s="729"/>
      <c r="D1992" s="729"/>
      <c r="E1992" s="729"/>
      <c r="F1992" s="791" t="s">
        <v>603</v>
      </c>
      <c r="G1992" s="739"/>
      <c r="H1992" s="739"/>
      <c r="I1992" s="739"/>
      <c r="J1992" s="739"/>
      <c r="K1992" s="739">
        <v>200</v>
      </c>
      <c r="L1992" s="739" t="s">
        <v>50</v>
      </c>
      <c r="M1992" s="754">
        <v>20000</v>
      </c>
      <c r="N1992" s="752">
        <f>K1992*M1992</f>
        <v>4000000</v>
      </c>
      <c r="O1992" s="759"/>
      <c r="P1992" s="652"/>
    </row>
    <row r="1993" spans="2:17">
      <c r="B1993" s="728"/>
      <c r="C1993" s="729"/>
      <c r="D1993" s="729"/>
      <c r="E1993" s="729"/>
      <c r="F1993" s="791" t="s">
        <v>489</v>
      </c>
      <c r="G1993" s="739"/>
      <c r="H1993" s="739"/>
      <c r="I1993" s="739"/>
      <c r="J1993" s="739"/>
      <c r="K1993" s="739"/>
      <c r="L1993" s="739"/>
      <c r="M1993" s="754"/>
      <c r="N1993" s="752">
        <v>600000</v>
      </c>
      <c r="O1993" s="759"/>
      <c r="P1993" s="652"/>
    </row>
    <row r="1994" spans="2:17">
      <c r="B1994" s="728"/>
      <c r="C1994" s="729"/>
      <c r="D1994" s="729"/>
      <c r="E1994" s="729"/>
      <c r="F1994" s="791" t="s">
        <v>606</v>
      </c>
      <c r="G1994" s="739"/>
      <c r="H1994" s="739"/>
      <c r="I1994" s="739"/>
      <c r="J1994" s="739"/>
      <c r="K1994" s="739"/>
      <c r="L1994" s="739"/>
      <c r="M1994" s="754"/>
      <c r="N1994" s="752">
        <v>1000000</v>
      </c>
      <c r="O1994" s="759"/>
      <c r="P1994" s="652"/>
    </row>
    <row r="1995" spans="2:17">
      <c r="B1995" s="728"/>
      <c r="C1995" s="729"/>
      <c r="D1995" s="729"/>
      <c r="E1995" s="729"/>
      <c r="F1995" s="791" t="s">
        <v>607</v>
      </c>
      <c r="G1995" s="739"/>
      <c r="H1995" s="739"/>
      <c r="I1995" s="739"/>
      <c r="J1995" s="739"/>
      <c r="K1995" s="739"/>
      <c r="L1995" s="739"/>
      <c r="M1995" s="754"/>
      <c r="N1995" s="752">
        <v>400000</v>
      </c>
      <c r="O1995" s="759"/>
      <c r="P1995" s="652"/>
    </row>
    <row r="1996" spans="2:17">
      <c r="B1996" s="728"/>
      <c r="C1996" s="729"/>
      <c r="D1996" s="729"/>
      <c r="E1996" s="729"/>
      <c r="F1996" s="791" t="s">
        <v>608</v>
      </c>
      <c r="G1996" s="739"/>
      <c r="H1996" s="739"/>
      <c r="I1996" s="739"/>
      <c r="J1996" s="739"/>
      <c r="K1996" s="739"/>
      <c r="L1996" s="739"/>
      <c r="M1996" s="754"/>
      <c r="N1996" s="752">
        <v>600000</v>
      </c>
      <c r="O1996" s="759"/>
      <c r="P1996" s="652"/>
    </row>
    <row r="1997" spans="2:17">
      <c r="B1997" s="728"/>
      <c r="C1997" s="729"/>
      <c r="D1997" s="729"/>
      <c r="E1997" s="729"/>
      <c r="F1997" s="791" t="s">
        <v>612</v>
      </c>
      <c r="G1997" s="739"/>
      <c r="H1997" s="739"/>
      <c r="I1997" s="739"/>
      <c r="J1997" s="739"/>
      <c r="K1997" s="739"/>
      <c r="L1997" s="739"/>
      <c r="M1997" s="754"/>
      <c r="N1997" s="752">
        <v>3000000</v>
      </c>
      <c r="O1997" s="759"/>
      <c r="P1997" s="652"/>
    </row>
    <row r="1998" spans="2:17">
      <c r="B1998" s="728"/>
      <c r="C1998" s="729"/>
      <c r="D1998" s="729"/>
      <c r="E1998" s="729"/>
      <c r="F1998" s="791"/>
      <c r="G1998" s="739"/>
      <c r="H1998" s="739"/>
      <c r="I1998" s="739"/>
      <c r="J1998" s="739"/>
      <c r="K1998" s="739"/>
      <c r="L1998" s="739"/>
      <c r="M1998" s="754"/>
      <c r="N1998" s="752"/>
      <c r="O1998" s="759"/>
      <c r="P1998" s="652"/>
    </row>
    <row r="1999" spans="2:17">
      <c r="B1999" s="728"/>
      <c r="C1999" s="729"/>
      <c r="D1999" s="729"/>
      <c r="E1999" s="729"/>
      <c r="F1999" s="791"/>
      <c r="G1999" s="739"/>
      <c r="H1999" s="739"/>
      <c r="I1999" s="739"/>
      <c r="J1999" s="739"/>
      <c r="K1999" s="739"/>
      <c r="L1999" s="739"/>
      <c r="M1999" s="754"/>
      <c r="N1999" s="752"/>
      <c r="O1999" s="759"/>
      <c r="P1999" s="652"/>
    </row>
    <row r="2000" spans="2:17">
      <c r="B2000" s="127">
        <v>2</v>
      </c>
      <c r="C2000" s="128">
        <v>3</v>
      </c>
      <c r="D2000" s="128">
        <v>15</v>
      </c>
      <c r="E2000" s="128"/>
      <c r="F2000" s="805" t="s">
        <v>1773</v>
      </c>
      <c r="G2000" s="733"/>
      <c r="H2000" s="733"/>
      <c r="I2000" s="733"/>
      <c r="J2000" s="733"/>
      <c r="K2000" s="733"/>
      <c r="L2000" s="733"/>
      <c r="M2000" s="734"/>
      <c r="N2000" s="752">
        <f>N2001</f>
        <v>9835000</v>
      </c>
      <c r="O2000" s="759"/>
      <c r="P2000" s="652"/>
    </row>
    <row r="2001" spans="2:17">
      <c r="B2001" s="127">
        <v>2</v>
      </c>
      <c r="C2001" s="128">
        <v>3</v>
      </c>
      <c r="D2001" s="128">
        <v>15</v>
      </c>
      <c r="E2001" s="128">
        <v>2</v>
      </c>
      <c r="F2001" s="687" t="s">
        <v>82</v>
      </c>
      <c r="G2001" s="739"/>
      <c r="H2001" s="739"/>
      <c r="I2001" s="739"/>
      <c r="J2001" s="739"/>
      <c r="K2001" s="739"/>
      <c r="L2001" s="739"/>
      <c r="M2001" s="745"/>
      <c r="N2001" s="752">
        <f>SUM(N2002:N2011)</f>
        <v>9835000</v>
      </c>
      <c r="O2001" s="759"/>
      <c r="P2001" s="652"/>
      <c r="Q2001" s="94">
        <f>N2040</f>
        <v>7140000</v>
      </c>
    </row>
    <row r="2002" spans="2:17">
      <c r="B2002" s="127"/>
      <c r="C2002" s="128"/>
      <c r="D2002" s="128"/>
      <c r="E2002" s="128"/>
      <c r="F2002" s="791" t="s">
        <v>224</v>
      </c>
      <c r="G2002" s="739"/>
      <c r="H2002" s="739"/>
      <c r="I2002" s="739"/>
      <c r="J2002" s="739"/>
      <c r="K2002" s="739"/>
      <c r="L2002" s="739"/>
      <c r="M2002" s="754"/>
      <c r="N2002" s="752">
        <f>SUM(M2003:M2007)</f>
        <v>935000</v>
      </c>
      <c r="O2002" s="759"/>
      <c r="P2002" s="652"/>
    </row>
    <row r="2003" spans="2:17">
      <c r="B2003" s="127"/>
      <c r="C2003" s="128"/>
      <c r="D2003" s="128"/>
      <c r="E2003" s="128"/>
      <c r="F2003" s="791" t="s">
        <v>1556</v>
      </c>
      <c r="G2003" s="739"/>
      <c r="H2003" s="739">
        <v>1</v>
      </c>
      <c r="I2003" s="739" t="s">
        <v>50</v>
      </c>
      <c r="J2003" s="739">
        <v>160000</v>
      </c>
      <c r="K2003" s="739"/>
      <c r="L2003" s="739"/>
      <c r="M2003" s="754">
        <v>160000</v>
      </c>
      <c r="N2003" s="752"/>
      <c r="O2003" s="759"/>
      <c r="P2003" s="652"/>
    </row>
    <row r="2004" spans="2:17">
      <c r="B2004" s="127"/>
      <c r="C2004" s="128"/>
      <c r="D2004" s="128"/>
      <c r="E2004" s="128"/>
      <c r="F2004" s="791" t="s">
        <v>479</v>
      </c>
      <c r="G2004" s="739"/>
      <c r="H2004" s="739">
        <v>1</v>
      </c>
      <c r="I2004" s="739" t="s">
        <v>50</v>
      </c>
      <c r="J2004" s="747">
        <v>150000</v>
      </c>
      <c r="K2004" s="739"/>
      <c r="L2004" s="739"/>
      <c r="M2004" s="754">
        <f>H2004*J2004</f>
        <v>150000</v>
      </c>
      <c r="N2004" s="752"/>
      <c r="O2004" s="759"/>
      <c r="P2004" s="652"/>
    </row>
    <row r="2005" spans="2:17">
      <c r="B2005" s="127"/>
      <c r="C2005" s="128"/>
      <c r="D2005" s="128"/>
      <c r="E2005" s="128"/>
      <c r="F2005" s="791" t="s">
        <v>480</v>
      </c>
      <c r="G2005" s="739"/>
      <c r="H2005" s="739">
        <v>1</v>
      </c>
      <c r="I2005" s="739" t="s">
        <v>50</v>
      </c>
      <c r="J2005" s="747">
        <v>125000</v>
      </c>
      <c r="K2005" s="739"/>
      <c r="L2005" s="739"/>
      <c r="M2005" s="754">
        <f t="shared" ref="M2005:M2006" si="192">H2005*J2005</f>
        <v>125000</v>
      </c>
      <c r="N2005" s="752"/>
      <c r="O2005" s="759"/>
      <c r="P2005" s="652"/>
    </row>
    <row r="2006" spans="2:17">
      <c r="B2006" s="127"/>
      <c r="C2006" s="128"/>
      <c r="D2006" s="128"/>
      <c r="E2006" s="128"/>
      <c r="F2006" s="791" t="s">
        <v>481</v>
      </c>
      <c r="G2006" s="739"/>
      <c r="H2006" s="739">
        <v>2</v>
      </c>
      <c r="I2006" s="739" t="s">
        <v>50</v>
      </c>
      <c r="J2006" s="747">
        <v>100000</v>
      </c>
      <c r="K2006" s="739"/>
      <c r="L2006" s="739"/>
      <c r="M2006" s="754">
        <f t="shared" si="192"/>
        <v>200000</v>
      </c>
      <c r="N2006" s="752"/>
      <c r="O2006" s="759"/>
      <c r="P2006" s="652"/>
    </row>
    <row r="2007" spans="2:17">
      <c r="B2007" s="127"/>
      <c r="C2007" s="128"/>
      <c r="D2007" s="128"/>
      <c r="E2007" s="128"/>
      <c r="F2007" s="791" t="s">
        <v>131</v>
      </c>
      <c r="G2007" s="739"/>
      <c r="H2007" s="739">
        <v>2</v>
      </c>
      <c r="I2007" s="739" t="s">
        <v>50</v>
      </c>
      <c r="J2007" s="747">
        <v>150000</v>
      </c>
      <c r="K2007" s="739"/>
      <c r="L2007" s="739"/>
      <c r="M2007" s="745">
        <f>J2007*H2007</f>
        <v>300000</v>
      </c>
      <c r="N2007" s="752"/>
      <c r="O2007" s="759"/>
      <c r="P2007" s="652"/>
    </row>
    <row r="2008" spans="2:17">
      <c r="B2008" s="127"/>
      <c r="C2008" s="128"/>
      <c r="D2008" s="128"/>
      <c r="E2008" s="128"/>
      <c r="F2008" s="687" t="s">
        <v>127</v>
      </c>
      <c r="G2008" s="739"/>
      <c r="H2008" s="739"/>
      <c r="I2008" s="739"/>
      <c r="J2008" s="739"/>
      <c r="K2008" s="739"/>
      <c r="L2008" s="739"/>
      <c r="M2008" s="745"/>
      <c r="N2008" s="752">
        <v>100000</v>
      </c>
      <c r="O2008" s="759"/>
      <c r="P2008" s="652"/>
    </row>
    <row r="2009" spans="2:17">
      <c r="B2009" s="127"/>
      <c r="C2009" s="128"/>
      <c r="D2009" s="128"/>
      <c r="E2009" s="128"/>
      <c r="F2009" s="687" t="s">
        <v>128</v>
      </c>
      <c r="G2009" s="739"/>
      <c r="H2009" s="739"/>
      <c r="I2009" s="739"/>
      <c r="J2009" s="739"/>
      <c r="K2009" s="739"/>
      <c r="L2009" s="739"/>
      <c r="M2009" s="745"/>
      <c r="N2009" s="752">
        <v>100000</v>
      </c>
      <c r="O2009" s="759"/>
      <c r="P2009" s="652"/>
    </row>
    <row r="2010" spans="2:17">
      <c r="B2010" s="127"/>
      <c r="C2010" s="128"/>
      <c r="D2010" s="128"/>
      <c r="E2010" s="128"/>
      <c r="F2010" s="687" t="s">
        <v>212</v>
      </c>
      <c r="G2010" s="739"/>
      <c r="H2010" s="739">
        <v>1</v>
      </c>
      <c r="I2010" s="739" t="s">
        <v>50</v>
      </c>
      <c r="J2010" s="739">
        <v>75</v>
      </c>
      <c r="K2010" s="739"/>
      <c r="L2010" s="739"/>
      <c r="M2010" s="745">
        <v>20000</v>
      </c>
      <c r="N2010" s="752">
        <f>M2010*J2010*H2010</f>
        <v>1500000</v>
      </c>
      <c r="O2010" s="759"/>
      <c r="P2010" s="652"/>
    </row>
    <row r="2011" spans="2:17">
      <c r="B2011" s="127"/>
      <c r="C2011" s="128"/>
      <c r="D2011" s="128"/>
      <c r="E2011" s="128"/>
      <c r="F2011" s="687" t="s">
        <v>1774</v>
      </c>
      <c r="G2011" s="739"/>
      <c r="H2011" s="739">
        <v>1</v>
      </c>
      <c r="I2011" s="739" t="s">
        <v>50</v>
      </c>
      <c r="J2011" s="739">
        <v>72</v>
      </c>
      <c r="K2011" s="739"/>
      <c r="L2011" s="739"/>
      <c r="M2011" s="745">
        <v>100000</v>
      </c>
      <c r="N2011" s="752">
        <f>M2011*J2011*H2011</f>
        <v>7200000</v>
      </c>
      <c r="O2011" s="759"/>
      <c r="P2011" s="652"/>
      <c r="Q2011" s="94">
        <f>N2049</f>
        <v>7140000</v>
      </c>
    </row>
    <row r="2012" spans="2:17">
      <c r="B2012" s="728"/>
      <c r="C2012" s="729"/>
      <c r="D2012" s="729"/>
      <c r="E2012" s="729"/>
      <c r="F2012" s="791"/>
      <c r="G2012" s="739"/>
      <c r="H2012" s="739"/>
      <c r="I2012" s="739"/>
      <c r="J2012" s="739"/>
      <c r="K2012" s="739"/>
      <c r="L2012" s="739"/>
      <c r="M2012" s="754"/>
      <c r="N2012" s="752"/>
      <c r="O2012" s="759"/>
      <c r="P2012" s="652"/>
    </row>
    <row r="2013" spans="2:17">
      <c r="B2013" s="728"/>
      <c r="C2013" s="729"/>
      <c r="D2013" s="729"/>
      <c r="E2013" s="729"/>
      <c r="F2013" s="791"/>
      <c r="G2013" s="739"/>
      <c r="H2013" s="739"/>
      <c r="I2013" s="739"/>
      <c r="J2013" s="739"/>
      <c r="K2013" s="739"/>
      <c r="L2013" s="739"/>
      <c r="M2013" s="754"/>
      <c r="N2013" s="752"/>
      <c r="O2013" s="759"/>
      <c r="P2013" s="652"/>
    </row>
    <row r="2014" spans="2:17">
      <c r="B2014" s="679">
        <v>2</v>
      </c>
      <c r="C2014" s="680">
        <v>4</v>
      </c>
      <c r="D2014" s="680">
        <v>16</v>
      </c>
      <c r="E2014" s="680"/>
      <c r="F2014" s="879" t="s">
        <v>1419</v>
      </c>
      <c r="G2014" s="880"/>
      <c r="H2014" s="880"/>
      <c r="I2014" s="880"/>
      <c r="J2014" s="880"/>
      <c r="K2014" s="880"/>
      <c r="L2014" s="733"/>
      <c r="M2014" s="734"/>
      <c r="N2014" s="793">
        <f>N2015</f>
        <v>5930000</v>
      </c>
      <c r="O2014" s="759"/>
      <c r="P2014" s="652"/>
    </row>
    <row r="2015" spans="2:17">
      <c r="B2015" s="728">
        <v>2</v>
      </c>
      <c r="C2015" s="729">
        <v>4</v>
      </c>
      <c r="D2015" s="729">
        <v>16</v>
      </c>
      <c r="E2015" s="729">
        <v>2</v>
      </c>
      <c r="F2015" s="791" t="s">
        <v>82</v>
      </c>
      <c r="G2015" s="739"/>
      <c r="H2015" s="739"/>
      <c r="I2015" s="739"/>
      <c r="J2015" s="739"/>
      <c r="K2015" s="739"/>
      <c r="L2015" s="739"/>
      <c r="M2015" s="754"/>
      <c r="N2015" s="752">
        <f>SUM(N2016:N2025)</f>
        <v>5930000</v>
      </c>
      <c r="O2015" s="759"/>
      <c r="P2015" s="652"/>
    </row>
    <row r="2016" spans="2:17">
      <c r="B2016" s="728"/>
      <c r="C2016" s="729"/>
      <c r="D2016" s="729"/>
      <c r="E2016" s="729"/>
      <c r="F2016" s="791" t="s">
        <v>224</v>
      </c>
      <c r="G2016" s="739"/>
      <c r="H2016" s="739"/>
      <c r="I2016" s="739"/>
      <c r="J2016" s="739"/>
      <c r="K2016" s="739"/>
      <c r="L2016" s="739"/>
      <c r="M2016" s="754"/>
      <c r="N2016" s="752">
        <f>SUM(M2017:M2020)</f>
        <v>635000</v>
      </c>
      <c r="O2016" s="759"/>
      <c r="P2016" s="652"/>
    </row>
    <row r="2017" spans="2:17">
      <c r="B2017" s="728"/>
      <c r="C2017" s="729"/>
      <c r="D2017" s="729"/>
      <c r="E2017" s="729"/>
      <c r="F2017" s="791" t="s">
        <v>1556</v>
      </c>
      <c r="G2017" s="739"/>
      <c r="H2017" s="739">
        <v>1</v>
      </c>
      <c r="I2017" s="739" t="s">
        <v>50</v>
      </c>
      <c r="J2017" s="739">
        <v>160000</v>
      </c>
      <c r="K2017" s="739"/>
      <c r="L2017" s="739"/>
      <c r="M2017" s="754">
        <v>160000</v>
      </c>
      <c r="N2017" s="752"/>
      <c r="O2017" s="759"/>
      <c r="P2017" s="652"/>
    </row>
    <row r="2018" spans="2:17">
      <c r="B2018" s="728"/>
      <c r="C2018" s="729"/>
      <c r="D2018" s="729"/>
      <c r="E2018" s="729"/>
      <c r="F2018" s="791" t="s">
        <v>479</v>
      </c>
      <c r="G2018" s="739"/>
      <c r="H2018" s="739">
        <v>1</v>
      </c>
      <c r="I2018" s="739" t="s">
        <v>50</v>
      </c>
      <c r="J2018" s="747">
        <v>150000</v>
      </c>
      <c r="K2018" s="739"/>
      <c r="L2018" s="739"/>
      <c r="M2018" s="754">
        <f>H2018*J2018</f>
        <v>150000</v>
      </c>
      <c r="N2018" s="752"/>
      <c r="O2018" s="759"/>
      <c r="P2018" s="652"/>
    </row>
    <row r="2019" spans="2:17">
      <c r="B2019" s="728"/>
      <c r="C2019" s="729"/>
      <c r="D2019" s="729"/>
      <c r="E2019" s="729"/>
      <c r="F2019" s="791" t="s">
        <v>480</v>
      </c>
      <c r="G2019" s="739"/>
      <c r="H2019" s="739">
        <v>1</v>
      </c>
      <c r="I2019" s="739" t="s">
        <v>50</v>
      </c>
      <c r="J2019" s="747">
        <v>125000</v>
      </c>
      <c r="K2019" s="739"/>
      <c r="L2019" s="739"/>
      <c r="M2019" s="754">
        <f t="shared" ref="M2019:M2020" si="193">H2019*J2019</f>
        <v>125000</v>
      </c>
      <c r="N2019" s="752"/>
      <c r="O2019" s="759"/>
      <c r="P2019" s="652"/>
    </row>
    <row r="2020" spans="2:17">
      <c r="B2020" s="728"/>
      <c r="C2020" s="729"/>
      <c r="D2020" s="729"/>
      <c r="E2020" s="729"/>
      <c r="F2020" s="791" t="s">
        <v>481</v>
      </c>
      <c r="G2020" s="739"/>
      <c r="H2020" s="739">
        <v>2</v>
      </c>
      <c r="I2020" s="739" t="s">
        <v>50</v>
      </c>
      <c r="J2020" s="747">
        <v>100000</v>
      </c>
      <c r="K2020" s="739"/>
      <c r="L2020" s="739"/>
      <c r="M2020" s="754">
        <f t="shared" si="193"/>
        <v>200000</v>
      </c>
      <c r="N2020" s="752"/>
      <c r="O2020" s="759"/>
      <c r="P2020" s="652"/>
    </row>
    <row r="2021" spans="2:17">
      <c r="B2021" s="728"/>
      <c r="C2021" s="729"/>
      <c r="D2021" s="729"/>
      <c r="E2021" s="729"/>
      <c r="F2021" s="791" t="s">
        <v>131</v>
      </c>
      <c r="G2021" s="739"/>
      <c r="H2021" s="739">
        <v>2</v>
      </c>
      <c r="I2021" s="739" t="s">
        <v>50</v>
      </c>
      <c r="J2021" s="739"/>
      <c r="K2021" s="739">
        <v>3</v>
      </c>
      <c r="L2021" s="739" t="s">
        <v>50</v>
      </c>
      <c r="M2021" s="754">
        <v>150000</v>
      </c>
      <c r="N2021" s="752">
        <f>M2021*K2021*H2021</f>
        <v>900000</v>
      </c>
      <c r="O2021" s="759"/>
      <c r="P2021" s="652"/>
    </row>
    <row r="2022" spans="2:17">
      <c r="B2022" s="728"/>
      <c r="C2022" s="729"/>
      <c r="D2022" s="729"/>
      <c r="E2022" s="729"/>
      <c r="F2022" s="791" t="s">
        <v>130</v>
      </c>
      <c r="G2022" s="739"/>
      <c r="H2022" s="739">
        <v>2</v>
      </c>
      <c r="I2022" s="739" t="s">
        <v>50</v>
      </c>
      <c r="J2022" s="739"/>
      <c r="K2022" s="739">
        <v>35</v>
      </c>
      <c r="L2022" s="739" t="s">
        <v>50</v>
      </c>
      <c r="M2022" s="754">
        <v>20000</v>
      </c>
      <c r="N2022" s="752">
        <f>M2022*K2022*H2022</f>
        <v>1400000</v>
      </c>
      <c r="O2022" s="759"/>
      <c r="P2022" s="652"/>
    </row>
    <row r="2023" spans="2:17">
      <c r="B2023" s="728"/>
      <c r="C2023" s="729"/>
      <c r="D2023" s="729"/>
      <c r="E2023" s="729"/>
      <c r="F2023" s="791" t="s">
        <v>127</v>
      </c>
      <c r="G2023" s="739"/>
      <c r="H2023" s="739">
        <v>2</v>
      </c>
      <c r="I2023" s="739" t="s">
        <v>50</v>
      </c>
      <c r="J2023" s="739"/>
      <c r="K2023" s="739">
        <v>35</v>
      </c>
      <c r="L2023" s="739" t="s">
        <v>50</v>
      </c>
      <c r="M2023" s="754">
        <v>10000</v>
      </c>
      <c r="N2023" s="752">
        <f>M2023*K2023*H2023</f>
        <v>700000</v>
      </c>
      <c r="O2023" s="759"/>
      <c r="P2023" s="652"/>
    </row>
    <row r="2024" spans="2:17">
      <c r="B2024" s="728"/>
      <c r="C2024" s="729"/>
      <c r="D2024" s="729"/>
      <c r="E2024" s="729"/>
      <c r="F2024" s="791" t="s">
        <v>1420</v>
      </c>
      <c r="G2024" s="739"/>
      <c r="H2024" s="739">
        <v>2</v>
      </c>
      <c r="I2024" s="739" t="s">
        <v>50</v>
      </c>
      <c r="J2024" s="739"/>
      <c r="K2024" s="739">
        <v>35</v>
      </c>
      <c r="L2024" s="739" t="s">
        <v>50</v>
      </c>
      <c r="M2024" s="754">
        <v>28500</v>
      </c>
      <c r="N2024" s="752">
        <f>M2024*K2024*H2024</f>
        <v>1995000</v>
      </c>
      <c r="O2024" s="759"/>
      <c r="P2024" s="652"/>
    </row>
    <row r="2025" spans="2:17">
      <c r="B2025" s="728"/>
      <c r="C2025" s="729"/>
      <c r="D2025" s="729"/>
      <c r="E2025" s="729"/>
      <c r="F2025" s="791" t="s">
        <v>128</v>
      </c>
      <c r="G2025" s="739"/>
      <c r="H2025" s="739">
        <v>2</v>
      </c>
      <c r="I2025" s="739" t="s">
        <v>50</v>
      </c>
      <c r="J2025" s="739"/>
      <c r="K2025" s="739">
        <v>1</v>
      </c>
      <c r="L2025" s="739" t="s">
        <v>50</v>
      </c>
      <c r="M2025" s="754">
        <v>150000</v>
      </c>
      <c r="N2025" s="752">
        <f>M2025*K2025*H2025</f>
        <v>300000</v>
      </c>
      <c r="O2025" s="759"/>
      <c r="P2025" s="652"/>
    </row>
    <row r="2026" spans="2:17">
      <c r="B2026" s="728"/>
      <c r="C2026" s="729"/>
      <c r="D2026" s="729"/>
      <c r="E2026" s="729"/>
      <c r="F2026" s="791"/>
      <c r="G2026" s="739"/>
      <c r="H2026" s="739"/>
      <c r="I2026" s="739"/>
      <c r="J2026" s="739"/>
      <c r="K2026" s="739"/>
      <c r="L2026" s="739"/>
      <c r="M2026" s="754"/>
      <c r="N2026" s="752"/>
      <c r="O2026" s="759"/>
      <c r="P2026" s="652"/>
    </row>
    <row r="2027" spans="2:17">
      <c r="B2027" s="728"/>
      <c r="C2027" s="729"/>
      <c r="D2027" s="729"/>
      <c r="E2027" s="729"/>
      <c r="F2027" s="791"/>
      <c r="G2027" s="739"/>
      <c r="H2027" s="739"/>
      <c r="I2027" s="739"/>
      <c r="J2027" s="739"/>
      <c r="K2027" s="739"/>
      <c r="L2027" s="739"/>
      <c r="M2027" s="754"/>
      <c r="N2027" s="752"/>
      <c r="O2027" s="759"/>
      <c r="P2027" s="652"/>
    </row>
    <row r="2028" spans="2:17">
      <c r="B2028" s="728">
        <v>2</v>
      </c>
      <c r="C2028" s="729">
        <v>4</v>
      </c>
      <c r="D2028" s="729">
        <v>17</v>
      </c>
      <c r="E2028" s="729"/>
      <c r="F2028" s="879" t="s">
        <v>1775</v>
      </c>
      <c r="G2028" s="880"/>
      <c r="H2028" s="880"/>
      <c r="I2028" s="880"/>
      <c r="J2028" s="880"/>
      <c r="K2028" s="739"/>
      <c r="L2028" s="739"/>
      <c r="M2028" s="754"/>
      <c r="N2028" s="752">
        <f>N2029</f>
        <v>9720000</v>
      </c>
      <c r="O2028" s="759"/>
      <c r="P2028" s="652"/>
    </row>
    <row r="2029" spans="2:17">
      <c r="B2029" s="728">
        <v>2</v>
      </c>
      <c r="C2029" s="729">
        <v>4</v>
      </c>
      <c r="D2029" s="729">
        <v>17</v>
      </c>
      <c r="E2029" s="729">
        <v>2</v>
      </c>
      <c r="F2029" s="791" t="s">
        <v>82</v>
      </c>
      <c r="G2029" s="739"/>
      <c r="H2029" s="739"/>
      <c r="I2029" s="739"/>
      <c r="J2029" s="739"/>
      <c r="K2029" s="739"/>
      <c r="L2029" s="739"/>
      <c r="M2029" s="754"/>
      <c r="N2029" s="752">
        <f>SUM(N2031:N2037)</f>
        <v>9720000</v>
      </c>
      <c r="O2029" s="759"/>
      <c r="P2029" s="652"/>
      <c r="Q2029" s="94">
        <f>N2068</f>
        <v>2850000</v>
      </c>
    </row>
    <row r="2030" spans="2:17">
      <c r="B2030" s="728"/>
      <c r="C2030" s="729"/>
      <c r="D2030" s="729"/>
      <c r="E2030" s="729"/>
      <c r="F2030" s="791" t="s">
        <v>224</v>
      </c>
      <c r="G2030" s="739"/>
      <c r="N2030" s="752">
        <f>SUM(M2031:M2034)</f>
        <v>635000</v>
      </c>
      <c r="O2030" s="759"/>
      <c r="P2030" s="652"/>
    </row>
    <row r="2031" spans="2:17">
      <c r="B2031" s="728"/>
      <c r="C2031" s="729"/>
      <c r="D2031" s="729"/>
      <c r="E2031" s="729"/>
      <c r="F2031" s="791" t="s">
        <v>1556</v>
      </c>
      <c r="G2031" s="739"/>
      <c r="H2031" s="739">
        <v>1</v>
      </c>
      <c r="I2031" s="739" t="s">
        <v>50</v>
      </c>
      <c r="J2031" s="739">
        <v>160000</v>
      </c>
      <c r="K2031" s="739"/>
      <c r="L2031" s="739"/>
      <c r="M2031" s="754">
        <v>160000</v>
      </c>
      <c r="N2031" s="752"/>
      <c r="O2031" s="759"/>
      <c r="P2031" s="652"/>
    </row>
    <row r="2032" spans="2:17">
      <c r="B2032" s="728"/>
      <c r="C2032" s="729"/>
      <c r="D2032" s="729"/>
      <c r="E2032" s="729"/>
      <c r="F2032" s="791" t="s">
        <v>479</v>
      </c>
      <c r="G2032" s="739"/>
      <c r="H2032" s="739">
        <v>1</v>
      </c>
      <c r="I2032" s="739" t="s">
        <v>50</v>
      </c>
      <c r="J2032" s="747">
        <v>150000</v>
      </c>
      <c r="K2032" s="739"/>
      <c r="L2032" s="739"/>
      <c r="M2032" s="754">
        <f>H2032*J2032</f>
        <v>150000</v>
      </c>
      <c r="N2032" s="752"/>
      <c r="O2032" s="759"/>
      <c r="P2032" s="652"/>
    </row>
    <row r="2033" spans="2:17">
      <c r="B2033" s="728"/>
      <c r="C2033" s="729"/>
      <c r="D2033" s="729"/>
      <c r="E2033" s="729"/>
      <c r="F2033" s="791" t="s">
        <v>480</v>
      </c>
      <c r="G2033" s="739"/>
      <c r="H2033" s="739">
        <v>1</v>
      </c>
      <c r="I2033" s="739" t="s">
        <v>50</v>
      </c>
      <c r="J2033" s="747">
        <v>125000</v>
      </c>
      <c r="K2033" s="739"/>
      <c r="L2033" s="739"/>
      <c r="M2033" s="754">
        <f t="shared" ref="M2033:M2034" si="194">H2033*J2033</f>
        <v>125000</v>
      </c>
      <c r="N2033" s="752"/>
      <c r="O2033" s="759"/>
      <c r="P2033" s="652"/>
    </row>
    <row r="2034" spans="2:17">
      <c r="B2034" s="728"/>
      <c r="C2034" s="729"/>
      <c r="D2034" s="729"/>
      <c r="E2034" s="729"/>
      <c r="F2034" s="791" t="s">
        <v>481</v>
      </c>
      <c r="G2034" s="739"/>
      <c r="H2034" s="739">
        <v>2</v>
      </c>
      <c r="I2034" s="739" t="s">
        <v>50</v>
      </c>
      <c r="J2034" s="747">
        <v>100000</v>
      </c>
      <c r="K2034" s="739"/>
      <c r="L2034" s="739"/>
      <c r="M2034" s="754">
        <f t="shared" si="194"/>
        <v>200000</v>
      </c>
      <c r="N2034" s="752"/>
      <c r="O2034" s="759"/>
      <c r="P2034" s="652"/>
    </row>
    <row r="2035" spans="2:17">
      <c r="B2035" s="728"/>
      <c r="C2035" s="729"/>
      <c r="D2035" s="729"/>
      <c r="E2035" s="729"/>
      <c r="F2035" s="791" t="s">
        <v>1058</v>
      </c>
      <c r="G2035" s="739"/>
      <c r="H2035" s="739">
        <v>18</v>
      </c>
      <c r="I2035" s="739"/>
      <c r="J2035" s="739">
        <v>50000</v>
      </c>
      <c r="K2035" s="739">
        <v>7</v>
      </c>
      <c r="L2035" s="739" t="s">
        <v>50</v>
      </c>
      <c r="M2035" s="754"/>
      <c r="N2035" s="752">
        <f>K2035*J2035*H2035</f>
        <v>6300000</v>
      </c>
      <c r="O2035" s="759"/>
      <c r="P2035" s="652"/>
    </row>
    <row r="2036" spans="2:17">
      <c r="B2036" s="728"/>
      <c r="C2036" s="729"/>
      <c r="D2036" s="729"/>
      <c r="E2036" s="729"/>
      <c r="F2036" s="791" t="s">
        <v>1582</v>
      </c>
      <c r="G2036" s="739"/>
      <c r="H2036" s="739">
        <v>18</v>
      </c>
      <c r="I2036" s="739" t="s">
        <v>50</v>
      </c>
      <c r="J2036" s="739">
        <v>50000</v>
      </c>
      <c r="K2036" s="739"/>
      <c r="L2036" s="739"/>
      <c r="M2036" s="754"/>
      <c r="N2036" s="752">
        <f>J2036*H2036</f>
        <v>900000</v>
      </c>
      <c r="O2036" s="759"/>
      <c r="P2036" s="652"/>
    </row>
    <row r="2037" spans="2:17">
      <c r="B2037" s="728"/>
      <c r="C2037" s="729"/>
      <c r="D2037" s="729"/>
      <c r="E2037" s="729"/>
      <c r="F2037" s="791" t="s">
        <v>1420</v>
      </c>
      <c r="G2037" s="739"/>
      <c r="H2037" s="739">
        <v>18</v>
      </c>
      <c r="I2037" s="739" t="s">
        <v>50</v>
      </c>
      <c r="J2037" s="739">
        <v>20000</v>
      </c>
      <c r="K2037" s="739">
        <v>7</v>
      </c>
      <c r="L2037" s="739" t="s">
        <v>50</v>
      </c>
      <c r="M2037" s="754"/>
      <c r="N2037" s="752">
        <f>K2037*J2037*H2037</f>
        <v>2520000</v>
      </c>
      <c r="O2037" s="759"/>
      <c r="P2037" s="652"/>
      <c r="Q2037" s="94">
        <f>N2077</f>
        <v>9585000</v>
      </c>
    </row>
    <row r="2038" spans="2:17">
      <c r="B2038" s="728"/>
      <c r="C2038" s="729"/>
      <c r="D2038" s="729"/>
      <c r="E2038" s="729"/>
      <c r="F2038" s="791"/>
      <c r="G2038" s="739"/>
      <c r="H2038" s="739"/>
      <c r="I2038" s="739"/>
      <c r="J2038" s="739"/>
      <c r="K2038" s="739"/>
      <c r="L2038" s="739"/>
      <c r="M2038" s="745"/>
      <c r="N2038" s="752"/>
      <c r="O2038" s="759"/>
      <c r="P2038" s="652"/>
    </row>
    <row r="2039" spans="2:17">
      <c r="B2039" s="728"/>
      <c r="C2039" s="729"/>
      <c r="D2039" s="729"/>
      <c r="E2039" s="729"/>
      <c r="F2039" s="791"/>
      <c r="G2039" s="739"/>
      <c r="H2039" s="739"/>
      <c r="I2039" s="739"/>
      <c r="J2039" s="739"/>
      <c r="K2039" s="739"/>
      <c r="L2039" s="739"/>
      <c r="M2039" s="745"/>
      <c r="N2039" s="752"/>
      <c r="O2039" s="759"/>
      <c r="P2039" s="652"/>
    </row>
    <row r="2040" spans="2:17">
      <c r="B2040" s="127">
        <v>2</v>
      </c>
      <c r="C2040" s="128">
        <v>4</v>
      </c>
      <c r="D2040" s="128">
        <v>18</v>
      </c>
      <c r="E2040" s="128"/>
      <c r="F2040" s="792" t="s">
        <v>672</v>
      </c>
      <c r="G2040" s="739"/>
      <c r="H2040" s="739"/>
      <c r="I2040" s="739"/>
      <c r="J2040" s="739"/>
      <c r="K2040" s="739"/>
      <c r="L2040" s="739"/>
      <c r="M2040" s="745"/>
      <c r="N2040" s="752">
        <f>N2041</f>
        <v>7140000</v>
      </c>
      <c r="O2040" s="759"/>
      <c r="P2040" s="652"/>
    </row>
    <row r="2041" spans="2:17">
      <c r="B2041" s="127">
        <v>2</v>
      </c>
      <c r="C2041" s="128">
        <v>4</v>
      </c>
      <c r="D2041" s="128">
        <v>18</v>
      </c>
      <c r="E2041" s="128">
        <v>2</v>
      </c>
      <c r="F2041" s="645" t="s">
        <v>82</v>
      </c>
      <c r="G2041" s="739"/>
      <c r="H2041" s="739"/>
      <c r="I2041" s="739"/>
      <c r="J2041" s="739"/>
      <c r="K2041" s="739"/>
      <c r="L2041" s="739"/>
      <c r="M2041" s="745"/>
      <c r="N2041" s="752">
        <f>SUM(N2042:N2046)</f>
        <v>7140000</v>
      </c>
      <c r="O2041" s="759"/>
      <c r="P2041" s="652"/>
    </row>
    <row r="2042" spans="2:17">
      <c r="B2042" s="127"/>
      <c r="C2042" s="128"/>
      <c r="D2042" s="128"/>
      <c r="E2042" s="128"/>
      <c r="F2042" s="687" t="s">
        <v>203</v>
      </c>
      <c r="G2042" s="739"/>
      <c r="H2042" s="739">
        <v>2</v>
      </c>
      <c r="I2042" s="739" t="s">
        <v>50</v>
      </c>
      <c r="J2042" s="739"/>
      <c r="K2042" s="739">
        <v>2</v>
      </c>
      <c r="L2042" s="739" t="s">
        <v>50</v>
      </c>
      <c r="M2042" s="745">
        <v>100000</v>
      </c>
      <c r="N2042" s="752">
        <f>M2042*K2042*H2042</f>
        <v>400000</v>
      </c>
      <c r="O2042" s="759"/>
      <c r="P2042" s="652"/>
    </row>
    <row r="2043" spans="2:17">
      <c r="B2043" s="127"/>
      <c r="C2043" s="128"/>
      <c r="D2043" s="128"/>
      <c r="E2043" s="128"/>
      <c r="F2043" s="687" t="s">
        <v>130</v>
      </c>
      <c r="G2043" s="739"/>
      <c r="H2043" s="739">
        <v>2</v>
      </c>
      <c r="I2043" s="739" t="s">
        <v>50</v>
      </c>
      <c r="J2043" s="739"/>
      <c r="K2043" s="739">
        <v>36</v>
      </c>
      <c r="L2043" s="739" t="s">
        <v>50</v>
      </c>
      <c r="M2043" s="745">
        <v>20000</v>
      </c>
      <c r="N2043" s="752">
        <f>M2043*K2043*H2043</f>
        <v>1440000</v>
      </c>
      <c r="O2043" s="759"/>
      <c r="P2043" s="652"/>
    </row>
    <row r="2044" spans="2:17">
      <c r="B2044" s="127"/>
      <c r="C2044" s="128"/>
      <c r="D2044" s="128"/>
      <c r="E2044" s="128"/>
      <c r="F2044" s="687" t="s">
        <v>205</v>
      </c>
      <c r="G2044" s="739"/>
      <c r="H2044" s="739">
        <v>2</v>
      </c>
      <c r="I2044" s="739" t="s">
        <v>50</v>
      </c>
      <c r="J2044" s="739"/>
      <c r="K2044" s="739">
        <v>40</v>
      </c>
      <c r="L2044" s="739"/>
      <c r="M2044" s="745">
        <v>20000</v>
      </c>
      <c r="N2044" s="752">
        <f>M2044*K2044*H2044</f>
        <v>1600000</v>
      </c>
      <c r="O2044" s="759"/>
      <c r="P2044" s="652"/>
    </row>
    <row r="2045" spans="2:17" ht="16.5" customHeight="1">
      <c r="B2045" s="127"/>
      <c r="C2045" s="128"/>
      <c r="D2045" s="128"/>
      <c r="E2045" s="128"/>
      <c r="F2045" s="791" t="s">
        <v>1422</v>
      </c>
      <c r="G2045" s="739"/>
      <c r="H2045" s="739">
        <v>2</v>
      </c>
      <c r="I2045" s="739" t="s">
        <v>50</v>
      </c>
      <c r="J2045" s="739"/>
      <c r="K2045" s="739">
        <v>36</v>
      </c>
      <c r="L2045" s="739" t="s">
        <v>50</v>
      </c>
      <c r="M2045" s="745">
        <v>50000</v>
      </c>
      <c r="N2045" s="752">
        <f>M2045*K2045*H2045</f>
        <v>3600000</v>
      </c>
      <c r="O2045" s="759"/>
      <c r="P2045" s="652"/>
    </row>
    <row r="2046" spans="2:17">
      <c r="B2046" s="728"/>
      <c r="C2046" s="729"/>
      <c r="D2046" s="729"/>
      <c r="E2046" s="729"/>
      <c r="F2046" s="791" t="s">
        <v>674</v>
      </c>
      <c r="G2046" s="739"/>
      <c r="H2046" s="739"/>
      <c r="I2046" s="739"/>
      <c r="J2046" s="739"/>
      <c r="K2046" s="739"/>
      <c r="L2046" s="739"/>
      <c r="M2046" s="754"/>
      <c r="N2046" s="752">
        <v>100000</v>
      </c>
      <c r="O2046" s="759"/>
      <c r="P2046" s="652"/>
    </row>
    <row r="2047" spans="2:17">
      <c r="B2047" s="728"/>
      <c r="C2047" s="729"/>
      <c r="D2047" s="729"/>
      <c r="E2047" s="729"/>
      <c r="F2047" s="791"/>
      <c r="G2047" s="739"/>
      <c r="H2047" s="739"/>
      <c r="I2047" s="739"/>
      <c r="J2047" s="739"/>
      <c r="K2047" s="739"/>
      <c r="L2047" s="739"/>
      <c r="M2047" s="754"/>
      <c r="N2047" s="752"/>
      <c r="O2047" s="759"/>
      <c r="P2047" s="652"/>
    </row>
    <row r="2048" spans="2:17">
      <c r="B2048" s="728"/>
      <c r="C2048" s="729"/>
      <c r="D2048" s="729"/>
      <c r="E2048" s="729"/>
      <c r="F2048" s="791"/>
      <c r="G2048" s="739"/>
      <c r="H2048" s="739"/>
      <c r="I2048" s="739"/>
      <c r="J2048" s="739"/>
      <c r="K2048" s="739"/>
      <c r="L2048" s="739"/>
      <c r="M2048" s="754"/>
      <c r="N2048" s="752"/>
      <c r="O2048" s="759"/>
      <c r="P2048" s="652"/>
    </row>
    <row r="2049" spans="2:16">
      <c r="B2049" s="127">
        <v>2</v>
      </c>
      <c r="C2049" s="128">
        <v>4</v>
      </c>
      <c r="D2049" s="128">
        <v>19</v>
      </c>
      <c r="E2049" s="128"/>
      <c r="F2049" s="792" t="s">
        <v>675</v>
      </c>
      <c r="G2049" s="739"/>
      <c r="H2049" s="739"/>
      <c r="I2049" s="739"/>
      <c r="J2049" s="739"/>
      <c r="K2049" s="739"/>
      <c r="L2049" s="739"/>
      <c r="M2049" s="745"/>
      <c r="N2049" s="752">
        <f>N2050</f>
        <v>7140000</v>
      </c>
      <c r="O2049" s="759"/>
      <c r="P2049" s="652"/>
    </row>
    <row r="2050" spans="2:16">
      <c r="B2050" s="127">
        <v>2</v>
      </c>
      <c r="C2050" s="128">
        <v>4</v>
      </c>
      <c r="D2050" s="128">
        <v>19</v>
      </c>
      <c r="E2050" s="128">
        <v>2</v>
      </c>
      <c r="F2050" s="645" t="s">
        <v>82</v>
      </c>
      <c r="G2050" s="739"/>
      <c r="H2050" s="739"/>
      <c r="I2050" s="739"/>
      <c r="J2050" s="739"/>
      <c r="K2050" s="739"/>
      <c r="L2050" s="739"/>
      <c r="M2050" s="745"/>
      <c r="N2050" s="752">
        <f>SUM(N2051:N2055)</f>
        <v>7140000</v>
      </c>
      <c r="O2050" s="759"/>
      <c r="P2050" s="652"/>
    </row>
    <row r="2051" spans="2:16">
      <c r="B2051" s="127"/>
      <c r="C2051" s="128"/>
      <c r="D2051" s="128"/>
      <c r="E2051" s="128"/>
      <c r="F2051" s="687" t="s">
        <v>203</v>
      </c>
      <c r="G2051" s="739"/>
      <c r="H2051" s="739">
        <v>2</v>
      </c>
      <c r="I2051" s="739" t="s">
        <v>50</v>
      </c>
      <c r="J2051" s="739"/>
      <c r="K2051" s="739">
        <v>2</v>
      </c>
      <c r="L2051" s="739" t="s">
        <v>50</v>
      </c>
      <c r="M2051" s="745">
        <v>100000</v>
      </c>
      <c r="N2051" s="752">
        <f>M2051*K2051*H2051</f>
        <v>400000</v>
      </c>
      <c r="O2051" s="759"/>
      <c r="P2051" s="652"/>
    </row>
    <row r="2052" spans="2:16">
      <c r="B2052" s="127"/>
      <c r="C2052" s="128"/>
      <c r="D2052" s="128"/>
      <c r="E2052" s="128"/>
      <c r="F2052" s="687" t="s">
        <v>130</v>
      </c>
      <c r="G2052" s="739"/>
      <c r="H2052" s="739">
        <v>2</v>
      </c>
      <c r="I2052" s="739" t="s">
        <v>50</v>
      </c>
      <c r="J2052" s="739"/>
      <c r="K2052" s="739">
        <v>36</v>
      </c>
      <c r="L2052" s="739" t="s">
        <v>50</v>
      </c>
      <c r="M2052" s="745">
        <v>20000</v>
      </c>
      <c r="N2052" s="752">
        <f>M2052*K2052*H2052</f>
        <v>1440000</v>
      </c>
      <c r="O2052" s="759"/>
      <c r="P2052" s="652"/>
    </row>
    <row r="2053" spans="2:16">
      <c r="B2053" s="127"/>
      <c r="C2053" s="128"/>
      <c r="D2053" s="128"/>
      <c r="E2053" s="128"/>
      <c r="F2053" s="687" t="s">
        <v>205</v>
      </c>
      <c r="G2053" s="739"/>
      <c r="H2053" s="739">
        <v>2</v>
      </c>
      <c r="I2053" s="739" t="s">
        <v>50</v>
      </c>
      <c r="J2053" s="739"/>
      <c r="K2053" s="739">
        <v>40</v>
      </c>
      <c r="L2053" s="739"/>
      <c r="M2053" s="745">
        <v>20000</v>
      </c>
      <c r="N2053" s="752">
        <f>M2053*K2053*H2053</f>
        <v>1600000</v>
      </c>
      <c r="O2053" s="759"/>
      <c r="P2053" s="652"/>
    </row>
    <row r="2054" spans="2:16">
      <c r="B2054" s="127"/>
      <c r="C2054" s="128"/>
      <c r="D2054" s="128"/>
      <c r="E2054" s="128"/>
      <c r="F2054" s="791" t="s">
        <v>1421</v>
      </c>
      <c r="G2054" s="739"/>
      <c r="H2054" s="739">
        <v>2</v>
      </c>
      <c r="I2054" s="739" t="s">
        <v>50</v>
      </c>
      <c r="J2054" s="739"/>
      <c r="K2054" s="739">
        <v>36</v>
      </c>
      <c r="L2054" s="739" t="s">
        <v>50</v>
      </c>
      <c r="M2054" s="745">
        <v>50000</v>
      </c>
      <c r="N2054" s="752">
        <f>M2054*K2054*H2054</f>
        <v>3600000</v>
      </c>
      <c r="O2054" s="759"/>
      <c r="P2054" s="652"/>
    </row>
    <row r="2055" spans="2:16">
      <c r="B2055" s="728"/>
      <c r="C2055" s="729"/>
      <c r="D2055" s="729"/>
      <c r="E2055" s="729"/>
      <c r="F2055" s="791" t="s">
        <v>674</v>
      </c>
      <c r="G2055" s="739"/>
      <c r="H2055" s="739"/>
      <c r="I2055" s="739"/>
      <c r="J2055" s="739"/>
      <c r="K2055" s="739"/>
      <c r="L2055" s="739"/>
      <c r="M2055" s="754"/>
      <c r="N2055" s="752">
        <v>100000</v>
      </c>
      <c r="O2055" s="759"/>
      <c r="P2055" s="652"/>
    </row>
    <row r="2056" spans="2:16">
      <c r="B2056" s="728"/>
      <c r="C2056" s="729"/>
      <c r="D2056" s="729"/>
      <c r="E2056" s="729"/>
      <c r="F2056" s="791"/>
      <c r="G2056" s="739"/>
      <c r="H2056" s="739"/>
      <c r="I2056" s="739"/>
      <c r="J2056" s="739"/>
      <c r="K2056" s="739"/>
      <c r="L2056" s="739"/>
      <c r="M2056" s="754"/>
      <c r="N2056" s="752"/>
      <c r="O2056" s="759"/>
      <c r="P2056" s="652"/>
    </row>
    <row r="2057" spans="2:16">
      <c r="B2057" s="728"/>
      <c r="C2057" s="729"/>
      <c r="D2057" s="729"/>
      <c r="E2057" s="729"/>
      <c r="F2057" s="791"/>
      <c r="G2057" s="739"/>
      <c r="H2057" s="739"/>
      <c r="I2057" s="739"/>
      <c r="J2057" s="739"/>
      <c r="K2057" s="739"/>
      <c r="L2057" s="739"/>
      <c r="M2057" s="754"/>
      <c r="N2057" s="752"/>
      <c r="O2057" s="759"/>
      <c r="P2057" s="652"/>
    </row>
    <row r="2058" spans="2:16">
      <c r="B2058" s="127">
        <v>2</v>
      </c>
      <c r="C2058" s="128">
        <v>4</v>
      </c>
      <c r="D2058" s="128">
        <v>20</v>
      </c>
      <c r="E2058" s="128"/>
      <c r="F2058" s="792" t="s">
        <v>1435</v>
      </c>
      <c r="G2058" s="739"/>
      <c r="H2058" s="739"/>
      <c r="I2058" s="739"/>
      <c r="J2058" s="739"/>
      <c r="K2058" s="739"/>
      <c r="L2058" s="739"/>
      <c r="M2058" s="745"/>
      <c r="N2058" s="752">
        <f>N2059</f>
        <v>3420000</v>
      </c>
      <c r="O2058" s="759"/>
      <c r="P2058" s="652"/>
    </row>
    <row r="2059" spans="2:16">
      <c r="B2059" s="127">
        <v>2</v>
      </c>
      <c r="C2059" s="128">
        <v>4</v>
      </c>
      <c r="D2059" s="128">
        <v>20</v>
      </c>
      <c r="E2059" s="128">
        <v>2</v>
      </c>
      <c r="F2059" s="645" t="s">
        <v>82</v>
      </c>
      <c r="G2059" s="739"/>
      <c r="H2059" s="739"/>
      <c r="I2059" s="739"/>
      <c r="J2059" s="739"/>
      <c r="K2059" s="739"/>
      <c r="L2059" s="739"/>
      <c r="M2059" s="745"/>
      <c r="N2059" s="752">
        <f>SUM(N2060:N2065)</f>
        <v>3420000</v>
      </c>
      <c r="O2059" s="759"/>
      <c r="P2059" s="652"/>
    </row>
    <row r="2060" spans="2:16">
      <c r="B2060" s="127"/>
      <c r="C2060" s="128"/>
      <c r="D2060" s="128"/>
      <c r="E2060" s="128"/>
      <c r="F2060" s="687" t="s">
        <v>203</v>
      </c>
      <c r="G2060" s="739"/>
      <c r="H2060" s="739">
        <v>1</v>
      </c>
      <c r="I2060" s="739" t="s">
        <v>50</v>
      </c>
      <c r="J2060" s="739"/>
      <c r="K2060" s="739">
        <v>2</v>
      </c>
      <c r="L2060" s="739" t="s">
        <v>50</v>
      </c>
      <c r="M2060" s="745">
        <v>100000</v>
      </c>
      <c r="N2060" s="752">
        <f>M2060*K2060*H2060</f>
        <v>200000</v>
      </c>
      <c r="O2060" s="759"/>
      <c r="P2060" s="652"/>
    </row>
    <row r="2061" spans="2:16">
      <c r="B2061" s="127"/>
      <c r="C2061" s="128"/>
      <c r="D2061" s="128"/>
      <c r="E2061" s="128"/>
      <c r="F2061" s="687" t="s">
        <v>205</v>
      </c>
      <c r="G2061" s="739"/>
      <c r="H2061" s="739">
        <v>1</v>
      </c>
      <c r="I2061" s="739" t="s">
        <v>50</v>
      </c>
      <c r="J2061" s="739"/>
      <c r="K2061" s="739">
        <v>18</v>
      </c>
      <c r="L2061" s="739" t="s">
        <v>50</v>
      </c>
      <c r="M2061" s="745">
        <v>20000</v>
      </c>
      <c r="N2061" s="752">
        <f>M2061*K2061*H2061</f>
        <v>360000</v>
      </c>
      <c r="O2061" s="759"/>
      <c r="P2061" s="652"/>
    </row>
    <row r="2062" spans="2:16">
      <c r="B2062" s="127"/>
      <c r="C2062" s="128"/>
      <c r="D2062" s="128"/>
      <c r="E2062" s="128"/>
      <c r="F2062" s="791" t="s">
        <v>130</v>
      </c>
      <c r="G2062" s="739"/>
      <c r="H2062" s="739">
        <v>1</v>
      </c>
      <c r="I2062" s="739" t="s">
        <v>50</v>
      </c>
      <c r="J2062" s="739"/>
      <c r="K2062" s="739">
        <v>18</v>
      </c>
      <c r="L2062" s="739" t="s">
        <v>50</v>
      </c>
      <c r="M2062" s="745">
        <v>20000</v>
      </c>
      <c r="N2062" s="752">
        <f>M2062*K2062*H2062</f>
        <v>360000</v>
      </c>
      <c r="O2062" s="759"/>
      <c r="P2062" s="652"/>
    </row>
    <row r="2063" spans="2:16">
      <c r="B2063" s="728"/>
      <c r="C2063" s="729"/>
      <c r="D2063" s="729"/>
      <c r="E2063" s="729"/>
      <c r="F2063" s="791" t="s">
        <v>674</v>
      </c>
      <c r="G2063" s="739"/>
      <c r="H2063" s="739"/>
      <c r="I2063" s="739"/>
      <c r="J2063" s="739"/>
      <c r="K2063" s="739"/>
      <c r="L2063" s="739"/>
      <c r="M2063" s="754"/>
      <c r="N2063" s="752">
        <v>100000</v>
      </c>
      <c r="O2063" s="759"/>
      <c r="P2063" s="652"/>
    </row>
    <row r="2064" spans="2:16">
      <c r="B2064" s="728"/>
      <c r="C2064" s="729"/>
      <c r="D2064" s="729"/>
      <c r="E2064" s="729"/>
      <c r="F2064" s="791" t="s">
        <v>1031</v>
      </c>
      <c r="G2064" s="739"/>
      <c r="H2064" s="739">
        <v>300</v>
      </c>
      <c r="I2064" s="739" t="s">
        <v>50</v>
      </c>
      <c r="J2064" s="739"/>
      <c r="K2064" s="739"/>
      <c r="L2064" s="739"/>
      <c r="M2064" s="754">
        <v>5000</v>
      </c>
      <c r="N2064" s="752">
        <f>M2064*H2064</f>
        <v>1500000</v>
      </c>
      <c r="O2064" s="759"/>
      <c r="P2064" s="652"/>
    </row>
    <row r="2065" spans="2:17">
      <c r="B2065" s="728"/>
      <c r="C2065" s="729"/>
      <c r="D2065" s="729"/>
      <c r="E2065" s="729"/>
      <c r="F2065" s="791" t="s">
        <v>127</v>
      </c>
      <c r="G2065" s="739"/>
      <c r="H2065" s="739">
        <v>1</v>
      </c>
      <c r="I2065" s="739" t="s">
        <v>50</v>
      </c>
      <c r="J2065" s="739"/>
      <c r="K2065" s="739">
        <v>18</v>
      </c>
      <c r="L2065" s="739" t="s">
        <v>50</v>
      </c>
      <c r="M2065" s="754">
        <v>50000</v>
      </c>
      <c r="N2065" s="752">
        <f>M2065*K2065*H2065</f>
        <v>900000</v>
      </c>
      <c r="O2065" s="759"/>
      <c r="P2065" s="652"/>
    </row>
    <row r="2066" spans="2:17">
      <c r="B2066" s="867"/>
      <c r="C2066" s="868"/>
      <c r="D2066" s="868"/>
      <c r="E2066" s="868"/>
      <c r="F2066" s="866"/>
      <c r="G2066" s="739"/>
      <c r="H2066" s="739"/>
      <c r="I2066" s="739"/>
      <c r="J2066" s="739"/>
      <c r="K2066" s="739"/>
      <c r="L2066" s="739"/>
      <c r="M2066" s="754"/>
      <c r="N2066" s="752"/>
      <c r="O2066" s="759"/>
      <c r="P2066" s="652"/>
    </row>
    <row r="2067" spans="2:17">
      <c r="B2067" s="728"/>
      <c r="C2067" s="729"/>
      <c r="D2067" s="729"/>
      <c r="E2067" s="729"/>
      <c r="F2067" s="791"/>
      <c r="G2067" s="739"/>
      <c r="H2067" s="739"/>
      <c r="I2067" s="739"/>
      <c r="J2067" s="739"/>
      <c r="K2067" s="739"/>
      <c r="L2067" s="739"/>
      <c r="M2067" s="754"/>
      <c r="N2067" s="752"/>
      <c r="O2067" s="759"/>
      <c r="P2067" s="652"/>
    </row>
    <row r="2068" spans="2:17">
      <c r="B2068" s="127">
        <v>2</v>
      </c>
      <c r="C2068" s="128">
        <v>4</v>
      </c>
      <c r="D2068" s="128">
        <v>21</v>
      </c>
      <c r="E2068" s="128"/>
      <c r="F2068" s="792" t="s">
        <v>673</v>
      </c>
      <c r="G2068" s="739"/>
      <c r="H2068" s="739"/>
      <c r="I2068" s="739"/>
      <c r="J2068" s="739"/>
      <c r="K2068" s="739"/>
      <c r="L2068" s="739"/>
      <c r="M2068" s="745"/>
      <c r="N2068" s="752">
        <f>N2069</f>
        <v>2850000</v>
      </c>
      <c r="O2068" s="759"/>
      <c r="P2068" s="652"/>
    </row>
    <row r="2069" spans="2:17">
      <c r="B2069" s="127">
        <v>2</v>
      </c>
      <c r="C2069" s="128">
        <v>4</v>
      </c>
      <c r="D2069" s="128">
        <v>21</v>
      </c>
      <c r="E2069" s="128">
        <v>2</v>
      </c>
      <c r="F2069" s="645" t="s">
        <v>82</v>
      </c>
      <c r="G2069" s="739"/>
      <c r="H2069" s="739"/>
      <c r="I2069" s="739"/>
      <c r="J2069" s="739"/>
      <c r="K2069" s="739"/>
      <c r="L2069" s="739"/>
      <c r="M2069" s="745"/>
      <c r="N2069" s="752">
        <f>SUM(N2070:N2074)</f>
        <v>2850000</v>
      </c>
      <c r="O2069" s="759"/>
      <c r="P2069" s="652"/>
    </row>
    <row r="2070" spans="2:17">
      <c r="B2070" s="127"/>
      <c r="C2070" s="128"/>
      <c r="D2070" s="128"/>
      <c r="E2070" s="128"/>
      <c r="F2070" s="687" t="s">
        <v>131</v>
      </c>
      <c r="G2070" s="739"/>
      <c r="H2070" s="739"/>
      <c r="I2070" s="739"/>
      <c r="J2070" s="739"/>
      <c r="K2070" s="739">
        <v>3</v>
      </c>
      <c r="L2070" s="739" t="s">
        <v>50</v>
      </c>
      <c r="M2070" s="745">
        <v>150000</v>
      </c>
      <c r="N2070" s="752">
        <f>M2070*K2070</f>
        <v>450000</v>
      </c>
      <c r="O2070" s="759"/>
      <c r="P2070" s="652"/>
    </row>
    <row r="2071" spans="2:17">
      <c r="B2071" s="127"/>
      <c r="C2071" s="128"/>
      <c r="D2071" s="128"/>
      <c r="E2071" s="128"/>
      <c r="F2071" s="687" t="s">
        <v>130</v>
      </c>
      <c r="G2071" s="739"/>
      <c r="H2071" s="739"/>
      <c r="I2071" s="739"/>
      <c r="J2071" s="739"/>
      <c r="K2071" s="739">
        <v>50</v>
      </c>
      <c r="L2071" s="739" t="s">
        <v>50</v>
      </c>
      <c r="M2071" s="745">
        <v>20000</v>
      </c>
      <c r="N2071" s="752">
        <f>M2071*K2071</f>
        <v>1000000</v>
      </c>
      <c r="O2071" s="759"/>
      <c r="P2071" s="652"/>
    </row>
    <row r="2072" spans="2:17">
      <c r="B2072" s="127"/>
      <c r="C2072" s="128"/>
      <c r="D2072" s="128"/>
      <c r="E2072" s="128"/>
      <c r="F2072" s="687" t="s">
        <v>176</v>
      </c>
      <c r="G2072" s="739"/>
      <c r="H2072" s="739"/>
      <c r="I2072" s="739"/>
      <c r="J2072" s="739"/>
      <c r="K2072" s="739">
        <v>55</v>
      </c>
      <c r="L2072" s="739" t="s">
        <v>50</v>
      </c>
      <c r="M2072" s="745">
        <v>20000</v>
      </c>
      <c r="N2072" s="752">
        <f>M2072*K2072</f>
        <v>1100000</v>
      </c>
      <c r="O2072" s="759"/>
      <c r="P2072" s="652"/>
    </row>
    <row r="2073" spans="2:17">
      <c r="B2073" s="728"/>
      <c r="C2073" s="729"/>
      <c r="D2073" s="729"/>
      <c r="E2073" s="729"/>
      <c r="F2073" s="791" t="s">
        <v>478</v>
      </c>
      <c r="G2073" s="739"/>
      <c r="H2073" s="739"/>
      <c r="I2073" s="739"/>
      <c r="J2073" s="739"/>
      <c r="K2073" s="739"/>
      <c r="L2073" s="739"/>
      <c r="M2073" s="754"/>
      <c r="N2073" s="752">
        <v>100000</v>
      </c>
      <c r="O2073" s="759"/>
      <c r="P2073" s="652"/>
    </row>
    <row r="2074" spans="2:17">
      <c r="B2074" s="728"/>
      <c r="C2074" s="729"/>
      <c r="D2074" s="729"/>
      <c r="E2074" s="729"/>
      <c r="F2074" s="791" t="s">
        <v>719</v>
      </c>
      <c r="G2074" s="739"/>
      <c r="H2074" s="739"/>
      <c r="I2074" s="739"/>
      <c r="J2074" s="739"/>
      <c r="K2074" s="739"/>
      <c r="L2074" s="739"/>
      <c r="M2074" s="754"/>
      <c r="N2074" s="752">
        <v>200000</v>
      </c>
      <c r="O2074" s="759"/>
      <c r="P2074" s="652"/>
    </row>
    <row r="2075" spans="2:17">
      <c r="B2075" s="867"/>
      <c r="C2075" s="868"/>
      <c r="D2075" s="868"/>
      <c r="E2075" s="868"/>
      <c r="F2075" s="866"/>
      <c r="G2075" s="739"/>
      <c r="H2075" s="739"/>
      <c r="I2075" s="739"/>
      <c r="J2075" s="739"/>
      <c r="K2075" s="739"/>
      <c r="L2075" s="739"/>
      <c r="M2075" s="754"/>
      <c r="N2075" s="752"/>
      <c r="O2075" s="759"/>
      <c r="P2075" s="652"/>
    </row>
    <row r="2076" spans="2:17">
      <c r="B2076" s="728"/>
      <c r="C2076" s="729"/>
      <c r="D2076" s="729"/>
      <c r="E2076" s="729"/>
      <c r="F2076" s="791"/>
      <c r="G2076" s="739"/>
      <c r="H2076" s="739"/>
      <c r="I2076" s="739"/>
      <c r="J2076" s="739"/>
      <c r="K2076" s="739"/>
      <c r="L2076" s="739"/>
      <c r="M2076" s="754"/>
      <c r="N2076" s="752"/>
      <c r="O2076" s="759"/>
      <c r="P2076" s="652"/>
    </row>
    <row r="2077" spans="2:17">
      <c r="B2077" s="728">
        <v>2</v>
      </c>
      <c r="C2077" s="729">
        <v>4</v>
      </c>
      <c r="D2077" s="729">
        <v>22</v>
      </c>
      <c r="E2077" s="729"/>
      <c r="F2077" s="794" t="s">
        <v>686</v>
      </c>
      <c r="G2077" s="739"/>
      <c r="H2077" s="739"/>
      <c r="I2077" s="739"/>
      <c r="J2077" s="739"/>
      <c r="K2077" s="739"/>
      <c r="L2077" s="739"/>
      <c r="M2077" s="754"/>
      <c r="N2077" s="752">
        <f>N2078</f>
        <v>9585000</v>
      </c>
      <c r="O2077" s="759"/>
      <c r="P2077" s="652"/>
      <c r="Q2077" s="90"/>
    </row>
    <row r="2078" spans="2:17" ht="16.5" customHeight="1">
      <c r="B2078" s="728">
        <v>2</v>
      </c>
      <c r="C2078" s="729">
        <v>4</v>
      </c>
      <c r="D2078" s="729">
        <v>22</v>
      </c>
      <c r="E2078" s="729">
        <v>2</v>
      </c>
      <c r="F2078" s="648" t="s">
        <v>82</v>
      </c>
      <c r="G2078" s="739"/>
      <c r="H2078" s="739"/>
      <c r="I2078" s="739"/>
      <c r="J2078" s="739"/>
      <c r="K2078" s="739"/>
      <c r="L2078" s="739"/>
      <c r="M2078" s="754"/>
      <c r="N2078" s="752">
        <f>SUM(N2079:N2088)</f>
        <v>9585000</v>
      </c>
      <c r="O2078" s="759"/>
      <c r="P2078" s="652"/>
      <c r="Q2078" s="90"/>
    </row>
    <row r="2079" spans="2:17">
      <c r="B2079" s="728"/>
      <c r="C2079" s="729"/>
      <c r="D2079" s="729"/>
      <c r="E2079" s="729"/>
      <c r="F2079" s="791" t="s">
        <v>224</v>
      </c>
      <c r="G2079" s="739"/>
      <c r="H2079" s="739"/>
      <c r="I2079" s="739"/>
      <c r="J2079" s="739"/>
      <c r="K2079" s="739"/>
      <c r="L2079" s="739"/>
      <c r="M2079" s="754"/>
      <c r="N2079" s="752">
        <f>SUM(M2080:M2083)</f>
        <v>635000</v>
      </c>
      <c r="O2079" s="759"/>
      <c r="P2079" s="652"/>
      <c r="Q2079" s="90"/>
    </row>
    <row r="2080" spans="2:17">
      <c r="B2080" s="728"/>
      <c r="C2080" s="729"/>
      <c r="D2080" s="729"/>
      <c r="E2080" s="729"/>
      <c r="F2080" s="791" t="s">
        <v>1556</v>
      </c>
      <c r="G2080" s="739"/>
      <c r="H2080" s="739">
        <v>1</v>
      </c>
      <c r="I2080" s="739" t="s">
        <v>50</v>
      </c>
      <c r="J2080" s="739">
        <v>160000</v>
      </c>
      <c r="K2080" s="739"/>
      <c r="L2080" s="739"/>
      <c r="M2080" s="754">
        <v>160000</v>
      </c>
      <c r="N2080" s="752"/>
      <c r="O2080" s="759"/>
      <c r="P2080" s="652"/>
      <c r="Q2080" s="90"/>
    </row>
    <row r="2081" spans="2:17">
      <c r="B2081" s="728"/>
      <c r="C2081" s="729"/>
      <c r="D2081" s="729"/>
      <c r="E2081" s="729"/>
      <c r="F2081" s="791" t="s">
        <v>479</v>
      </c>
      <c r="G2081" s="739"/>
      <c r="H2081" s="739">
        <v>1</v>
      </c>
      <c r="I2081" s="739" t="s">
        <v>50</v>
      </c>
      <c r="J2081" s="747">
        <v>150000</v>
      </c>
      <c r="K2081" s="739"/>
      <c r="L2081" s="739"/>
      <c r="M2081" s="754">
        <f>H2081*J2081</f>
        <v>150000</v>
      </c>
      <c r="N2081" s="752"/>
      <c r="O2081" s="759"/>
      <c r="P2081" s="652"/>
      <c r="Q2081" s="90"/>
    </row>
    <row r="2082" spans="2:17">
      <c r="B2082" s="728"/>
      <c r="C2082" s="729"/>
      <c r="D2082" s="729"/>
      <c r="E2082" s="729"/>
      <c r="F2082" s="791" t="s">
        <v>480</v>
      </c>
      <c r="G2082" s="739"/>
      <c r="H2082" s="739">
        <v>1</v>
      </c>
      <c r="I2082" s="739" t="s">
        <v>50</v>
      </c>
      <c r="J2082" s="747">
        <v>125000</v>
      </c>
      <c r="K2082" s="739"/>
      <c r="L2082" s="739"/>
      <c r="M2082" s="754">
        <f t="shared" ref="M2082:M2083" si="195">H2082*J2082</f>
        <v>125000</v>
      </c>
      <c r="N2082" s="752"/>
      <c r="O2082" s="759"/>
      <c r="P2082" s="652"/>
      <c r="Q2082" s="90"/>
    </row>
    <row r="2083" spans="2:17">
      <c r="B2083" s="728"/>
      <c r="C2083" s="729"/>
      <c r="D2083" s="729"/>
      <c r="E2083" s="729"/>
      <c r="F2083" s="791" t="s">
        <v>481</v>
      </c>
      <c r="G2083" s="739"/>
      <c r="H2083" s="739">
        <v>2</v>
      </c>
      <c r="I2083" s="739" t="s">
        <v>50</v>
      </c>
      <c r="J2083" s="747">
        <v>100000</v>
      </c>
      <c r="K2083" s="739"/>
      <c r="L2083" s="739"/>
      <c r="M2083" s="754">
        <f t="shared" si="195"/>
        <v>200000</v>
      </c>
      <c r="N2083" s="752"/>
      <c r="O2083" s="759"/>
      <c r="P2083" s="652"/>
      <c r="Q2083" s="90"/>
    </row>
    <row r="2084" spans="2:17" ht="16.5" customHeight="1">
      <c r="B2084" s="728"/>
      <c r="C2084" s="729"/>
      <c r="D2084" s="729"/>
      <c r="E2084" s="729"/>
      <c r="F2084" s="791" t="s">
        <v>603</v>
      </c>
      <c r="G2084" s="739"/>
      <c r="H2084" s="739"/>
      <c r="I2084" s="739"/>
      <c r="J2084" s="739">
        <v>60</v>
      </c>
      <c r="K2084" s="739" t="s">
        <v>50</v>
      </c>
      <c r="L2084" s="739"/>
      <c r="M2084" s="754">
        <v>20000</v>
      </c>
      <c r="N2084" s="752">
        <f>M2084*J2084</f>
        <v>1200000</v>
      </c>
      <c r="O2084" s="759"/>
      <c r="P2084" s="652"/>
      <c r="Q2084" s="102"/>
    </row>
    <row r="2085" spans="2:17">
      <c r="B2085" s="728"/>
      <c r="C2085" s="729"/>
      <c r="D2085" s="729"/>
      <c r="E2085" s="729"/>
      <c r="F2085" s="687" t="s">
        <v>1416</v>
      </c>
      <c r="G2085" s="739"/>
      <c r="H2085" s="739">
        <v>1</v>
      </c>
      <c r="I2085" s="739" t="s">
        <v>50</v>
      </c>
      <c r="J2085" s="739">
        <v>50</v>
      </c>
      <c r="K2085" s="739" t="s">
        <v>50</v>
      </c>
      <c r="L2085" s="739"/>
      <c r="M2085" s="754">
        <v>75000</v>
      </c>
      <c r="N2085" s="752">
        <f>M2085*J2085*H2085</f>
        <v>3750000</v>
      </c>
      <c r="O2085" s="759"/>
      <c r="P2085" s="652"/>
      <c r="Q2085" s="90"/>
    </row>
    <row r="2086" spans="2:17">
      <c r="B2086" s="728"/>
      <c r="C2086" s="729"/>
      <c r="D2086" s="729"/>
      <c r="E2086" s="729"/>
      <c r="F2086" s="687" t="s">
        <v>492</v>
      </c>
      <c r="G2086" s="739"/>
      <c r="H2086" s="739">
        <v>1</v>
      </c>
      <c r="I2086" s="739" t="s">
        <v>50</v>
      </c>
      <c r="J2086" s="739">
        <v>15</v>
      </c>
      <c r="K2086" s="739" t="s">
        <v>50</v>
      </c>
      <c r="L2086" s="739"/>
      <c r="M2086" s="754">
        <v>50000</v>
      </c>
      <c r="N2086" s="752">
        <f>M2086*J2086*H2086</f>
        <v>750000</v>
      </c>
      <c r="O2086" s="759"/>
      <c r="P2086" s="652"/>
      <c r="Q2086" s="90"/>
    </row>
    <row r="2087" spans="2:17">
      <c r="B2087" s="728"/>
      <c r="C2087" s="729"/>
      <c r="D2087" s="729"/>
      <c r="E2087" s="729"/>
      <c r="F2087" s="687" t="s">
        <v>494</v>
      </c>
      <c r="G2087" s="739"/>
      <c r="H2087" s="739">
        <v>1</v>
      </c>
      <c r="I2087" s="739" t="s">
        <v>50</v>
      </c>
      <c r="J2087" s="739">
        <v>50</v>
      </c>
      <c r="K2087" s="739" t="s">
        <v>50</v>
      </c>
      <c r="L2087" s="739"/>
      <c r="M2087" s="754">
        <v>50000</v>
      </c>
      <c r="N2087" s="752">
        <f>M2087*J2087*H2087</f>
        <v>2500000</v>
      </c>
      <c r="O2087" s="759"/>
      <c r="P2087" s="652"/>
      <c r="Q2087" s="90"/>
    </row>
    <row r="2088" spans="2:17">
      <c r="B2088" s="728"/>
      <c r="C2088" s="729"/>
      <c r="D2088" s="729"/>
      <c r="E2088" s="729"/>
      <c r="F2088" s="687" t="s">
        <v>491</v>
      </c>
      <c r="G2088" s="739"/>
      <c r="H2088" s="739">
        <v>1</v>
      </c>
      <c r="I2088" s="739" t="s">
        <v>50</v>
      </c>
      <c r="J2088" s="739">
        <v>15</v>
      </c>
      <c r="K2088" s="739" t="s">
        <v>50</v>
      </c>
      <c r="L2088" s="739"/>
      <c r="M2088" s="754">
        <v>50000</v>
      </c>
      <c r="N2088" s="752">
        <f>M2088*J2088*H2088</f>
        <v>750000</v>
      </c>
      <c r="O2088" s="759"/>
      <c r="P2088" s="652"/>
      <c r="Q2088" s="90"/>
    </row>
    <row r="2089" spans="2:17">
      <c r="B2089" s="728"/>
      <c r="C2089" s="729"/>
      <c r="D2089" s="729"/>
      <c r="E2089" s="729"/>
      <c r="F2089" s="791"/>
      <c r="G2089" s="739"/>
      <c r="H2089" s="739"/>
      <c r="I2089" s="739"/>
      <c r="J2089" s="739"/>
      <c r="K2089" s="739"/>
      <c r="L2089" s="739"/>
      <c r="M2089" s="754"/>
      <c r="N2089" s="752"/>
      <c r="O2089" s="759"/>
      <c r="P2089" s="652"/>
      <c r="Q2089" s="90"/>
    </row>
    <row r="2090" spans="2:17" ht="18" customHeight="1">
      <c r="B2090" s="728"/>
      <c r="C2090" s="729"/>
      <c r="D2090" s="729"/>
      <c r="E2090" s="729"/>
      <c r="F2090" s="791"/>
      <c r="G2090" s="739"/>
      <c r="H2090" s="739"/>
      <c r="I2090" s="739"/>
      <c r="J2090" s="739"/>
      <c r="K2090" s="739"/>
      <c r="L2090" s="739"/>
      <c r="M2090" s="754"/>
      <c r="N2090" s="752"/>
      <c r="O2090" s="759"/>
      <c r="P2090" s="652"/>
      <c r="Q2090" s="90"/>
    </row>
    <row r="2091" spans="2:17">
      <c r="B2091" s="728">
        <v>2</v>
      </c>
      <c r="C2091" s="729">
        <v>4</v>
      </c>
      <c r="D2091" s="729">
        <v>23</v>
      </c>
      <c r="E2091" s="729"/>
      <c r="F2091" s="794" t="s">
        <v>1394</v>
      </c>
      <c r="G2091" s="739"/>
      <c r="H2091" s="739"/>
      <c r="I2091" s="739"/>
      <c r="J2091" s="739"/>
      <c r="K2091" s="739"/>
      <c r="L2091" s="739"/>
      <c r="M2091" s="754"/>
      <c r="N2091" s="752">
        <f>N2092</f>
        <v>6200000</v>
      </c>
      <c r="O2091" s="759"/>
      <c r="P2091" s="652"/>
      <c r="Q2091" s="90"/>
    </row>
    <row r="2092" spans="2:17">
      <c r="B2092" s="728">
        <v>2</v>
      </c>
      <c r="C2092" s="729">
        <v>4</v>
      </c>
      <c r="D2092" s="729">
        <v>23</v>
      </c>
      <c r="E2092" s="729">
        <v>2</v>
      </c>
      <c r="F2092" s="648" t="s">
        <v>82</v>
      </c>
      <c r="G2092" s="739"/>
      <c r="H2092" s="739"/>
      <c r="I2092" s="739"/>
      <c r="J2092" s="739"/>
      <c r="K2092" s="739"/>
      <c r="L2092" s="739"/>
      <c r="M2092" s="754"/>
      <c r="N2092" s="752">
        <f>SUM(N2093:N2094)</f>
        <v>6200000</v>
      </c>
      <c r="O2092" s="759"/>
      <c r="P2092" s="652"/>
      <c r="Q2092" s="90"/>
    </row>
    <row r="2093" spans="2:17">
      <c r="B2093" s="728"/>
      <c r="C2093" s="729"/>
      <c r="D2093" s="729"/>
      <c r="E2093" s="729"/>
      <c r="F2093" s="791" t="s">
        <v>603</v>
      </c>
      <c r="G2093" s="739"/>
      <c r="H2093" s="739"/>
      <c r="I2093" s="739"/>
      <c r="J2093" s="739"/>
      <c r="K2093" s="739">
        <v>60</v>
      </c>
      <c r="L2093" s="739" t="s">
        <v>50</v>
      </c>
      <c r="M2093" s="754">
        <v>20000</v>
      </c>
      <c r="N2093" s="752">
        <f>M2093*K2093</f>
        <v>1200000</v>
      </c>
      <c r="O2093" s="759"/>
      <c r="P2093" s="652"/>
      <c r="Q2093" s="90"/>
    </row>
    <row r="2094" spans="2:17">
      <c r="B2094" s="728"/>
      <c r="C2094" s="729"/>
      <c r="D2094" s="729"/>
      <c r="E2094" s="729"/>
      <c r="F2094" s="791" t="s">
        <v>687</v>
      </c>
      <c r="G2094" s="739"/>
      <c r="H2094" s="739"/>
      <c r="I2094" s="739"/>
      <c r="J2094" s="739"/>
      <c r="K2094" s="739">
        <v>50</v>
      </c>
      <c r="L2094" s="739"/>
      <c r="M2094" s="754">
        <v>100000</v>
      </c>
      <c r="N2094" s="752">
        <f>M2094*K2094</f>
        <v>5000000</v>
      </c>
      <c r="O2094" s="759"/>
      <c r="P2094" s="652"/>
      <c r="Q2094" s="90"/>
    </row>
    <row r="2095" spans="2:17">
      <c r="B2095" s="867"/>
      <c r="C2095" s="868"/>
      <c r="D2095" s="868"/>
      <c r="E2095" s="868"/>
      <c r="F2095" s="866"/>
      <c r="G2095" s="739"/>
      <c r="H2095" s="739"/>
      <c r="I2095" s="739"/>
      <c r="J2095" s="739"/>
      <c r="K2095" s="739"/>
      <c r="L2095" s="739"/>
      <c r="M2095" s="754"/>
      <c r="N2095" s="752"/>
      <c r="O2095" s="759"/>
      <c r="P2095" s="652"/>
      <c r="Q2095" s="90"/>
    </row>
    <row r="2096" spans="2:17">
      <c r="B2096" s="728"/>
      <c r="C2096" s="729"/>
      <c r="D2096" s="729"/>
      <c r="E2096" s="729"/>
      <c r="F2096" s="791"/>
      <c r="G2096" s="739"/>
      <c r="H2096" s="739"/>
      <c r="I2096" s="739"/>
      <c r="J2096" s="739"/>
      <c r="K2096" s="739"/>
      <c r="L2096" s="739"/>
      <c r="M2096" s="754"/>
      <c r="N2096" s="752"/>
      <c r="O2096" s="759"/>
      <c r="P2096" s="652"/>
      <c r="Q2096" s="90"/>
    </row>
    <row r="2097" spans="2:17">
      <c r="B2097" s="728">
        <v>2</v>
      </c>
      <c r="C2097" s="729">
        <v>4</v>
      </c>
      <c r="D2097" s="729">
        <v>24</v>
      </c>
      <c r="E2097" s="729"/>
      <c r="F2097" s="879" t="s">
        <v>708</v>
      </c>
      <c r="G2097" s="880"/>
      <c r="H2097" s="880"/>
      <c r="I2097" s="880"/>
      <c r="J2097" s="880"/>
      <c r="K2097" s="880"/>
      <c r="L2097" s="880"/>
      <c r="M2097" s="883"/>
      <c r="N2097" s="752">
        <f>N2098</f>
        <v>7100000</v>
      </c>
      <c r="O2097" s="759"/>
      <c r="P2097" s="652"/>
      <c r="Q2097" s="90"/>
    </row>
    <row r="2098" spans="2:17">
      <c r="B2098" s="728">
        <v>2</v>
      </c>
      <c r="C2098" s="729">
        <v>4</v>
      </c>
      <c r="D2098" s="729">
        <v>24</v>
      </c>
      <c r="E2098" s="729">
        <v>2</v>
      </c>
      <c r="F2098" s="791" t="s">
        <v>82</v>
      </c>
      <c r="G2098" s="739"/>
      <c r="H2098" s="739"/>
      <c r="I2098" s="739"/>
      <c r="J2098" s="739"/>
      <c r="K2098" s="739"/>
      <c r="L2098" s="739"/>
      <c r="M2098" s="754"/>
      <c r="N2098" s="752">
        <f>SUM(M2099:M2105)</f>
        <v>7100000</v>
      </c>
      <c r="O2098" s="759"/>
      <c r="P2098" s="652"/>
      <c r="Q2098" s="90"/>
    </row>
    <row r="2099" spans="2:17">
      <c r="B2099" s="728"/>
      <c r="C2099" s="729"/>
      <c r="D2099" s="729"/>
      <c r="E2099" s="729"/>
      <c r="F2099" s="791" t="s">
        <v>700</v>
      </c>
      <c r="G2099" s="739"/>
      <c r="H2099" s="739">
        <v>4</v>
      </c>
      <c r="I2099" s="739" t="s">
        <v>50</v>
      </c>
      <c r="J2099" s="747">
        <v>50000</v>
      </c>
      <c r="K2099" s="739" t="s">
        <v>50</v>
      </c>
      <c r="L2099" s="739">
        <v>10</v>
      </c>
      <c r="M2099" s="754">
        <f>H2099*J2099*L2099</f>
        <v>2000000</v>
      </c>
      <c r="N2099" s="752"/>
      <c r="O2099" s="759"/>
      <c r="P2099" s="652"/>
      <c r="Q2099" s="90"/>
    </row>
    <row r="2100" spans="2:17">
      <c r="B2100" s="728"/>
      <c r="C2100" s="729"/>
      <c r="D2100" s="729"/>
      <c r="E2100" s="729"/>
      <c r="F2100" s="791" t="s">
        <v>590</v>
      </c>
      <c r="G2100" s="739"/>
      <c r="H2100" s="739"/>
      <c r="I2100" s="739"/>
      <c r="J2100" s="747"/>
      <c r="K2100" s="739"/>
      <c r="L2100" s="739"/>
      <c r="M2100" s="754">
        <v>200000</v>
      </c>
      <c r="N2100" s="752"/>
      <c r="O2100" s="759"/>
      <c r="P2100" s="652"/>
      <c r="Q2100" s="90"/>
    </row>
    <row r="2101" spans="2:17">
      <c r="B2101" s="728"/>
      <c r="C2101" s="729"/>
      <c r="D2101" s="729"/>
      <c r="E2101" s="729"/>
      <c r="F2101" s="791" t="s">
        <v>609</v>
      </c>
      <c r="G2101" s="739"/>
      <c r="H2101" s="739"/>
      <c r="I2101" s="739"/>
      <c r="J2101" s="747"/>
      <c r="K2101" s="739"/>
      <c r="L2101" s="739"/>
      <c r="M2101" s="754">
        <v>100000</v>
      </c>
      <c r="N2101" s="752"/>
      <c r="O2101" s="759"/>
      <c r="P2101" s="652"/>
      <c r="Q2101" s="90"/>
    </row>
    <row r="2102" spans="2:17">
      <c r="B2102" s="728"/>
      <c r="C2102" s="729"/>
      <c r="D2102" s="729"/>
      <c r="E2102" s="729"/>
      <c r="F2102" s="791" t="s">
        <v>709</v>
      </c>
      <c r="G2102" s="739"/>
      <c r="H2102" s="739">
        <v>12</v>
      </c>
      <c r="I2102" s="739" t="s">
        <v>50</v>
      </c>
      <c r="J2102" s="747">
        <v>20000</v>
      </c>
      <c r="K2102" s="739" t="s">
        <v>50</v>
      </c>
      <c r="L2102" s="739">
        <v>10</v>
      </c>
      <c r="M2102" s="754">
        <f>H2102*J2102*L2102</f>
        <v>2400000</v>
      </c>
      <c r="N2102" s="752"/>
      <c r="O2102" s="759"/>
      <c r="P2102" s="652"/>
      <c r="Q2102" s="90"/>
    </row>
    <row r="2103" spans="2:17">
      <c r="B2103" s="728"/>
      <c r="C2103" s="729"/>
      <c r="D2103" s="729"/>
      <c r="E2103" s="729"/>
      <c r="F2103" s="791" t="s">
        <v>710</v>
      </c>
      <c r="G2103" s="739"/>
      <c r="H2103" s="739"/>
      <c r="I2103" s="739"/>
      <c r="J2103" s="747"/>
      <c r="K2103" s="739"/>
      <c r="L2103" s="739"/>
      <c r="M2103" s="754">
        <v>1000000</v>
      </c>
      <c r="N2103" s="752"/>
      <c r="O2103" s="759"/>
      <c r="P2103" s="652"/>
      <c r="Q2103" s="90"/>
    </row>
    <row r="2104" spans="2:17">
      <c r="B2104" s="728"/>
      <c r="C2104" s="729"/>
      <c r="D2104" s="729"/>
      <c r="E2104" s="729"/>
      <c r="F2104" s="791" t="s">
        <v>711</v>
      </c>
      <c r="G2104" s="739"/>
      <c r="H2104" s="739"/>
      <c r="I2104" s="739"/>
      <c r="J2104" s="747"/>
      <c r="K2104" s="739"/>
      <c r="L2104" s="739"/>
      <c r="M2104" s="754">
        <v>800000</v>
      </c>
      <c r="N2104" s="752"/>
      <c r="O2104" s="759"/>
      <c r="P2104" s="652"/>
      <c r="Q2104" s="90"/>
    </row>
    <row r="2105" spans="2:17">
      <c r="B2105" s="728"/>
      <c r="C2105" s="729"/>
      <c r="D2105" s="729"/>
      <c r="E2105" s="729"/>
      <c r="F2105" s="791" t="s">
        <v>712</v>
      </c>
      <c r="G2105" s="739"/>
      <c r="H2105" s="739">
        <v>2</v>
      </c>
      <c r="I2105" s="739" t="s">
        <v>50</v>
      </c>
      <c r="J2105" s="747">
        <v>300000</v>
      </c>
      <c r="K2105" s="739"/>
      <c r="L2105" s="739"/>
      <c r="M2105" s="754">
        <f>H2105*J2105</f>
        <v>600000</v>
      </c>
      <c r="N2105" s="752"/>
      <c r="O2105" s="759"/>
      <c r="P2105" s="652"/>
      <c r="Q2105" s="90"/>
    </row>
    <row r="2106" spans="2:17">
      <c r="B2106" s="728"/>
      <c r="C2106" s="729"/>
      <c r="D2106" s="729"/>
      <c r="E2106" s="729"/>
      <c r="F2106" s="791"/>
      <c r="G2106" s="739"/>
      <c r="H2106" s="739"/>
      <c r="I2106" s="739"/>
      <c r="J2106" s="747"/>
      <c r="K2106" s="739"/>
      <c r="L2106" s="739"/>
      <c r="M2106" s="754"/>
      <c r="N2106" s="752"/>
      <c r="O2106" s="759"/>
      <c r="P2106" s="652"/>
      <c r="Q2106" s="90"/>
    </row>
    <row r="2107" spans="2:17">
      <c r="B2107" s="728"/>
      <c r="C2107" s="729"/>
      <c r="D2107" s="729"/>
      <c r="E2107" s="729"/>
      <c r="F2107" s="791"/>
      <c r="G2107" s="739"/>
      <c r="H2107" s="739"/>
      <c r="I2107" s="739"/>
      <c r="J2107" s="747"/>
      <c r="K2107" s="739"/>
      <c r="L2107" s="739"/>
      <c r="M2107" s="754"/>
      <c r="N2107" s="752"/>
      <c r="O2107" s="759"/>
      <c r="P2107" s="652"/>
      <c r="Q2107" s="90"/>
    </row>
    <row r="2108" spans="2:17">
      <c r="B2108" s="728">
        <v>2</v>
      </c>
      <c r="C2108" s="729">
        <v>4</v>
      </c>
      <c r="D2108" s="729">
        <v>25</v>
      </c>
      <c r="E2108" s="729"/>
      <c r="F2108" s="879" t="s">
        <v>1453</v>
      </c>
      <c r="G2108" s="880"/>
      <c r="H2108" s="880"/>
      <c r="I2108" s="880"/>
      <c r="J2108" s="880"/>
      <c r="K2108" s="880"/>
      <c r="L2108" s="880"/>
      <c r="M2108" s="883"/>
      <c r="N2108" s="752">
        <f>N2109</f>
        <v>7100000</v>
      </c>
      <c r="O2108" s="759"/>
      <c r="P2108" s="652"/>
      <c r="Q2108" s="90"/>
    </row>
    <row r="2109" spans="2:17">
      <c r="B2109" s="728">
        <v>2</v>
      </c>
      <c r="C2109" s="729">
        <v>4</v>
      </c>
      <c r="D2109" s="729">
        <v>25</v>
      </c>
      <c r="E2109" s="729">
        <v>2</v>
      </c>
      <c r="F2109" s="791" t="s">
        <v>82</v>
      </c>
      <c r="G2109" s="739"/>
      <c r="H2109" s="739"/>
      <c r="I2109" s="739"/>
      <c r="J2109" s="739"/>
      <c r="K2109" s="739"/>
      <c r="L2109" s="739"/>
      <c r="M2109" s="754"/>
      <c r="N2109" s="752">
        <f>SUM(M2110:M2116)</f>
        <v>7100000</v>
      </c>
      <c r="O2109" s="759"/>
      <c r="P2109" s="652"/>
      <c r="Q2109" s="102"/>
    </row>
    <row r="2110" spans="2:17">
      <c r="B2110" s="728"/>
      <c r="C2110" s="729"/>
      <c r="D2110" s="729"/>
      <c r="E2110" s="729"/>
      <c r="F2110" s="791" t="s">
        <v>700</v>
      </c>
      <c r="G2110" s="739"/>
      <c r="H2110" s="739">
        <v>4</v>
      </c>
      <c r="I2110" s="739" t="s">
        <v>50</v>
      </c>
      <c r="J2110" s="747">
        <v>50000</v>
      </c>
      <c r="K2110" s="739" t="s">
        <v>50</v>
      </c>
      <c r="L2110" s="739">
        <v>10</v>
      </c>
      <c r="M2110" s="754">
        <f>H2110*J2110*L2110</f>
        <v>2000000</v>
      </c>
      <c r="N2110" s="752"/>
      <c r="O2110" s="759"/>
      <c r="P2110" s="652"/>
      <c r="Q2110" s="90"/>
    </row>
    <row r="2111" spans="2:17">
      <c r="B2111" s="728"/>
      <c r="C2111" s="729"/>
      <c r="D2111" s="729"/>
      <c r="E2111" s="729"/>
      <c r="F2111" s="791" t="s">
        <v>590</v>
      </c>
      <c r="G2111" s="739"/>
      <c r="H2111" s="739"/>
      <c r="I2111" s="739"/>
      <c r="J2111" s="747"/>
      <c r="K2111" s="739"/>
      <c r="L2111" s="739"/>
      <c r="M2111" s="754">
        <v>200000</v>
      </c>
      <c r="N2111" s="752"/>
      <c r="O2111" s="759"/>
      <c r="P2111" s="652"/>
      <c r="Q2111" s="90"/>
    </row>
    <row r="2112" spans="2:17">
      <c r="B2112" s="728"/>
      <c r="C2112" s="729"/>
      <c r="D2112" s="729"/>
      <c r="E2112" s="729"/>
      <c r="F2112" s="791" t="s">
        <v>609</v>
      </c>
      <c r="G2112" s="739"/>
      <c r="H2112" s="739"/>
      <c r="I2112" s="739"/>
      <c r="J2112" s="747"/>
      <c r="K2112" s="739"/>
      <c r="L2112" s="739"/>
      <c r="M2112" s="754">
        <v>100000</v>
      </c>
      <c r="N2112" s="752"/>
      <c r="O2112" s="759"/>
      <c r="P2112" s="652"/>
      <c r="Q2112" s="90"/>
    </row>
    <row r="2113" spans="2:17">
      <c r="B2113" s="728"/>
      <c r="C2113" s="729"/>
      <c r="D2113" s="729"/>
      <c r="E2113" s="729"/>
      <c r="F2113" s="791" t="s">
        <v>709</v>
      </c>
      <c r="G2113" s="739"/>
      <c r="H2113" s="739">
        <v>12</v>
      </c>
      <c r="I2113" s="739" t="s">
        <v>50</v>
      </c>
      <c r="J2113" s="747">
        <v>20000</v>
      </c>
      <c r="K2113" s="739" t="s">
        <v>50</v>
      </c>
      <c r="L2113" s="739">
        <v>10</v>
      </c>
      <c r="M2113" s="754">
        <f>H2113*J2113*L2113</f>
        <v>2400000</v>
      </c>
      <c r="N2113" s="752"/>
      <c r="O2113" s="759"/>
      <c r="P2113" s="652"/>
      <c r="Q2113" s="90"/>
    </row>
    <row r="2114" spans="2:17">
      <c r="B2114" s="728"/>
      <c r="C2114" s="729"/>
      <c r="D2114" s="729"/>
      <c r="E2114" s="729"/>
      <c r="F2114" s="791" t="s">
        <v>710</v>
      </c>
      <c r="G2114" s="739"/>
      <c r="H2114" s="739"/>
      <c r="I2114" s="739"/>
      <c r="J2114" s="747"/>
      <c r="K2114" s="739"/>
      <c r="L2114" s="739"/>
      <c r="M2114" s="754">
        <v>1000000</v>
      </c>
      <c r="N2114" s="752"/>
      <c r="O2114" s="759"/>
      <c r="P2114" s="652"/>
      <c r="Q2114" s="90"/>
    </row>
    <row r="2115" spans="2:17">
      <c r="B2115" s="728"/>
      <c r="C2115" s="729"/>
      <c r="D2115" s="729"/>
      <c r="E2115" s="729"/>
      <c r="F2115" s="791" t="s">
        <v>711</v>
      </c>
      <c r="G2115" s="739"/>
      <c r="H2115" s="739"/>
      <c r="I2115" s="739"/>
      <c r="J2115" s="747"/>
      <c r="K2115" s="739"/>
      <c r="L2115" s="739"/>
      <c r="M2115" s="754">
        <v>800000</v>
      </c>
      <c r="N2115" s="752"/>
      <c r="O2115" s="759"/>
      <c r="P2115" s="652"/>
      <c r="Q2115" s="90"/>
    </row>
    <row r="2116" spans="2:17">
      <c r="B2116" s="728"/>
      <c r="C2116" s="729"/>
      <c r="D2116" s="729"/>
      <c r="E2116" s="729"/>
      <c r="F2116" s="791" t="s">
        <v>712</v>
      </c>
      <c r="G2116" s="739"/>
      <c r="H2116" s="739">
        <v>2</v>
      </c>
      <c r="I2116" s="739" t="s">
        <v>50</v>
      </c>
      <c r="J2116" s="747">
        <v>300000</v>
      </c>
      <c r="K2116" s="739"/>
      <c r="L2116" s="739"/>
      <c r="M2116" s="754">
        <f>H2116*J2116</f>
        <v>600000</v>
      </c>
      <c r="N2116" s="752"/>
      <c r="O2116" s="759"/>
      <c r="P2116" s="652"/>
      <c r="Q2116" s="90"/>
    </row>
    <row r="2117" spans="2:17">
      <c r="B2117" s="728"/>
      <c r="C2117" s="729"/>
      <c r="D2117" s="729"/>
      <c r="E2117" s="729"/>
      <c r="F2117" s="791"/>
      <c r="G2117" s="739"/>
      <c r="H2117" s="739"/>
      <c r="I2117" s="739"/>
      <c r="J2117" s="739"/>
      <c r="K2117" s="739"/>
      <c r="L2117" s="739"/>
      <c r="M2117" s="754"/>
      <c r="N2117" s="752"/>
      <c r="O2117" s="759"/>
      <c r="P2117" s="652"/>
      <c r="Q2117" s="90"/>
    </row>
    <row r="2118" spans="2:17" ht="15.75" customHeight="1">
      <c r="B2118" s="728"/>
      <c r="C2118" s="729"/>
      <c r="D2118" s="729"/>
      <c r="E2118" s="729"/>
      <c r="F2118" s="791"/>
      <c r="G2118" s="739"/>
      <c r="H2118" s="739"/>
      <c r="I2118" s="739"/>
      <c r="J2118" s="739"/>
      <c r="K2118" s="739"/>
      <c r="L2118" s="739"/>
      <c r="M2118" s="754"/>
      <c r="N2118" s="752"/>
      <c r="O2118" s="759"/>
      <c r="P2118" s="652"/>
      <c r="Q2118" s="90"/>
    </row>
    <row r="2119" spans="2:17">
      <c r="B2119" s="728">
        <v>2</v>
      </c>
      <c r="C2119" s="729">
        <v>4</v>
      </c>
      <c r="D2119" s="729">
        <v>26</v>
      </c>
      <c r="E2119" s="729"/>
      <c r="F2119" s="879" t="s">
        <v>1432</v>
      </c>
      <c r="G2119" s="880"/>
      <c r="H2119" s="880"/>
      <c r="I2119" s="880"/>
      <c r="J2119" s="880"/>
      <c r="K2119" s="880"/>
      <c r="L2119" s="880"/>
      <c r="M2119" s="883"/>
      <c r="N2119" s="752">
        <f>N2120</f>
        <v>2450000</v>
      </c>
      <c r="O2119" s="759"/>
      <c r="P2119" s="652"/>
      <c r="Q2119" s="90"/>
    </row>
    <row r="2120" spans="2:17">
      <c r="B2120" s="728">
        <v>2</v>
      </c>
      <c r="C2120" s="729">
        <v>4</v>
      </c>
      <c r="D2120" s="729">
        <v>26</v>
      </c>
      <c r="E2120" s="729">
        <v>2</v>
      </c>
      <c r="F2120" s="791" t="s">
        <v>82</v>
      </c>
      <c r="G2120" s="739"/>
      <c r="H2120" s="739"/>
      <c r="I2120" s="739"/>
      <c r="J2120" s="739"/>
      <c r="K2120" s="739"/>
      <c r="L2120" s="739"/>
      <c r="M2120" s="754"/>
      <c r="N2120" s="752">
        <f>SUM(N2121:N2122)</f>
        <v>2450000</v>
      </c>
      <c r="O2120" s="759"/>
      <c r="P2120" s="652"/>
      <c r="Q2120" s="90"/>
    </row>
    <row r="2121" spans="2:17">
      <c r="B2121" s="728"/>
      <c r="C2121" s="729"/>
      <c r="D2121" s="729"/>
      <c r="E2121" s="729"/>
      <c r="F2121" s="791" t="s">
        <v>130</v>
      </c>
      <c r="G2121" s="739"/>
      <c r="H2121" s="739"/>
      <c r="I2121" s="739"/>
      <c r="J2121" s="739"/>
      <c r="K2121" s="739">
        <v>35</v>
      </c>
      <c r="L2121" s="739" t="s">
        <v>50</v>
      </c>
      <c r="M2121" s="754">
        <v>50000</v>
      </c>
      <c r="N2121" s="752">
        <f>M2121*K2121</f>
        <v>1750000</v>
      </c>
      <c r="O2121" s="759"/>
      <c r="P2121" s="652"/>
      <c r="Q2121" s="90"/>
    </row>
    <row r="2122" spans="2:17">
      <c r="B2122" s="728"/>
      <c r="C2122" s="729"/>
      <c r="D2122" s="729"/>
      <c r="E2122" s="729"/>
      <c r="F2122" s="791" t="s">
        <v>603</v>
      </c>
      <c r="G2122" s="739"/>
      <c r="H2122" s="739"/>
      <c r="I2122" s="739"/>
      <c r="J2122" s="739"/>
      <c r="K2122" s="739">
        <v>35</v>
      </c>
      <c r="L2122" s="739" t="s">
        <v>50</v>
      </c>
      <c r="M2122" s="754">
        <v>20000</v>
      </c>
      <c r="N2122" s="752">
        <f>M2122*K2122</f>
        <v>700000</v>
      </c>
      <c r="O2122" s="759"/>
      <c r="P2122" s="652"/>
    </row>
    <row r="2123" spans="2:17">
      <c r="B2123" s="728"/>
      <c r="C2123" s="729"/>
      <c r="D2123" s="729"/>
      <c r="E2123" s="729"/>
      <c r="F2123" s="791"/>
      <c r="G2123" s="739"/>
      <c r="H2123" s="739"/>
      <c r="I2123" s="739"/>
      <c r="J2123" s="739"/>
      <c r="K2123" s="739"/>
      <c r="L2123" s="739"/>
      <c r="M2123" s="754"/>
      <c r="N2123" s="752"/>
      <c r="O2123" s="759"/>
      <c r="P2123" s="652"/>
    </row>
    <row r="2124" spans="2:17">
      <c r="B2124" s="728"/>
      <c r="C2124" s="729"/>
      <c r="D2124" s="729"/>
      <c r="E2124" s="729"/>
      <c r="F2124" s="791"/>
      <c r="G2124" s="739"/>
      <c r="H2124" s="739"/>
      <c r="I2124" s="739"/>
      <c r="J2124" s="739"/>
      <c r="K2124" s="739"/>
      <c r="L2124" s="739"/>
      <c r="M2124" s="754"/>
      <c r="N2124" s="752"/>
      <c r="O2124" s="759"/>
      <c r="P2124" s="652"/>
    </row>
    <row r="2125" spans="2:17">
      <c r="B2125" s="728">
        <v>2</v>
      </c>
      <c r="C2125" s="729">
        <v>4</v>
      </c>
      <c r="D2125" s="729">
        <v>27</v>
      </c>
      <c r="E2125" s="729"/>
      <c r="F2125" s="879" t="s">
        <v>717</v>
      </c>
      <c r="G2125" s="880"/>
      <c r="H2125" s="880"/>
      <c r="I2125" s="880"/>
      <c r="J2125" s="880"/>
      <c r="K2125" s="880"/>
      <c r="L2125" s="880"/>
      <c r="M2125" s="883"/>
      <c r="N2125" s="752">
        <f>N2126</f>
        <v>4200000</v>
      </c>
      <c r="O2125" s="759"/>
      <c r="P2125" s="652"/>
    </row>
    <row r="2126" spans="2:17">
      <c r="B2126" s="728">
        <v>2</v>
      </c>
      <c r="C2126" s="729">
        <v>4</v>
      </c>
      <c r="D2126" s="729">
        <v>27</v>
      </c>
      <c r="E2126" s="729">
        <v>2</v>
      </c>
      <c r="F2126" s="791" t="s">
        <v>82</v>
      </c>
      <c r="G2126" s="739"/>
      <c r="H2126" s="739"/>
      <c r="I2126" s="739"/>
      <c r="J2126" s="739"/>
      <c r="K2126" s="739"/>
      <c r="L2126" s="739"/>
      <c r="M2126" s="754"/>
      <c r="N2126" s="752">
        <f>SUM(M2127:M2128)</f>
        <v>4200000</v>
      </c>
      <c r="O2126" s="759"/>
      <c r="P2126" s="652"/>
      <c r="Q2126" s="692"/>
    </row>
    <row r="2127" spans="2:17">
      <c r="B2127" s="728"/>
      <c r="C2127" s="729"/>
      <c r="D2127" s="729"/>
      <c r="E2127" s="729"/>
      <c r="F2127" s="791" t="s">
        <v>603</v>
      </c>
      <c r="G2127" s="739"/>
      <c r="H2127" s="739">
        <v>10</v>
      </c>
      <c r="I2127" s="739" t="s">
        <v>50</v>
      </c>
      <c r="J2127" s="747">
        <v>20000</v>
      </c>
      <c r="K2127" s="739" t="s">
        <v>50</v>
      </c>
      <c r="L2127" s="739">
        <v>6</v>
      </c>
      <c r="M2127" s="754">
        <f>H2127*J2127*L2127</f>
        <v>1200000</v>
      </c>
      <c r="N2127" s="752"/>
      <c r="O2127" s="759"/>
      <c r="P2127" s="652"/>
    </row>
    <row r="2128" spans="2:17">
      <c r="B2128" s="728"/>
      <c r="C2128" s="729"/>
      <c r="D2128" s="729"/>
      <c r="E2128" s="729"/>
      <c r="F2128" s="791" t="s">
        <v>718</v>
      </c>
      <c r="G2128" s="739"/>
      <c r="H2128" s="739">
        <v>10</v>
      </c>
      <c r="I2128" s="739" t="s">
        <v>50</v>
      </c>
      <c r="J2128" s="747">
        <v>50000</v>
      </c>
      <c r="K2128" s="739" t="s">
        <v>50</v>
      </c>
      <c r="L2128" s="739">
        <v>6</v>
      </c>
      <c r="M2128" s="754">
        <f>H2128*J2128*L2128</f>
        <v>3000000</v>
      </c>
      <c r="N2128" s="752"/>
      <c r="O2128" s="759"/>
      <c r="P2128" s="652"/>
    </row>
    <row r="2129" spans="2:18">
      <c r="B2129" s="728"/>
      <c r="C2129" s="729"/>
      <c r="D2129" s="729"/>
      <c r="E2129" s="729"/>
      <c r="F2129" s="791"/>
      <c r="G2129" s="739"/>
      <c r="H2129" s="739"/>
      <c r="I2129" s="739"/>
      <c r="J2129" s="747"/>
      <c r="K2129" s="739"/>
      <c r="L2129" s="739"/>
      <c r="M2129" s="754"/>
      <c r="N2129" s="752"/>
      <c r="O2129" s="759"/>
      <c r="P2129" s="652"/>
    </row>
    <row r="2130" spans="2:18">
      <c r="B2130" s="728"/>
      <c r="C2130" s="729"/>
      <c r="D2130" s="729"/>
      <c r="E2130" s="729"/>
      <c r="F2130" s="791"/>
      <c r="G2130" s="739"/>
      <c r="H2130" s="739"/>
      <c r="I2130" s="739"/>
      <c r="J2130" s="747"/>
      <c r="K2130" s="739"/>
      <c r="L2130" s="739"/>
      <c r="M2130" s="754"/>
      <c r="N2130" s="752"/>
      <c r="O2130" s="759"/>
      <c r="P2130" s="652"/>
    </row>
    <row r="2131" spans="2:18">
      <c r="B2131" s="728">
        <v>2</v>
      </c>
      <c r="C2131" s="729">
        <v>4</v>
      </c>
      <c r="D2131" s="729">
        <v>28</v>
      </c>
      <c r="E2131" s="729"/>
      <c r="F2131" s="879" t="s">
        <v>1081</v>
      </c>
      <c r="G2131" s="880"/>
      <c r="H2131" s="880"/>
      <c r="I2131" s="880"/>
      <c r="J2131" s="880"/>
      <c r="K2131" s="880"/>
      <c r="L2131" s="880"/>
      <c r="M2131" s="883"/>
      <c r="N2131" s="752">
        <f>N2132</f>
        <v>55135000</v>
      </c>
      <c r="O2131" s="759"/>
      <c r="P2131" s="652"/>
    </row>
    <row r="2132" spans="2:18">
      <c r="B2132" s="728">
        <v>2</v>
      </c>
      <c r="C2132" s="729">
        <v>4</v>
      </c>
      <c r="D2132" s="729">
        <v>28</v>
      </c>
      <c r="E2132" s="729">
        <v>2</v>
      </c>
      <c r="F2132" s="791" t="s">
        <v>82</v>
      </c>
      <c r="G2132" s="739"/>
      <c r="H2132" s="739"/>
      <c r="I2132" s="739"/>
      <c r="J2132" s="739"/>
      <c r="K2132" s="739"/>
      <c r="L2132" s="739"/>
      <c r="M2132" s="754"/>
      <c r="N2132" s="752">
        <f>SUM(N2133:N2144)</f>
        <v>55135000</v>
      </c>
      <c r="O2132" s="759"/>
      <c r="P2132" s="652"/>
    </row>
    <row r="2133" spans="2:18">
      <c r="B2133" s="728"/>
      <c r="C2133" s="729"/>
      <c r="D2133" s="729"/>
      <c r="E2133" s="729"/>
      <c r="F2133" s="791" t="s">
        <v>224</v>
      </c>
      <c r="G2133" s="739"/>
      <c r="H2133" s="739"/>
      <c r="I2133" s="739"/>
      <c r="J2133" s="739"/>
      <c r="K2133" s="739"/>
      <c r="L2133" s="739"/>
      <c r="M2133" s="754"/>
      <c r="N2133" s="752">
        <f>SUM(M2134:M2137)</f>
        <v>735000</v>
      </c>
      <c r="O2133" s="759"/>
      <c r="P2133" s="652"/>
    </row>
    <row r="2134" spans="2:18">
      <c r="B2134" s="728"/>
      <c r="C2134" s="729"/>
      <c r="D2134" s="729"/>
      <c r="E2134" s="729"/>
      <c r="F2134" s="791" t="s">
        <v>1556</v>
      </c>
      <c r="G2134" s="739"/>
      <c r="H2134" s="739">
        <v>1</v>
      </c>
      <c r="I2134" s="739" t="s">
        <v>50</v>
      </c>
      <c r="J2134" s="739">
        <v>160000</v>
      </c>
      <c r="K2134" s="739"/>
      <c r="L2134" s="739"/>
      <c r="M2134" s="754">
        <v>160000</v>
      </c>
      <c r="N2134" s="752"/>
      <c r="O2134" s="759"/>
      <c r="P2134" s="652"/>
    </row>
    <row r="2135" spans="2:18">
      <c r="B2135" s="728"/>
      <c r="C2135" s="729"/>
      <c r="D2135" s="729"/>
      <c r="E2135" s="729"/>
      <c r="F2135" s="791" t="s">
        <v>479</v>
      </c>
      <c r="G2135" s="739"/>
      <c r="H2135" s="739">
        <v>1</v>
      </c>
      <c r="I2135" s="739" t="s">
        <v>50</v>
      </c>
      <c r="J2135" s="747">
        <v>150000</v>
      </c>
      <c r="K2135" s="739"/>
      <c r="L2135" s="739"/>
      <c r="M2135" s="754">
        <f>H2135*J2135</f>
        <v>150000</v>
      </c>
      <c r="N2135" s="752"/>
      <c r="O2135" s="759"/>
      <c r="P2135" s="652"/>
    </row>
    <row r="2136" spans="2:18">
      <c r="B2136" s="728"/>
      <c r="C2136" s="729"/>
      <c r="D2136" s="729"/>
      <c r="E2136" s="729"/>
      <c r="F2136" s="791" t="s">
        <v>480</v>
      </c>
      <c r="G2136" s="739"/>
      <c r="H2136" s="739">
        <v>1</v>
      </c>
      <c r="I2136" s="739" t="s">
        <v>50</v>
      </c>
      <c r="J2136" s="747">
        <v>125000</v>
      </c>
      <c r="K2136" s="739"/>
      <c r="L2136" s="739"/>
      <c r="M2136" s="754">
        <f t="shared" ref="M2136:M2137" si="196">H2136*J2136</f>
        <v>125000</v>
      </c>
      <c r="N2136" s="752"/>
      <c r="O2136" s="759"/>
      <c r="P2136" s="652"/>
    </row>
    <row r="2137" spans="2:18">
      <c r="B2137" s="728"/>
      <c r="C2137" s="729"/>
      <c r="D2137" s="729"/>
      <c r="E2137" s="729"/>
      <c r="F2137" s="791" t="s">
        <v>481</v>
      </c>
      <c r="G2137" s="739"/>
      <c r="H2137" s="739">
        <v>3</v>
      </c>
      <c r="I2137" s="739" t="s">
        <v>50</v>
      </c>
      <c r="J2137" s="747">
        <v>100000</v>
      </c>
      <c r="K2137" s="739"/>
      <c r="L2137" s="739"/>
      <c r="M2137" s="754">
        <f t="shared" si="196"/>
        <v>300000</v>
      </c>
      <c r="N2137" s="752"/>
      <c r="O2137" s="759"/>
      <c r="P2137" s="652"/>
    </row>
    <row r="2138" spans="2:18">
      <c r="B2138" s="728"/>
      <c r="C2138" s="729"/>
      <c r="D2138" s="729"/>
      <c r="E2138" s="729"/>
      <c r="F2138" s="791" t="s">
        <v>1076</v>
      </c>
      <c r="G2138" s="739"/>
      <c r="H2138" s="739">
        <v>1</v>
      </c>
      <c r="I2138" s="739" t="s">
        <v>50</v>
      </c>
      <c r="J2138" s="739"/>
      <c r="K2138" s="739">
        <v>100</v>
      </c>
      <c r="L2138" s="739" t="s">
        <v>50</v>
      </c>
      <c r="M2138" s="754">
        <v>150000</v>
      </c>
      <c r="N2138" s="752">
        <f>M2138*K2138*H2138</f>
        <v>15000000</v>
      </c>
      <c r="O2138" s="759"/>
      <c r="P2138" s="652"/>
    </row>
    <row r="2139" spans="2:18">
      <c r="B2139" s="728"/>
      <c r="C2139" s="729"/>
      <c r="D2139" s="729"/>
      <c r="E2139" s="729"/>
      <c r="F2139" s="791" t="s">
        <v>1074</v>
      </c>
      <c r="G2139" s="739"/>
      <c r="H2139" s="739">
        <v>3</v>
      </c>
      <c r="I2139" s="739" t="s">
        <v>50</v>
      </c>
      <c r="J2139" s="739"/>
      <c r="K2139" s="739">
        <v>100</v>
      </c>
      <c r="L2139" s="739" t="s">
        <v>50</v>
      </c>
      <c r="M2139" s="754">
        <v>25000</v>
      </c>
      <c r="N2139" s="752">
        <f>M2139*K2139*H2139</f>
        <v>7500000</v>
      </c>
      <c r="O2139" s="759"/>
      <c r="P2139" s="652"/>
      <c r="R2139" s="93"/>
    </row>
    <row r="2140" spans="2:18">
      <c r="B2140" s="728"/>
      <c r="C2140" s="729"/>
      <c r="D2140" s="729"/>
      <c r="E2140" s="729"/>
      <c r="F2140" s="791" t="s">
        <v>1077</v>
      </c>
      <c r="G2140" s="739"/>
      <c r="H2140" s="739">
        <v>1</v>
      </c>
      <c r="I2140" s="739" t="s">
        <v>50</v>
      </c>
      <c r="J2140" s="739"/>
      <c r="K2140" s="739">
        <v>1</v>
      </c>
      <c r="L2140" s="739" t="s">
        <v>50</v>
      </c>
      <c r="M2140" s="754">
        <v>500000</v>
      </c>
      <c r="N2140" s="752">
        <f>M2140*K2140*H2140</f>
        <v>500000</v>
      </c>
      <c r="O2140" s="759"/>
      <c r="P2140" s="652"/>
    </row>
    <row r="2141" spans="2:18">
      <c r="B2141" s="728"/>
      <c r="C2141" s="729"/>
      <c r="D2141" s="729"/>
      <c r="E2141" s="729"/>
      <c r="F2141" s="791" t="s">
        <v>1079</v>
      </c>
      <c r="G2141" s="739"/>
      <c r="H2141" s="739">
        <v>1</v>
      </c>
      <c r="I2141" s="739" t="s">
        <v>50</v>
      </c>
      <c r="J2141" s="739"/>
      <c r="K2141" s="739">
        <v>4</v>
      </c>
      <c r="L2141" s="739" t="s">
        <v>50</v>
      </c>
      <c r="M2141" s="754">
        <v>100000</v>
      </c>
      <c r="N2141" s="806">
        <f>M2141*K2141*H2141</f>
        <v>400000</v>
      </c>
      <c r="O2141" s="759"/>
      <c r="P2141" s="652"/>
    </row>
    <row r="2142" spans="2:18">
      <c r="B2142" s="728"/>
      <c r="C2142" s="729"/>
      <c r="D2142" s="729"/>
      <c r="E2142" s="729"/>
      <c r="F2142" s="791" t="s">
        <v>1462</v>
      </c>
      <c r="G2142" s="739"/>
      <c r="H2142" s="739">
        <v>1</v>
      </c>
      <c r="I2142" s="739" t="s">
        <v>50</v>
      </c>
      <c r="J2142" s="739"/>
      <c r="K2142" s="739">
        <v>100</v>
      </c>
      <c r="L2142" s="739" t="s">
        <v>50</v>
      </c>
      <c r="M2142" s="754">
        <v>300000</v>
      </c>
      <c r="N2142" s="806">
        <f>M2142*K2142</f>
        <v>30000000</v>
      </c>
      <c r="O2142" s="759"/>
    </row>
    <row r="2143" spans="2:18">
      <c r="B2143" s="728"/>
      <c r="C2143" s="729"/>
      <c r="D2143" s="729"/>
      <c r="E2143" s="729"/>
      <c r="F2143" s="791" t="s">
        <v>1582</v>
      </c>
      <c r="G2143" s="739"/>
      <c r="H2143" s="739"/>
      <c r="I2143" s="739"/>
      <c r="J2143" s="739"/>
      <c r="K2143" s="739"/>
      <c r="L2143" s="739"/>
      <c r="M2143" s="754"/>
      <c r="N2143" s="806">
        <v>200000</v>
      </c>
      <c r="O2143" s="759"/>
    </row>
    <row r="2144" spans="2:18">
      <c r="B2144" s="728"/>
      <c r="C2144" s="729"/>
      <c r="D2144" s="729"/>
      <c r="E2144" s="729"/>
      <c r="F2144" s="791" t="s">
        <v>1413</v>
      </c>
      <c r="G2144" s="739"/>
      <c r="H2144" s="739">
        <v>2</v>
      </c>
      <c r="I2144" s="739" t="s">
        <v>50</v>
      </c>
      <c r="J2144" s="739">
        <v>400000</v>
      </c>
      <c r="K2144" s="739"/>
      <c r="L2144" s="739"/>
      <c r="M2144" s="754"/>
      <c r="N2144" s="806">
        <f>J2144*H2144</f>
        <v>800000</v>
      </c>
      <c r="O2144" s="759"/>
      <c r="R2144" s="102"/>
    </row>
    <row r="2145" spans="2:18">
      <c r="B2145" s="867"/>
      <c r="C2145" s="868"/>
      <c r="D2145" s="868"/>
      <c r="E2145" s="868"/>
      <c r="F2145" s="866"/>
      <c r="G2145" s="739"/>
      <c r="H2145" s="739"/>
      <c r="I2145" s="739"/>
      <c r="J2145" s="739"/>
      <c r="K2145" s="739"/>
      <c r="L2145" s="739"/>
      <c r="M2145" s="754"/>
      <c r="N2145" s="806"/>
      <c r="O2145" s="759"/>
      <c r="R2145" s="102"/>
    </row>
    <row r="2146" spans="2:18">
      <c r="B2146" s="818"/>
      <c r="C2146" s="819"/>
      <c r="D2146" s="819"/>
      <c r="E2146" s="819"/>
      <c r="F2146" s="791"/>
      <c r="G2146" s="739"/>
      <c r="H2146" s="739"/>
      <c r="I2146" s="739"/>
      <c r="J2146" s="739"/>
      <c r="K2146" s="739"/>
      <c r="L2146" s="739"/>
      <c r="M2146" s="754"/>
      <c r="N2146" s="806"/>
      <c r="O2146" s="759"/>
      <c r="R2146" s="102"/>
    </row>
    <row r="2147" spans="2:18">
      <c r="B2147" s="728">
        <v>2</v>
      </c>
      <c r="C2147" s="729">
        <v>4</v>
      </c>
      <c r="D2147" s="729">
        <v>29</v>
      </c>
      <c r="E2147" s="729">
        <v>2</v>
      </c>
      <c r="F2147" s="773" t="s">
        <v>1443</v>
      </c>
      <c r="G2147" s="733"/>
      <c r="H2147" s="733"/>
      <c r="I2147" s="733"/>
      <c r="J2147" s="733"/>
      <c r="K2147" s="733"/>
      <c r="L2147" s="733"/>
      <c r="M2147" s="734"/>
      <c r="N2147" s="752">
        <f>N2148</f>
        <v>4145000</v>
      </c>
      <c r="O2147" s="759"/>
    </row>
    <row r="2148" spans="2:18">
      <c r="B2148" s="728"/>
      <c r="C2148" s="729"/>
      <c r="D2148" s="729">
        <v>29</v>
      </c>
      <c r="E2148" s="729"/>
      <c r="F2148" s="791" t="s">
        <v>82</v>
      </c>
      <c r="G2148" s="739"/>
      <c r="H2148" s="739"/>
      <c r="I2148" s="739"/>
      <c r="J2148" s="739"/>
      <c r="K2148" s="739"/>
      <c r="L2148" s="739"/>
      <c r="M2148" s="754"/>
      <c r="N2148" s="752">
        <f>SUM(N2149:N2157)</f>
        <v>4145000</v>
      </c>
      <c r="O2148" s="759"/>
    </row>
    <row r="2149" spans="2:18">
      <c r="B2149" s="728"/>
      <c r="C2149" s="729"/>
      <c r="D2149" s="729"/>
      <c r="E2149" s="729"/>
      <c r="F2149" s="791" t="s">
        <v>224</v>
      </c>
      <c r="G2149" s="739"/>
      <c r="H2149" s="739"/>
      <c r="I2149" s="739"/>
      <c r="J2149" s="739"/>
      <c r="K2149" s="739"/>
      <c r="L2149" s="739"/>
      <c r="M2149" s="754"/>
      <c r="N2149" s="752">
        <f>SUM(M2150:M2153)</f>
        <v>735000</v>
      </c>
      <c r="O2149" s="759"/>
      <c r="P2149" s="699">
        <f>N2171-N2177</f>
        <v>0</v>
      </c>
    </row>
    <row r="2150" spans="2:18">
      <c r="B2150" s="728"/>
      <c r="C2150" s="729"/>
      <c r="D2150" s="729"/>
      <c r="E2150" s="729"/>
      <c r="F2150" s="791" t="s">
        <v>1556</v>
      </c>
      <c r="G2150" s="739"/>
      <c r="H2150" s="739">
        <v>1</v>
      </c>
      <c r="I2150" s="739" t="s">
        <v>50</v>
      </c>
      <c r="J2150" s="739">
        <v>160000</v>
      </c>
      <c r="K2150" s="739"/>
      <c r="L2150" s="739"/>
      <c r="M2150" s="754">
        <v>160000</v>
      </c>
      <c r="N2150" s="752"/>
      <c r="O2150" s="759"/>
    </row>
    <row r="2151" spans="2:18">
      <c r="B2151" s="728"/>
      <c r="C2151" s="729"/>
      <c r="D2151" s="729"/>
      <c r="E2151" s="729"/>
      <c r="F2151" s="791" t="s">
        <v>479</v>
      </c>
      <c r="G2151" s="739"/>
      <c r="H2151" s="739">
        <v>1</v>
      </c>
      <c r="I2151" s="739" t="s">
        <v>50</v>
      </c>
      <c r="J2151" s="747">
        <v>150000</v>
      </c>
      <c r="K2151" s="739"/>
      <c r="L2151" s="739"/>
      <c r="M2151" s="754">
        <f>H2151*J2151</f>
        <v>150000</v>
      </c>
      <c r="N2151" s="752"/>
      <c r="O2151" s="759"/>
    </row>
    <row r="2152" spans="2:18">
      <c r="B2152" s="728"/>
      <c r="C2152" s="729"/>
      <c r="D2152" s="729"/>
      <c r="E2152" s="729"/>
      <c r="F2152" s="791" t="s">
        <v>480</v>
      </c>
      <c r="G2152" s="739"/>
      <c r="H2152" s="739">
        <v>1</v>
      </c>
      <c r="I2152" s="739" t="s">
        <v>50</v>
      </c>
      <c r="J2152" s="747">
        <v>125000</v>
      </c>
      <c r="K2152" s="739"/>
      <c r="L2152" s="739"/>
      <c r="M2152" s="754">
        <f t="shared" ref="M2152:M2153" si="197">H2152*J2152</f>
        <v>125000</v>
      </c>
      <c r="N2152" s="752"/>
      <c r="O2152" s="759"/>
    </row>
    <row r="2153" spans="2:18">
      <c r="B2153" s="728"/>
      <c r="C2153" s="729"/>
      <c r="D2153" s="729"/>
      <c r="E2153" s="729"/>
      <c r="F2153" s="791" t="s">
        <v>481</v>
      </c>
      <c r="G2153" s="739"/>
      <c r="H2153" s="739">
        <v>3</v>
      </c>
      <c r="I2153" s="739" t="s">
        <v>50</v>
      </c>
      <c r="J2153" s="747">
        <v>100000</v>
      </c>
      <c r="K2153" s="739"/>
      <c r="L2153" s="739"/>
      <c r="M2153" s="754">
        <f t="shared" si="197"/>
        <v>300000</v>
      </c>
      <c r="N2153" s="752"/>
      <c r="O2153" s="759"/>
    </row>
    <row r="2154" spans="2:18">
      <c r="B2154" s="728"/>
      <c r="C2154" s="729"/>
      <c r="D2154" s="729"/>
      <c r="E2154" s="729"/>
      <c r="F2154" s="791" t="s">
        <v>130</v>
      </c>
      <c r="G2154" s="739"/>
      <c r="H2154" s="739">
        <v>1</v>
      </c>
      <c r="I2154" s="739" t="s">
        <v>50</v>
      </c>
      <c r="J2154" s="739"/>
      <c r="K2154" s="739">
        <v>50</v>
      </c>
      <c r="L2154" s="739" t="s">
        <v>50</v>
      </c>
      <c r="M2154" s="754">
        <v>20000</v>
      </c>
      <c r="N2154" s="752">
        <f>M2154*K2154*H2154</f>
        <v>1000000</v>
      </c>
      <c r="O2154" s="759"/>
      <c r="P2154" s="699">
        <f>N2171-N2177</f>
        <v>0</v>
      </c>
    </row>
    <row r="2155" spans="2:18">
      <c r="B2155" s="728"/>
      <c r="C2155" s="729"/>
      <c r="D2155" s="729"/>
      <c r="E2155" s="729"/>
      <c r="F2155" s="791" t="s">
        <v>127</v>
      </c>
      <c r="G2155" s="739"/>
      <c r="H2155" s="739">
        <v>1</v>
      </c>
      <c r="I2155" s="739" t="s">
        <v>50</v>
      </c>
      <c r="J2155" s="739"/>
      <c r="K2155" s="739">
        <v>50</v>
      </c>
      <c r="L2155" s="739" t="s">
        <v>50</v>
      </c>
      <c r="M2155" s="754">
        <v>10000</v>
      </c>
      <c r="N2155" s="752">
        <f>M2155*K2155*H2155</f>
        <v>500000</v>
      </c>
      <c r="O2155" s="759"/>
    </row>
    <row r="2156" spans="2:18">
      <c r="B2156" s="728"/>
      <c r="C2156" s="729"/>
      <c r="D2156" s="729"/>
      <c r="E2156" s="729"/>
      <c r="F2156" s="791" t="s">
        <v>1447</v>
      </c>
      <c r="G2156" s="739"/>
      <c r="H2156" s="739"/>
      <c r="I2156" s="739"/>
      <c r="J2156" s="739"/>
      <c r="K2156" s="739"/>
      <c r="L2156" s="739"/>
      <c r="M2156" s="754"/>
      <c r="N2156" s="752">
        <v>200000</v>
      </c>
      <c r="O2156" s="765"/>
      <c r="P2156" s="683"/>
      <c r="Q2156" s="90"/>
    </row>
    <row r="2157" spans="2:18">
      <c r="B2157" s="728"/>
      <c r="C2157" s="729"/>
      <c r="D2157" s="729"/>
      <c r="E2157" s="729"/>
      <c r="F2157" s="791" t="s">
        <v>1074</v>
      </c>
      <c r="G2157" s="739"/>
      <c r="H2157" s="739">
        <v>1</v>
      </c>
      <c r="I2157" s="739" t="s">
        <v>50</v>
      </c>
      <c r="J2157" s="739"/>
      <c r="K2157" s="739">
        <v>60</v>
      </c>
      <c r="L2157" s="739" t="s">
        <v>50</v>
      </c>
      <c r="M2157" s="754">
        <v>28500</v>
      </c>
      <c r="N2157" s="793">
        <f>M2157*K2157*H2157</f>
        <v>1710000</v>
      </c>
      <c r="O2157" s="766"/>
      <c r="P2157" s="683"/>
      <c r="Q2157" s="90"/>
    </row>
    <row r="2158" spans="2:18">
      <c r="B2158" s="728"/>
      <c r="C2158" s="729"/>
      <c r="D2158" s="729"/>
      <c r="E2158" s="729"/>
      <c r="F2158" s="791"/>
      <c r="G2158" s="739"/>
      <c r="H2158" s="739"/>
      <c r="I2158" s="739"/>
      <c r="J2158" s="739"/>
      <c r="K2158" s="739"/>
      <c r="L2158" s="739"/>
      <c r="M2158" s="754"/>
      <c r="N2158" s="752"/>
      <c r="O2158" s="766"/>
      <c r="P2158" s="683"/>
      <c r="Q2158" s="90"/>
    </row>
    <row r="2159" spans="2:18">
      <c r="B2159" s="728">
        <v>2</v>
      </c>
      <c r="C2159" s="729">
        <v>5</v>
      </c>
      <c r="D2159" s="729">
        <v>1</v>
      </c>
      <c r="E2159" s="729"/>
      <c r="F2159" s="773" t="s">
        <v>251</v>
      </c>
      <c r="G2159" s="739"/>
      <c r="H2159" s="739"/>
      <c r="I2159" s="739"/>
      <c r="J2159" s="739"/>
      <c r="K2159" s="739"/>
      <c r="L2159" s="745"/>
      <c r="M2159" s="753"/>
      <c r="N2159" s="752"/>
      <c r="O2159" s="766"/>
      <c r="P2159" s="683"/>
      <c r="Q2159" s="90"/>
    </row>
    <row r="2160" spans="2:18">
      <c r="B2160" s="728">
        <v>2</v>
      </c>
      <c r="C2160" s="729">
        <v>5</v>
      </c>
      <c r="D2160" s="729">
        <v>1</v>
      </c>
      <c r="E2160" s="729">
        <v>1</v>
      </c>
      <c r="F2160" s="687" t="s">
        <v>252</v>
      </c>
      <c r="G2160" s="739"/>
      <c r="H2160" s="739"/>
      <c r="I2160" s="739"/>
      <c r="J2160" s="739"/>
      <c r="K2160" s="739"/>
      <c r="L2160" s="745"/>
      <c r="M2160" s="753"/>
      <c r="N2160" s="752">
        <f>N2161</f>
        <v>7263784</v>
      </c>
      <c r="O2160" s="766"/>
      <c r="P2160" s="683"/>
      <c r="Q2160" s="90"/>
    </row>
    <row r="2161" spans="2:17">
      <c r="B2161" s="728"/>
      <c r="C2161" s="729"/>
      <c r="D2161" s="729"/>
      <c r="E2161" s="729"/>
      <c r="F2161" s="687" t="s">
        <v>82</v>
      </c>
      <c r="G2161" s="739"/>
      <c r="H2161" s="739"/>
      <c r="I2161" s="739"/>
      <c r="J2161" s="739"/>
      <c r="K2161" s="739"/>
      <c r="L2161" s="745"/>
      <c r="M2161" s="753"/>
      <c r="N2161" s="752">
        <f>SUM(N2162:N2166)</f>
        <v>7263784</v>
      </c>
      <c r="O2161" s="766"/>
      <c r="P2161" s="683"/>
      <c r="Q2161" s="90"/>
    </row>
    <row r="2162" spans="2:17">
      <c r="B2162" s="728"/>
      <c r="C2162" s="729"/>
      <c r="D2162" s="729"/>
      <c r="E2162" s="729"/>
      <c r="F2162" s="687" t="s">
        <v>254</v>
      </c>
      <c r="G2162" s="739"/>
      <c r="H2162" s="739"/>
      <c r="I2162" s="739"/>
      <c r="J2162" s="739"/>
      <c r="K2162" s="739"/>
      <c r="L2162" s="745"/>
      <c r="M2162" s="753"/>
      <c r="N2162" s="752">
        <v>2000000</v>
      </c>
      <c r="O2162" s="766"/>
      <c r="P2162" s="683"/>
      <c r="Q2162" s="90"/>
    </row>
    <row r="2163" spans="2:17">
      <c r="B2163" s="728"/>
      <c r="C2163" s="729"/>
      <c r="D2163" s="729"/>
      <c r="E2163" s="729"/>
      <c r="F2163" s="687" t="s">
        <v>231</v>
      </c>
      <c r="G2163" s="739"/>
      <c r="H2163" s="739">
        <v>1</v>
      </c>
      <c r="I2163" s="739" t="s">
        <v>50</v>
      </c>
      <c r="J2163" s="739"/>
      <c r="K2163" s="739">
        <v>40</v>
      </c>
      <c r="L2163" s="745" t="s">
        <v>50</v>
      </c>
      <c r="M2163" s="753">
        <v>100000</v>
      </c>
      <c r="N2163" s="752">
        <f>M2163*K2163*H2163</f>
        <v>4000000</v>
      </c>
      <c r="O2163" s="766"/>
      <c r="P2163" s="683"/>
      <c r="Q2163" s="90"/>
    </row>
    <row r="2164" spans="2:17">
      <c r="B2164" s="728"/>
      <c r="C2164" s="729"/>
      <c r="D2164" s="729"/>
      <c r="E2164" s="729"/>
      <c r="F2164" s="687" t="s">
        <v>173</v>
      </c>
      <c r="G2164" s="739"/>
      <c r="H2164" s="739">
        <v>1</v>
      </c>
      <c r="I2164" s="739" t="s">
        <v>50</v>
      </c>
      <c r="J2164" s="739"/>
      <c r="K2164" s="739">
        <v>40</v>
      </c>
      <c r="L2164" s="745" t="s">
        <v>50</v>
      </c>
      <c r="M2164" s="753">
        <v>20000</v>
      </c>
      <c r="N2164" s="752">
        <f>M2164*K2164*H2164</f>
        <v>800000</v>
      </c>
      <c r="O2164" s="766"/>
      <c r="P2164" s="683"/>
      <c r="Q2164" s="90"/>
    </row>
    <row r="2165" spans="2:17">
      <c r="B2165" s="728"/>
      <c r="C2165" s="729"/>
      <c r="D2165" s="729"/>
      <c r="E2165" s="729"/>
      <c r="F2165" s="791" t="s">
        <v>812</v>
      </c>
      <c r="G2165" s="739"/>
      <c r="H2165" s="739"/>
      <c r="I2165" s="739"/>
      <c r="J2165" s="739"/>
      <c r="K2165" s="739"/>
      <c r="L2165" s="739"/>
      <c r="M2165" s="754"/>
      <c r="N2165" s="752">
        <v>213784</v>
      </c>
      <c r="O2165" s="766"/>
      <c r="P2165" s="683"/>
      <c r="Q2165" s="90"/>
    </row>
    <row r="2166" spans="2:17">
      <c r="B2166" s="818"/>
      <c r="C2166" s="819"/>
      <c r="D2166" s="819"/>
      <c r="E2166" s="819"/>
      <c r="F2166" s="791" t="s">
        <v>219</v>
      </c>
      <c r="G2166" s="739"/>
      <c r="H2166" s="739">
        <v>5</v>
      </c>
      <c r="I2166" s="739" t="s">
        <v>50</v>
      </c>
      <c r="J2166" s="739">
        <v>50000</v>
      </c>
      <c r="K2166" s="739"/>
      <c r="L2166" s="739"/>
      <c r="M2166" s="754"/>
      <c r="N2166" s="752">
        <f>J2166*H2166</f>
        <v>250000</v>
      </c>
      <c r="O2166" s="766"/>
      <c r="P2166" s="683"/>
      <c r="Q2166" s="90"/>
    </row>
    <row r="2167" spans="2:17">
      <c r="B2167" s="728"/>
      <c r="C2167" s="729"/>
      <c r="D2167" s="729"/>
      <c r="E2167" s="729"/>
      <c r="F2167" s="733" t="s">
        <v>256</v>
      </c>
      <c r="G2167" s="737"/>
      <c r="H2167" s="737"/>
      <c r="I2167" s="737"/>
      <c r="J2167" s="737"/>
      <c r="K2167" s="737"/>
      <c r="L2167" s="737"/>
      <c r="M2167" s="749"/>
      <c r="N2167" s="774">
        <f>N67</f>
        <v>3172504998</v>
      </c>
      <c r="O2167" s="766"/>
      <c r="P2167" s="683"/>
      <c r="Q2167" s="90"/>
    </row>
    <row r="2168" spans="2:17">
      <c r="B2168" s="728"/>
      <c r="C2168" s="729"/>
      <c r="D2168" s="729"/>
      <c r="E2168" s="729"/>
      <c r="F2168" s="791"/>
      <c r="G2168" s="739"/>
      <c r="H2168" s="739"/>
      <c r="I2168" s="739"/>
      <c r="J2168" s="739"/>
      <c r="K2168" s="739"/>
      <c r="L2168" s="739"/>
      <c r="M2168" s="754"/>
      <c r="N2168" s="752">
        <f>N12-N67</f>
        <v>-246385216</v>
      </c>
      <c r="O2168" s="766" t="s">
        <v>1489</v>
      </c>
      <c r="Q2168" s="90"/>
    </row>
    <row r="2169" spans="2:17">
      <c r="B2169" s="728"/>
      <c r="C2169" s="729"/>
      <c r="D2169" s="729"/>
      <c r="E2169" s="729"/>
      <c r="F2169" s="791"/>
      <c r="G2169" s="739"/>
      <c r="H2169" s="739"/>
      <c r="I2169" s="739"/>
      <c r="J2169" s="739"/>
      <c r="K2169" s="739"/>
      <c r="L2169" s="739"/>
      <c r="M2169" s="754"/>
      <c r="N2169" s="752"/>
      <c r="O2169" s="766"/>
      <c r="P2169" s="683"/>
      <c r="Q2169" s="90"/>
    </row>
    <row r="2170" spans="2:17">
      <c r="B2170" s="728">
        <v>3</v>
      </c>
      <c r="C2170" s="729"/>
      <c r="D2170" s="729"/>
      <c r="E2170" s="729"/>
      <c r="F2170" s="791" t="s">
        <v>258</v>
      </c>
      <c r="G2170" s="739"/>
      <c r="H2170" s="739"/>
      <c r="I2170" s="739"/>
      <c r="J2170" s="739"/>
      <c r="K2170" s="739"/>
      <c r="L2170" s="739"/>
      <c r="M2170" s="754"/>
      <c r="N2170" s="752"/>
      <c r="O2170" s="766"/>
      <c r="P2170" s="683"/>
      <c r="Q2170" s="90"/>
    </row>
    <row r="2171" spans="2:17">
      <c r="B2171" s="728">
        <v>3</v>
      </c>
      <c r="C2171" s="729">
        <v>1</v>
      </c>
      <c r="D2171" s="729"/>
      <c r="E2171" s="729"/>
      <c r="F2171" s="791" t="s">
        <v>259</v>
      </c>
      <c r="G2171" s="739"/>
      <c r="H2171" s="739"/>
      <c r="I2171" s="739"/>
      <c r="J2171" s="739"/>
      <c r="K2171" s="739"/>
      <c r="L2171" s="739"/>
      <c r="M2171" s="754"/>
      <c r="N2171" s="752"/>
      <c r="O2171" s="766"/>
      <c r="P2171" s="683"/>
      <c r="Q2171" s="90"/>
    </row>
    <row r="2172" spans="2:17">
      <c r="B2172" s="728">
        <v>3</v>
      </c>
      <c r="C2172" s="729">
        <v>1</v>
      </c>
      <c r="D2172" s="729">
        <v>1</v>
      </c>
      <c r="E2172" s="729"/>
      <c r="F2172" s="791" t="s">
        <v>260</v>
      </c>
      <c r="G2172" s="739"/>
      <c r="H2172" s="739"/>
      <c r="I2172" s="739"/>
      <c r="J2172" s="739"/>
      <c r="K2172" s="739"/>
      <c r="L2172" s="739"/>
      <c r="M2172" s="754"/>
      <c r="N2172" s="752">
        <v>266385216</v>
      </c>
      <c r="O2172" s="766"/>
      <c r="P2172" s="683"/>
      <c r="Q2172" s="90"/>
    </row>
    <row r="2173" spans="2:17">
      <c r="B2173" s="728">
        <v>3</v>
      </c>
      <c r="C2173" s="729">
        <v>1</v>
      </c>
      <c r="D2173" s="729">
        <v>2</v>
      </c>
      <c r="E2173" s="729"/>
      <c r="F2173" s="791" t="s">
        <v>261</v>
      </c>
      <c r="G2173" s="739"/>
      <c r="H2173" s="739"/>
      <c r="I2173" s="739"/>
      <c r="J2173" s="739"/>
      <c r="K2173" s="739"/>
      <c r="L2173" s="739"/>
      <c r="M2173" s="754"/>
      <c r="N2173" s="752"/>
      <c r="O2173" s="766"/>
      <c r="P2173" s="683"/>
      <c r="Q2173" s="90"/>
    </row>
    <row r="2174" spans="2:17">
      <c r="B2174" s="728">
        <v>3</v>
      </c>
      <c r="C2174" s="729">
        <v>1</v>
      </c>
      <c r="D2174" s="729">
        <v>3</v>
      </c>
      <c r="E2174" s="729"/>
      <c r="F2174" s="791" t="s">
        <v>262</v>
      </c>
      <c r="G2174" s="739"/>
      <c r="H2174" s="739"/>
      <c r="I2174" s="739"/>
      <c r="J2174" s="739"/>
      <c r="K2174" s="739"/>
      <c r="L2174" s="739"/>
      <c r="M2174" s="754"/>
      <c r="N2174" s="752">
        <v>52897764</v>
      </c>
      <c r="O2174" s="766"/>
      <c r="P2174" s="683"/>
      <c r="Q2174" s="90"/>
    </row>
    <row r="2175" spans="2:17">
      <c r="B2175" s="728"/>
      <c r="C2175" s="729"/>
      <c r="D2175" s="729"/>
      <c r="E2175" s="729"/>
      <c r="F2175" s="791" t="s">
        <v>263</v>
      </c>
      <c r="G2175" s="739"/>
      <c r="H2175" s="739"/>
      <c r="I2175" s="739"/>
      <c r="J2175" s="739"/>
      <c r="K2175" s="739"/>
      <c r="L2175" s="739"/>
      <c r="M2175" s="754"/>
      <c r="N2175" s="752">
        <f>N2172</f>
        <v>266385216</v>
      </c>
      <c r="O2175" s="766"/>
      <c r="P2175" s="683"/>
      <c r="Q2175" s="90"/>
    </row>
    <row r="2176" spans="2:17">
      <c r="B2176" s="728"/>
      <c r="C2176" s="729"/>
      <c r="D2176" s="729"/>
      <c r="E2176" s="729"/>
      <c r="F2176" s="791"/>
      <c r="G2176" s="739"/>
      <c r="H2176" s="739"/>
      <c r="I2176" s="739"/>
      <c r="J2176" s="739"/>
      <c r="K2176" s="739"/>
      <c r="L2176" s="739"/>
      <c r="M2176" s="754"/>
      <c r="N2176" s="752"/>
      <c r="O2176" s="766"/>
      <c r="P2176" s="683"/>
      <c r="Q2176" s="90"/>
    </row>
    <row r="2177" spans="2:17">
      <c r="B2177" s="728">
        <v>3</v>
      </c>
      <c r="C2177" s="729">
        <v>2</v>
      </c>
      <c r="D2177" s="729"/>
      <c r="E2177" s="729"/>
      <c r="F2177" s="791" t="s">
        <v>264</v>
      </c>
      <c r="G2177" s="739"/>
      <c r="H2177" s="739"/>
      <c r="I2177" s="739"/>
      <c r="J2177" s="739"/>
      <c r="K2177" s="739"/>
      <c r="L2177" s="739"/>
      <c r="M2177" s="754"/>
      <c r="N2177" s="807"/>
      <c r="O2177" s="766"/>
      <c r="P2177" s="683"/>
      <c r="Q2177" s="90"/>
    </row>
    <row r="2178" spans="2:17">
      <c r="B2178" s="728">
        <v>3</v>
      </c>
      <c r="C2178" s="729">
        <v>2</v>
      </c>
      <c r="D2178" s="729">
        <v>2</v>
      </c>
      <c r="E2178" s="729"/>
      <c r="F2178" s="791" t="s">
        <v>265</v>
      </c>
      <c r="G2178" s="739"/>
      <c r="H2178" s="739"/>
      <c r="I2178" s="739"/>
      <c r="J2178" s="739"/>
      <c r="K2178" s="739"/>
      <c r="L2178" s="739"/>
      <c r="M2178" s="754"/>
      <c r="N2178" s="752">
        <v>0</v>
      </c>
      <c r="O2178" s="766"/>
      <c r="Q2178" s="90"/>
    </row>
    <row r="2179" spans="2:17">
      <c r="B2179" s="728">
        <v>3</v>
      </c>
      <c r="C2179" s="729">
        <v>2</v>
      </c>
      <c r="D2179" s="729">
        <v>3</v>
      </c>
      <c r="E2179" s="729"/>
      <c r="F2179" s="791" t="s">
        <v>266</v>
      </c>
      <c r="G2179" s="739"/>
      <c r="H2179" s="739"/>
      <c r="I2179" s="739"/>
      <c r="J2179" s="739"/>
      <c r="K2179" s="739"/>
      <c r="L2179" s="739"/>
      <c r="M2179" s="754"/>
      <c r="N2179" s="752">
        <v>20000000</v>
      </c>
      <c r="O2179" s="766"/>
      <c r="P2179" s="683"/>
      <c r="Q2179" s="90"/>
    </row>
    <row r="2180" spans="2:17">
      <c r="B2180" s="728"/>
      <c r="C2180" s="729"/>
      <c r="D2180" s="729"/>
      <c r="E2180" s="729"/>
      <c r="F2180" s="791" t="s">
        <v>263</v>
      </c>
      <c r="G2180" s="739"/>
      <c r="H2180" s="739"/>
      <c r="I2180" s="739"/>
      <c r="J2180" s="739"/>
      <c r="K2180" s="739"/>
      <c r="L2180" s="739"/>
      <c r="M2180" s="754"/>
      <c r="N2180" s="752">
        <f>SUM(N2178:N2179)</f>
        <v>20000000</v>
      </c>
      <c r="O2180" s="766"/>
      <c r="Q2180" s="90"/>
    </row>
    <row r="2181" spans="2:17">
      <c r="B2181" s="728"/>
      <c r="C2181" s="729"/>
      <c r="D2181" s="729"/>
      <c r="E2181" s="729"/>
      <c r="F2181" s="687" t="s">
        <v>573</v>
      </c>
      <c r="G2181" s="739"/>
      <c r="H2181" s="739"/>
      <c r="I2181" s="739"/>
      <c r="J2181" s="739"/>
      <c r="K2181" s="739"/>
      <c r="L2181" s="739"/>
      <c r="M2181" s="754"/>
      <c r="N2181" s="752">
        <f>N2175-N2180</f>
        <v>246385216</v>
      </c>
      <c r="O2181" s="766"/>
      <c r="P2181" s="683"/>
      <c r="Q2181" s="90"/>
    </row>
    <row r="2182" spans="2:17" ht="16.5" thickBot="1">
      <c r="B2182" s="681"/>
      <c r="C2182" s="682"/>
      <c r="D2182" s="682"/>
      <c r="E2182" s="682"/>
      <c r="F2182" s="808" t="s">
        <v>1803</v>
      </c>
      <c r="G2182" s="767"/>
      <c r="H2182" s="767"/>
      <c r="I2182" s="767"/>
      <c r="J2182" s="767"/>
      <c r="K2182" s="767"/>
      <c r="L2182" s="767"/>
      <c r="M2182" s="768"/>
      <c r="N2182" s="820">
        <f>N2181+N2168</f>
        <v>0</v>
      </c>
      <c r="O2182" s="769"/>
      <c r="P2182" s="683"/>
      <c r="Q2182" s="90"/>
    </row>
    <row r="2183" spans="2:17" ht="16.5" thickTop="1">
      <c r="B2183" s="812"/>
      <c r="C2183" s="812"/>
      <c r="D2183" s="812"/>
      <c r="E2183" s="812"/>
      <c r="F2183" s="779"/>
      <c r="G2183" s="796"/>
      <c r="H2183" s="796"/>
      <c r="I2183" s="796"/>
      <c r="J2183" s="796"/>
      <c r="K2183" s="796"/>
      <c r="L2183" s="796"/>
      <c r="M2183" s="796"/>
      <c r="N2183" s="813"/>
      <c r="O2183" s="814"/>
      <c r="P2183" s="683"/>
      <c r="Q2183" s="90"/>
    </row>
    <row r="2184" spans="2:17">
      <c r="P2184" s="683"/>
      <c r="Q2184" s="90"/>
    </row>
    <row r="2185" spans="2:17">
      <c r="M2185" s="877" t="s">
        <v>1094</v>
      </c>
      <c r="N2185" s="877"/>
      <c r="O2185" s="669"/>
      <c r="P2185" s="683"/>
      <c r="Q2185" s="90"/>
    </row>
    <row r="2186" spans="2:17">
      <c r="O2186" s="669"/>
      <c r="P2186" s="683"/>
      <c r="Q2186" s="90"/>
    </row>
    <row r="2187" spans="2:17">
      <c r="O2187" s="669"/>
      <c r="P2187" s="683"/>
      <c r="Q2187" s="90"/>
    </row>
    <row r="2188" spans="2:17">
      <c r="N2188" s="809"/>
      <c r="O2188" s="669"/>
      <c r="P2188" s="683"/>
      <c r="Q2188" s="90"/>
    </row>
    <row r="2189" spans="2:17">
      <c r="M2189" s="877" t="s">
        <v>724</v>
      </c>
      <c r="N2189" s="877"/>
      <c r="O2189" s="669"/>
      <c r="P2189" s="683"/>
      <c r="Q2189" s="90"/>
    </row>
    <row r="2190" spans="2:17">
      <c r="M2190" s="878" t="s">
        <v>1108</v>
      </c>
      <c r="N2190" s="878"/>
      <c r="O2190" s="669"/>
      <c r="P2190" s="683"/>
      <c r="Q2190" s="90"/>
    </row>
    <row r="2191" spans="2:17">
      <c r="O2191" s="669"/>
      <c r="P2191" s="683"/>
      <c r="Q2191" s="90"/>
    </row>
    <row r="2192" spans="2:17">
      <c r="O2192" s="669"/>
      <c r="P2192" s="683"/>
      <c r="Q2192" s="90"/>
    </row>
    <row r="2193" spans="2:17">
      <c r="O2193" s="669"/>
      <c r="P2193" s="683"/>
      <c r="Q2193" s="90"/>
    </row>
    <row r="2194" spans="2:17">
      <c r="B2194" s="90"/>
      <c r="C2194" s="90"/>
      <c r="D2194" s="90"/>
      <c r="E2194" s="90"/>
      <c r="N2194" s="730"/>
      <c r="O2194" s="669"/>
      <c r="P2194" s="683"/>
      <c r="Q2194" s="90"/>
    </row>
    <row r="2195" spans="2:17">
      <c r="B2195" s="90"/>
      <c r="C2195" s="90"/>
      <c r="D2195" s="90"/>
      <c r="E2195" s="90"/>
      <c r="N2195" s="730"/>
      <c r="O2195" s="669"/>
      <c r="P2195" s="683"/>
      <c r="Q2195" s="90"/>
    </row>
    <row r="2196" spans="2:17">
      <c r="B2196" s="90"/>
      <c r="C2196" s="90"/>
      <c r="D2196" s="90"/>
      <c r="E2196" s="90"/>
      <c r="N2196" s="730"/>
      <c r="O2196" s="669"/>
      <c r="P2196" s="683"/>
      <c r="Q2196" s="90"/>
    </row>
    <row r="2197" spans="2:17">
      <c r="B2197" s="90"/>
      <c r="C2197" s="90"/>
      <c r="D2197" s="90"/>
      <c r="E2197" s="90"/>
      <c r="N2197" s="730"/>
      <c r="O2197" s="669"/>
      <c r="P2197" s="683"/>
      <c r="Q2197" s="90"/>
    </row>
    <row r="2198" spans="2:17">
      <c r="B2198" s="90"/>
      <c r="C2198" s="90"/>
      <c r="D2198" s="90"/>
      <c r="E2198" s="90"/>
      <c r="N2198" s="730"/>
      <c r="O2198" s="669"/>
      <c r="P2198" s="683"/>
      <c r="Q2198" s="90"/>
    </row>
    <row r="2199" spans="2:17">
      <c r="B2199" s="90"/>
      <c r="C2199" s="90"/>
      <c r="D2199" s="90"/>
      <c r="E2199" s="90"/>
      <c r="N2199" s="730"/>
      <c r="O2199" s="669"/>
      <c r="P2199" s="683"/>
      <c r="Q2199" s="90"/>
    </row>
    <row r="2200" spans="2:17">
      <c r="B2200" s="90"/>
      <c r="C2200" s="90"/>
      <c r="D2200" s="90"/>
      <c r="E2200" s="90"/>
      <c r="N2200" s="730"/>
      <c r="O2200" s="669"/>
      <c r="P2200" s="683"/>
      <c r="Q2200" s="90"/>
    </row>
    <row r="2201" spans="2:17">
      <c r="B2201" s="90"/>
      <c r="C2201" s="90"/>
      <c r="D2201" s="90"/>
      <c r="E2201" s="90"/>
      <c r="N2201" s="730"/>
      <c r="O2201" s="669"/>
      <c r="P2201" s="683"/>
      <c r="Q2201" s="90"/>
    </row>
    <row r="2202" spans="2:17">
      <c r="B2202" s="90"/>
      <c r="C2202" s="90"/>
      <c r="D2202" s="90"/>
      <c r="E2202" s="90"/>
      <c r="N2202" s="730"/>
      <c r="O2202" s="669"/>
      <c r="P2202" s="683"/>
      <c r="Q2202" s="90"/>
    </row>
    <row r="2203" spans="2:17">
      <c r="B2203" s="90"/>
      <c r="C2203" s="90"/>
      <c r="D2203" s="90"/>
      <c r="E2203" s="90"/>
      <c r="N2203" s="730"/>
      <c r="O2203" s="669"/>
      <c r="P2203" s="683"/>
      <c r="Q2203" s="90"/>
    </row>
    <row r="2204" spans="2:17">
      <c r="B2204" s="90"/>
      <c r="C2204" s="90"/>
      <c r="D2204" s="90"/>
      <c r="E2204" s="90"/>
      <c r="N2204" s="730"/>
      <c r="O2204" s="669"/>
      <c r="P2204" s="683"/>
      <c r="Q2204" s="90"/>
    </row>
    <row r="2205" spans="2:17">
      <c r="B2205" s="90"/>
      <c r="C2205" s="90"/>
      <c r="D2205" s="90"/>
      <c r="E2205" s="90"/>
      <c r="N2205" s="730"/>
      <c r="O2205" s="669"/>
      <c r="P2205" s="683"/>
      <c r="Q2205" s="90"/>
    </row>
    <row r="2206" spans="2:17">
      <c r="B2206" s="90"/>
      <c r="C2206" s="90"/>
      <c r="D2206" s="90"/>
      <c r="E2206" s="90"/>
      <c r="N2206" s="730"/>
      <c r="O2206" s="669"/>
      <c r="P2206" s="683"/>
      <c r="Q2206" s="90"/>
    </row>
    <row r="2207" spans="2:17">
      <c r="B2207" s="90"/>
      <c r="C2207" s="90"/>
      <c r="D2207" s="90"/>
      <c r="E2207" s="90"/>
      <c r="N2207" s="730"/>
      <c r="O2207" s="669"/>
      <c r="P2207" s="683"/>
      <c r="Q2207" s="90"/>
    </row>
    <row r="2208" spans="2:17">
      <c r="B2208" s="90"/>
      <c r="C2208" s="90"/>
      <c r="D2208" s="90"/>
      <c r="E2208" s="90"/>
      <c r="N2208" s="730"/>
      <c r="O2208" s="669"/>
      <c r="P2208" s="683"/>
      <c r="Q2208" s="90"/>
    </row>
    <row r="2209" spans="2:17">
      <c r="B2209" s="90"/>
      <c r="C2209" s="90"/>
      <c r="D2209" s="90"/>
      <c r="E2209" s="90"/>
      <c r="N2209" s="730"/>
      <c r="O2209" s="669"/>
      <c r="P2209" s="683"/>
      <c r="Q2209" s="90"/>
    </row>
    <row r="2210" spans="2:17">
      <c r="B2210" s="90"/>
      <c r="C2210" s="90"/>
      <c r="D2210" s="90"/>
      <c r="E2210" s="90"/>
      <c r="N2210" s="730"/>
      <c r="O2210" s="669"/>
      <c r="P2210" s="683"/>
      <c r="Q2210" s="90"/>
    </row>
    <row r="2211" spans="2:17">
      <c r="B2211" s="90"/>
      <c r="C2211" s="90"/>
      <c r="D2211" s="90"/>
      <c r="E2211" s="90"/>
      <c r="N2211" s="730"/>
      <c r="O2211" s="669"/>
      <c r="P2211" s="683"/>
      <c r="Q2211" s="90"/>
    </row>
    <row r="2212" spans="2:17">
      <c r="B2212" s="90"/>
      <c r="C2212" s="90"/>
      <c r="D2212" s="90"/>
      <c r="E2212" s="90"/>
      <c r="N2212" s="730"/>
      <c r="O2212" s="669"/>
      <c r="P2212" s="683"/>
      <c r="Q2212" s="90"/>
    </row>
    <row r="2213" spans="2:17">
      <c r="B2213" s="90"/>
      <c r="C2213" s="90"/>
      <c r="D2213" s="90"/>
      <c r="E2213" s="90"/>
      <c r="N2213" s="730"/>
      <c r="O2213" s="669"/>
      <c r="P2213" s="683"/>
      <c r="Q2213" s="90"/>
    </row>
    <row r="2214" spans="2:17">
      <c r="B2214" s="90"/>
      <c r="C2214" s="90"/>
      <c r="D2214" s="90"/>
      <c r="E2214" s="90"/>
      <c r="N2214" s="730"/>
      <c r="O2214" s="669"/>
      <c r="P2214" s="683"/>
      <c r="Q2214" s="90"/>
    </row>
    <row r="2215" spans="2:17">
      <c r="B2215" s="90"/>
      <c r="C2215" s="90"/>
      <c r="D2215" s="90"/>
      <c r="E2215" s="90"/>
      <c r="N2215" s="730"/>
      <c r="O2215" s="669"/>
      <c r="P2215" s="683"/>
      <c r="Q2215" s="90"/>
    </row>
    <row r="2216" spans="2:17">
      <c r="B2216" s="90"/>
      <c r="C2216" s="90"/>
      <c r="D2216" s="90"/>
      <c r="E2216" s="90"/>
      <c r="N2216" s="730"/>
      <c r="O2216" s="669"/>
      <c r="P2216" s="683"/>
      <c r="Q2216" s="90"/>
    </row>
    <row r="2217" spans="2:17">
      <c r="B2217" s="90"/>
      <c r="C2217" s="90"/>
      <c r="D2217" s="90"/>
      <c r="E2217" s="90"/>
      <c r="N2217" s="730"/>
      <c r="O2217" s="669"/>
      <c r="P2217" s="683"/>
      <c r="Q2217" s="90"/>
    </row>
    <row r="2218" spans="2:17">
      <c r="B2218" s="90"/>
      <c r="C2218" s="90"/>
      <c r="D2218" s="90"/>
      <c r="E2218" s="90"/>
      <c r="N2218" s="730"/>
      <c r="O2218" s="669"/>
      <c r="P2218" s="683"/>
      <c r="Q2218" s="90"/>
    </row>
    <row r="2219" spans="2:17">
      <c r="B2219" s="90"/>
      <c r="C2219" s="90"/>
      <c r="D2219" s="90"/>
      <c r="E2219" s="90"/>
      <c r="N2219" s="730"/>
      <c r="O2219" s="669"/>
      <c r="P2219" s="683"/>
      <c r="Q2219" s="90"/>
    </row>
    <row r="2220" spans="2:17">
      <c r="B2220" s="90"/>
      <c r="C2220" s="90"/>
      <c r="D2220" s="90"/>
      <c r="E2220" s="90"/>
      <c r="N2220" s="730"/>
      <c r="O2220" s="669"/>
      <c r="P2220" s="683"/>
      <c r="Q2220" s="90"/>
    </row>
    <row r="2221" spans="2:17">
      <c r="B2221" s="90"/>
      <c r="C2221" s="90"/>
      <c r="D2221" s="90"/>
      <c r="E2221" s="90"/>
      <c r="N2221" s="730"/>
      <c r="O2221" s="669"/>
      <c r="P2221" s="683"/>
      <c r="Q2221" s="90"/>
    </row>
    <row r="2222" spans="2:17">
      <c r="B2222" s="90"/>
      <c r="C2222" s="90"/>
      <c r="D2222" s="90"/>
      <c r="E2222" s="90"/>
      <c r="N2222" s="730"/>
      <c r="O2222" s="669"/>
      <c r="P2222" s="683"/>
      <c r="Q2222" s="90"/>
    </row>
    <row r="2223" spans="2:17">
      <c r="B2223" s="90"/>
      <c r="C2223" s="90"/>
      <c r="D2223" s="90"/>
      <c r="E2223" s="90"/>
      <c r="N2223" s="730"/>
      <c r="O2223" s="669"/>
      <c r="P2223" s="683"/>
      <c r="Q2223" s="90"/>
    </row>
    <row r="2224" spans="2:17">
      <c r="B2224" s="90"/>
      <c r="C2224" s="90"/>
      <c r="D2224" s="90"/>
      <c r="E2224" s="90"/>
      <c r="N2224" s="730"/>
      <c r="O2224" s="669"/>
      <c r="P2224" s="683"/>
      <c r="Q2224" s="90"/>
    </row>
    <row r="2225" spans="2:17">
      <c r="B2225" s="90"/>
      <c r="C2225" s="90"/>
      <c r="D2225" s="90"/>
      <c r="E2225" s="90"/>
      <c r="N2225" s="730"/>
      <c r="O2225" s="669"/>
      <c r="P2225" s="683"/>
      <c r="Q2225" s="90"/>
    </row>
    <row r="2226" spans="2:17">
      <c r="B2226" s="90"/>
      <c r="C2226" s="90"/>
      <c r="D2226" s="90"/>
      <c r="E2226" s="90"/>
      <c r="N2226" s="730"/>
      <c r="O2226" s="669"/>
      <c r="P2226" s="683"/>
      <c r="Q2226" s="90"/>
    </row>
    <row r="2227" spans="2:17">
      <c r="B2227" s="90"/>
      <c r="C2227" s="90"/>
      <c r="D2227" s="90"/>
      <c r="E2227" s="90"/>
      <c r="N2227" s="730"/>
      <c r="O2227" s="669"/>
      <c r="P2227" s="683"/>
      <c r="Q2227" s="90"/>
    </row>
    <row r="2228" spans="2:17">
      <c r="B2228" s="90"/>
      <c r="C2228" s="90"/>
      <c r="D2228" s="90"/>
      <c r="E2228" s="90"/>
      <c r="N2228" s="730"/>
      <c r="O2228" s="669"/>
      <c r="P2228" s="683"/>
      <c r="Q2228" s="90"/>
    </row>
    <row r="2229" spans="2:17">
      <c r="B2229" s="90"/>
      <c r="C2229" s="90"/>
      <c r="D2229" s="90"/>
      <c r="E2229" s="90"/>
      <c r="N2229" s="730"/>
      <c r="O2229" s="669"/>
      <c r="P2229" s="683"/>
      <c r="Q2229" s="90"/>
    </row>
    <row r="2230" spans="2:17">
      <c r="B2230" s="90"/>
      <c r="C2230" s="90"/>
      <c r="D2230" s="90"/>
      <c r="E2230" s="90"/>
      <c r="N2230" s="730"/>
      <c r="O2230" s="669"/>
      <c r="P2230" s="683"/>
      <c r="Q2230" s="90"/>
    </row>
    <row r="2231" spans="2:17">
      <c r="B2231" s="90"/>
      <c r="C2231" s="90"/>
      <c r="D2231" s="90"/>
      <c r="E2231" s="90"/>
      <c r="N2231" s="730"/>
      <c r="O2231" s="669"/>
      <c r="P2231" s="683"/>
      <c r="Q2231" s="90"/>
    </row>
    <row r="2232" spans="2:17">
      <c r="B2232" s="90"/>
      <c r="C2232" s="90"/>
      <c r="D2232" s="90"/>
      <c r="E2232" s="90"/>
      <c r="N2232" s="730"/>
      <c r="O2232" s="669"/>
      <c r="P2232" s="683"/>
      <c r="Q2232" s="90"/>
    </row>
    <row r="2233" spans="2:17">
      <c r="B2233" s="90"/>
      <c r="C2233" s="90"/>
      <c r="D2233" s="90"/>
      <c r="E2233" s="90"/>
      <c r="N2233" s="730"/>
      <c r="O2233" s="669"/>
      <c r="P2233" s="683"/>
      <c r="Q2233" s="90"/>
    </row>
    <row r="2234" spans="2:17">
      <c r="B2234" s="90"/>
      <c r="C2234" s="90"/>
      <c r="D2234" s="90"/>
      <c r="E2234" s="90"/>
      <c r="N2234" s="730"/>
      <c r="O2234" s="669"/>
      <c r="P2234" s="683"/>
      <c r="Q2234" s="90"/>
    </row>
    <row r="2235" spans="2:17">
      <c r="B2235" s="90"/>
      <c r="C2235" s="90"/>
      <c r="D2235" s="90"/>
      <c r="E2235" s="90"/>
      <c r="N2235" s="730"/>
      <c r="O2235" s="669"/>
      <c r="P2235" s="683"/>
      <c r="Q2235" s="90"/>
    </row>
    <row r="2236" spans="2:17">
      <c r="B2236" s="90"/>
      <c r="C2236" s="90"/>
      <c r="D2236" s="90"/>
      <c r="E2236" s="90"/>
      <c r="N2236" s="730"/>
      <c r="O2236" s="669"/>
      <c r="P2236" s="683"/>
      <c r="Q2236" s="90"/>
    </row>
    <row r="2237" spans="2:17">
      <c r="B2237" s="90"/>
      <c r="C2237" s="90"/>
      <c r="D2237" s="90"/>
      <c r="E2237" s="90"/>
      <c r="N2237" s="730"/>
      <c r="O2237" s="669"/>
      <c r="P2237" s="683"/>
      <c r="Q2237" s="90"/>
    </row>
    <row r="2238" spans="2:17">
      <c r="B2238" s="90"/>
      <c r="C2238" s="90"/>
      <c r="D2238" s="90"/>
      <c r="E2238" s="90"/>
      <c r="N2238" s="730"/>
      <c r="O2238" s="669"/>
      <c r="P2238" s="683"/>
      <c r="Q2238" s="90"/>
    </row>
    <row r="2239" spans="2:17">
      <c r="B2239" s="90"/>
      <c r="C2239" s="90"/>
      <c r="D2239" s="90"/>
      <c r="E2239" s="90"/>
      <c r="N2239" s="730"/>
      <c r="O2239" s="669"/>
      <c r="P2239" s="683"/>
      <c r="Q2239" s="90"/>
    </row>
    <row r="2240" spans="2:17">
      <c r="B2240" s="90"/>
      <c r="C2240" s="90"/>
      <c r="D2240" s="90"/>
      <c r="E2240" s="90"/>
      <c r="N2240" s="730"/>
      <c r="O2240" s="669"/>
      <c r="P2240" s="683"/>
      <c r="Q2240" s="90"/>
    </row>
    <row r="2241" spans="2:17">
      <c r="B2241" s="90"/>
      <c r="C2241" s="90"/>
      <c r="D2241" s="90"/>
      <c r="E2241" s="90"/>
      <c r="N2241" s="730"/>
      <c r="O2241" s="669"/>
      <c r="P2241" s="683"/>
      <c r="Q2241" s="90"/>
    </row>
    <row r="2242" spans="2:17">
      <c r="B2242" s="90"/>
      <c r="C2242" s="90"/>
      <c r="D2242" s="90"/>
      <c r="E2242" s="90"/>
      <c r="N2242" s="730"/>
      <c r="O2242" s="669"/>
      <c r="P2242" s="683"/>
      <c r="Q2242" s="90"/>
    </row>
    <row r="2243" spans="2:17">
      <c r="B2243" s="90"/>
      <c r="C2243" s="90"/>
      <c r="D2243" s="90"/>
      <c r="E2243" s="90"/>
      <c r="N2243" s="730"/>
      <c r="O2243" s="669"/>
      <c r="P2243" s="683"/>
      <c r="Q2243" s="90"/>
    </row>
    <row r="2244" spans="2:17">
      <c r="B2244" s="90"/>
      <c r="C2244" s="90"/>
      <c r="D2244" s="90"/>
      <c r="E2244" s="90"/>
      <c r="N2244" s="730"/>
      <c r="O2244" s="669"/>
      <c r="P2244" s="683"/>
      <c r="Q2244" s="90"/>
    </row>
    <row r="2245" spans="2:17">
      <c r="B2245" s="90"/>
      <c r="C2245" s="90"/>
      <c r="D2245" s="90"/>
      <c r="E2245" s="90"/>
      <c r="N2245" s="730"/>
      <c r="O2245" s="669"/>
      <c r="P2245" s="683"/>
      <c r="Q2245" s="90"/>
    </row>
    <row r="2246" spans="2:17">
      <c r="B2246" s="90"/>
      <c r="C2246" s="90"/>
      <c r="D2246" s="90"/>
      <c r="E2246" s="90"/>
      <c r="N2246" s="730"/>
      <c r="O2246" s="669"/>
      <c r="P2246" s="683"/>
      <c r="Q2246" s="90"/>
    </row>
    <row r="2247" spans="2:17">
      <c r="B2247" s="90"/>
      <c r="C2247" s="90"/>
      <c r="D2247" s="90"/>
      <c r="E2247" s="90"/>
      <c r="N2247" s="730"/>
      <c r="O2247" s="669"/>
      <c r="P2247" s="683"/>
      <c r="Q2247" s="90"/>
    </row>
    <row r="2248" spans="2:17">
      <c r="B2248" s="90"/>
      <c r="C2248" s="90"/>
      <c r="D2248" s="90"/>
      <c r="E2248" s="90"/>
      <c r="N2248" s="730"/>
      <c r="O2248" s="669"/>
      <c r="P2248" s="683"/>
      <c r="Q2248" s="90"/>
    </row>
    <row r="2249" spans="2:17">
      <c r="B2249" s="90"/>
      <c r="C2249" s="90"/>
      <c r="D2249" s="90"/>
      <c r="E2249" s="90"/>
      <c r="N2249" s="730"/>
      <c r="O2249" s="669"/>
      <c r="P2249" s="683"/>
      <c r="Q2249" s="90"/>
    </row>
    <row r="2250" spans="2:17">
      <c r="B2250" s="90"/>
      <c r="C2250" s="90"/>
      <c r="D2250" s="90"/>
      <c r="E2250" s="90"/>
      <c r="N2250" s="730"/>
      <c r="O2250" s="669"/>
      <c r="P2250" s="683"/>
      <c r="Q2250" s="90"/>
    </row>
    <row r="2251" spans="2:17">
      <c r="B2251" s="90"/>
      <c r="C2251" s="90"/>
      <c r="D2251" s="90"/>
      <c r="E2251" s="90"/>
      <c r="N2251" s="730"/>
      <c r="O2251" s="669"/>
      <c r="P2251" s="683"/>
      <c r="Q2251" s="90"/>
    </row>
    <row r="2252" spans="2:17">
      <c r="B2252" s="90"/>
      <c r="C2252" s="90"/>
      <c r="D2252" s="90"/>
      <c r="E2252" s="90"/>
      <c r="N2252" s="730"/>
      <c r="O2252" s="669"/>
      <c r="P2252" s="683"/>
      <c r="Q2252" s="90"/>
    </row>
    <row r="2253" spans="2:17">
      <c r="B2253" s="90"/>
      <c r="C2253" s="90"/>
      <c r="D2253" s="90"/>
      <c r="E2253" s="90"/>
      <c r="N2253" s="730"/>
      <c r="O2253" s="669"/>
      <c r="P2253" s="683"/>
      <c r="Q2253" s="90"/>
    </row>
    <row r="2254" spans="2:17">
      <c r="B2254" s="90"/>
      <c r="C2254" s="90"/>
      <c r="D2254" s="90"/>
      <c r="E2254" s="90"/>
      <c r="N2254" s="730"/>
      <c r="O2254" s="669"/>
      <c r="P2254" s="683"/>
      <c r="Q2254" s="90"/>
    </row>
    <row r="2255" spans="2:17">
      <c r="B2255" s="90"/>
      <c r="C2255" s="90"/>
      <c r="D2255" s="90"/>
      <c r="E2255" s="90"/>
      <c r="N2255" s="730"/>
      <c r="O2255" s="669"/>
      <c r="P2255" s="683"/>
      <c r="Q2255" s="90"/>
    </row>
    <row r="2256" spans="2:17">
      <c r="B2256" s="90"/>
      <c r="C2256" s="90"/>
      <c r="D2256" s="90"/>
      <c r="E2256" s="90"/>
      <c r="N2256" s="730"/>
      <c r="O2256" s="669"/>
      <c r="P2256" s="683"/>
      <c r="Q2256" s="90"/>
    </row>
    <row r="2257" spans="2:17">
      <c r="B2257" s="90"/>
      <c r="C2257" s="90"/>
      <c r="D2257" s="90"/>
      <c r="E2257" s="90"/>
      <c r="N2257" s="730"/>
      <c r="O2257" s="669"/>
      <c r="P2257" s="683"/>
      <c r="Q2257" s="90"/>
    </row>
    <row r="2258" spans="2:17">
      <c r="B2258" s="90"/>
      <c r="C2258" s="90"/>
      <c r="D2258" s="90"/>
      <c r="E2258" s="90"/>
      <c r="N2258" s="730"/>
      <c r="O2258" s="669"/>
      <c r="P2258" s="683"/>
      <c r="Q2258" s="90"/>
    </row>
    <row r="2259" spans="2:17">
      <c r="B2259" s="90"/>
      <c r="C2259" s="90"/>
      <c r="D2259" s="90"/>
      <c r="E2259" s="90"/>
      <c r="N2259" s="730"/>
      <c r="O2259" s="669"/>
      <c r="P2259" s="683"/>
      <c r="Q2259" s="90"/>
    </row>
    <row r="2260" spans="2:17">
      <c r="B2260" s="90"/>
      <c r="C2260" s="90"/>
      <c r="D2260" s="90"/>
      <c r="E2260" s="90"/>
      <c r="N2260" s="730"/>
      <c r="O2260" s="669"/>
      <c r="P2260" s="683"/>
      <c r="Q2260" s="90"/>
    </row>
    <row r="2261" spans="2:17">
      <c r="B2261" s="90"/>
      <c r="C2261" s="90"/>
      <c r="D2261" s="90"/>
      <c r="E2261" s="90"/>
      <c r="N2261" s="730"/>
      <c r="O2261" s="669"/>
      <c r="P2261" s="683"/>
      <c r="Q2261" s="90"/>
    </row>
    <row r="2262" spans="2:17">
      <c r="B2262" s="90"/>
      <c r="C2262" s="90"/>
      <c r="D2262" s="90"/>
      <c r="E2262" s="90"/>
      <c r="N2262" s="730"/>
      <c r="O2262" s="669"/>
      <c r="P2262" s="683"/>
      <c r="Q2262" s="90"/>
    </row>
    <row r="2263" spans="2:17">
      <c r="B2263" s="90"/>
      <c r="C2263" s="90"/>
      <c r="D2263" s="90"/>
      <c r="E2263" s="90"/>
      <c r="N2263" s="730"/>
      <c r="O2263" s="669"/>
      <c r="P2263" s="683"/>
      <c r="Q2263" s="90"/>
    </row>
    <row r="2264" spans="2:17">
      <c r="B2264" s="90"/>
      <c r="C2264" s="90"/>
      <c r="D2264" s="90"/>
      <c r="E2264" s="90"/>
      <c r="N2264" s="730"/>
      <c r="O2264" s="669"/>
      <c r="P2264" s="683"/>
      <c r="Q2264" s="90"/>
    </row>
    <row r="2265" spans="2:17">
      <c r="B2265" s="90"/>
      <c r="C2265" s="90"/>
      <c r="D2265" s="90"/>
      <c r="E2265" s="90"/>
      <c r="N2265" s="730"/>
      <c r="O2265" s="669"/>
      <c r="P2265" s="683"/>
      <c r="Q2265" s="90"/>
    </row>
    <row r="2266" spans="2:17">
      <c r="B2266" s="90"/>
      <c r="C2266" s="90"/>
      <c r="D2266" s="90"/>
      <c r="E2266" s="90"/>
      <c r="N2266" s="730"/>
      <c r="O2266" s="669"/>
      <c r="P2266" s="683"/>
      <c r="Q2266" s="90"/>
    </row>
    <row r="2267" spans="2:17">
      <c r="B2267" s="90"/>
      <c r="C2267" s="90"/>
      <c r="D2267" s="90"/>
      <c r="E2267" s="90"/>
      <c r="N2267" s="730"/>
      <c r="O2267" s="669"/>
      <c r="P2267" s="683"/>
      <c r="Q2267" s="90"/>
    </row>
    <row r="2268" spans="2:17">
      <c r="B2268" s="90"/>
      <c r="C2268" s="90"/>
      <c r="D2268" s="90"/>
      <c r="E2268" s="90"/>
      <c r="N2268" s="730"/>
      <c r="O2268" s="669"/>
      <c r="P2268" s="683"/>
      <c r="Q2268" s="90"/>
    </row>
    <row r="2269" spans="2:17">
      <c r="B2269" s="90"/>
      <c r="C2269" s="90"/>
      <c r="D2269" s="90"/>
      <c r="E2269" s="90"/>
      <c r="N2269" s="730"/>
      <c r="O2269" s="669"/>
      <c r="P2269" s="683"/>
      <c r="Q2269" s="90"/>
    </row>
    <row r="2270" spans="2:17">
      <c r="B2270" s="90"/>
      <c r="C2270" s="90"/>
      <c r="D2270" s="90"/>
      <c r="E2270" s="90"/>
      <c r="N2270" s="730"/>
      <c r="O2270" s="669"/>
      <c r="P2270" s="683"/>
      <c r="Q2270" s="90"/>
    </row>
    <row r="2271" spans="2:17">
      <c r="B2271" s="90"/>
      <c r="C2271" s="90"/>
      <c r="D2271" s="90"/>
      <c r="E2271" s="90"/>
      <c r="N2271" s="730"/>
      <c r="O2271" s="669"/>
      <c r="P2271" s="683"/>
      <c r="Q2271" s="90"/>
    </row>
    <row r="2272" spans="2:17">
      <c r="B2272" s="90"/>
      <c r="C2272" s="90"/>
      <c r="D2272" s="90"/>
      <c r="E2272" s="90"/>
      <c r="N2272" s="730"/>
      <c r="O2272" s="669"/>
      <c r="P2272" s="683"/>
      <c r="Q2272" s="90"/>
    </row>
    <row r="2273" spans="2:17">
      <c r="B2273" s="90"/>
      <c r="C2273" s="90"/>
      <c r="D2273" s="90"/>
      <c r="E2273" s="90"/>
      <c r="N2273" s="730"/>
      <c r="O2273" s="669"/>
      <c r="P2273" s="683"/>
      <c r="Q2273" s="90"/>
    </row>
    <row r="2274" spans="2:17">
      <c r="B2274" s="90"/>
      <c r="C2274" s="90"/>
      <c r="D2274" s="90"/>
      <c r="E2274" s="90"/>
      <c r="N2274" s="730"/>
      <c r="O2274" s="669"/>
      <c r="P2274" s="683"/>
      <c r="Q2274" s="90"/>
    </row>
    <row r="2275" spans="2:17">
      <c r="B2275" s="90"/>
      <c r="C2275" s="90"/>
      <c r="D2275" s="90"/>
      <c r="E2275" s="90"/>
      <c r="N2275" s="730"/>
      <c r="O2275" s="669"/>
      <c r="P2275" s="683"/>
      <c r="Q2275" s="90"/>
    </row>
    <row r="2276" spans="2:17">
      <c r="B2276" s="90"/>
      <c r="C2276" s="90"/>
      <c r="D2276" s="90"/>
      <c r="E2276" s="90"/>
      <c r="N2276" s="730"/>
      <c r="O2276" s="669"/>
      <c r="P2276" s="683"/>
      <c r="Q2276" s="90"/>
    </row>
    <row r="2277" spans="2:17">
      <c r="B2277" s="90"/>
      <c r="C2277" s="90"/>
      <c r="D2277" s="90"/>
      <c r="E2277" s="90"/>
      <c r="N2277" s="730"/>
      <c r="O2277" s="669"/>
      <c r="P2277" s="683"/>
      <c r="Q2277" s="90"/>
    </row>
    <row r="2278" spans="2:17">
      <c r="B2278" s="90"/>
      <c r="C2278" s="90"/>
      <c r="D2278" s="90"/>
      <c r="E2278" s="90"/>
      <c r="N2278" s="730"/>
      <c r="O2278" s="669"/>
      <c r="P2278" s="683"/>
      <c r="Q2278" s="90"/>
    </row>
    <row r="2279" spans="2:17">
      <c r="B2279" s="90"/>
      <c r="C2279" s="90"/>
      <c r="D2279" s="90"/>
      <c r="E2279" s="90"/>
      <c r="N2279" s="730"/>
      <c r="O2279" s="669"/>
      <c r="P2279" s="683"/>
      <c r="Q2279" s="90"/>
    </row>
    <row r="2280" spans="2:17">
      <c r="B2280" s="90"/>
      <c r="C2280" s="90"/>
      <c r="D2280" s="90"/>
      <c r="E2280" s="90"/>
      <c r="N2280" s="730"/>
      <c r="O2280" s="669"/>
      <c r="P2280" s="683"/>
      <c r="Q2280" s="90"/>
    </row>
    <row r="2281" spans="2:17">
      <c r="B2281" s="90"/>
      <c r="C2281" s="90"/>
      <c r="D2281" s="90"/>
      <c r="E2281" s="90"/>
      <c r="N2281" s="730"/>
      <c r="O2281" s="669"/>
      <c r="P2281" s="683"/>
      <c r="Q2281" s="90"/>
    </row>
    <row r="2282" spans="2:17">
      <c r="B2282" s="90"/>
      <c r="C2282" s="90"/>
      <c r="D2282" s="90"/>
      <c r="E2282" s="90"/>
      <c r="N2282" s="730"/>
      <c r="O2282" s="669"/>
      <c r="P2282" s="683"/>
      <c r="Q2282" s="90"/>
    </row>
    <row r="2283" spans="2:17">
      <c r="B2283" s="90"/>
      <c r="C2283" s="90"/>
      <c r="D2283" s="90"/>
      <c r="E2283" s="90"/>
      <c r="N2283" s="730"/>
      <c r="O2283" s="669"/>
      <c r="P2283" s="683"/>
      <c r="Q2283" s="90"/>
    </row>
    <row r="2284" spans="2:17">
      <c r="B2284" s="90"/>
      <c r="C2284" s="90"/>
      <c r="D2284" s="90"/>
      <c r="E2284" s="90"/>
      <c r="N2284" s="730"/>
      <c r="O2284" s="669"/>
      <c r="P2284" s="683"/>
      <c r="Q2284" s="90"/>
    </row>
    <row r="2285" spans="2:17">
      <c r="B2285" s="90"/>
      <c r="C2285" s="90"/>
      <c r="D2285" s="90"/>
      <c r="E2285" s="90"/>
      <c r="N2285" s="730"/>
      <c r="O2285" s="669"/>
      <c r="P2285" s="683"/>
      <c r="Q2285" s="90"/>
    </row>
    <row r="2286" spans="2:17">
      <c r="B2286" s="90"/>
      <c r="C2286" s="90"/>
      <c r="D2286" s="90"/>
      <c r="E2286" s="90"/>
      <c r="N2286" s="730"/>
      <c r="O2286" s="669"/>
      <c r="P2286" s="683"/>
      <c r="Q2286" s="90"/>
    </row>
    <row r="2287" spans="2:17">
      <c r="B2287" s="90"/>
      <c r="C2287" s="90"/>
      <c r="D2287" s="90"/>
      <c r="E2287" s="90"/>
      <c r="N2287" s="730"/>
      <c r="O2287" s="669"/>
      <c r="P2287" s="683"/>
      <c r="Q2287" s="90"/>
    </row>
    <row r="2288" spans="2:17">
      <c r="B2288" s="90"/>
      <c r="C2288" s="90"/>
      <c r="D2288" s="90"/>
      <c r="E2288" s="90"/>
      <c r="N2288" s="730"/>
      <c r="O2288" s="669"/>
      <c r="P2288" s="683"/>
      <c r="Q2288" s="90"/>
    </row>
    <row r="2289" spans="2:17">
      <c r="B2289" s="90"/>
      <c r="C2289" s="90"/>
      <c r="D2289" s="90"/>
      <c r="E2289" s="90"/>
      <c r="N2289" s="730"/>
      <c r="O2289" s="669"/>
      <c r="P2289" s="683"/>
      <c r="Q2289" s="90"/>
    </row>
    <row r="2290" spans="2:17">
      <c r="B2290" s="90"/>
      <c r="C2290" s="90"/>
      <c r="D2290" s="90"/>
      <c r="E2290" s="90"/>
      <c r="N2290" s="730"/>
      <c r="O2290" s="669"/>
      <c r="P2290" s="683"/>
      <c r="Q2290" s="90"/>
    </row>
    <row r="2291" spans="2:17">
      <c r="B2291" s="90"/>
      <c r="C2291" s="90"/>
      <c r="D2291" s="90"/>
      <c r="E2291" s="90"/>
      <c r="N2291" s="730"/>
      <c r="O2291" s="669"/>
      <c r="P2291" s="683"/>
      <c r="Q2291" s="90"/>
    </row>
    <row r="2292" spans="2:17">
      <c r="B2292" s="90"/>
      <c r="C2292" s="90"/>
      <c r="D2292" s="90"/>
      <c r="E2292" s="90"/>
      <c r="N2292" s="730"/>
      <c r="O2292" s="669"/>
      <c r="P2292" s="683"/>
      <c r="Q2292" s="90"/>
    </row>
    <row r="2293" spans="2:17">
      <c r="B2293" s="90"/>
      <c r="C2293" s="90"/>
      <c r="D2293" s="90"/>
      <c r="E2293" s="90"/>
      <c r="N2293" s="730"/>
      <c r="O2293" s="669"/>
      <c r="P2293" s="683"/>
      <c r="Q2293" s="90"/>
    </row>
    <row r="2294" spans="2:17">
      <c r="B2294" s="90"/>
      <c r="C2294" s="90"/>
      <c r="D2294" s="90"/>
      <c r="E2294" s="90"/>
      <c r="N2294" s="730"/>
      <c r="O2294" s="669"/>
      <c r="P2294" s="683"/>
      <c r="Q2294" s="90"/>
    </row>
    <row r="2295" spans="2:17">
      <c r="B2295" s="90"/>
      <c r="C2295" s="90"/>
      <c r="D2295" s="90"/>
      <c r="E2295" s="90"/>
      <c r="N2295" s="730"/>
      <c r="O2295" s="669"/>
      <c r="P2295" s="683"/>
      <c r="Q2295" s="90"/>
    </row>
    <row r="2296" spans="2:17">
      <c r="B2296" s="90"/>
      <c r="C2296" s="90"/>
      <c r="D2296" s="90"/>
      <c r="E2296" s="90"/>
      <c r="N2296" s="730"/>
      <c r="O2296" s="669"/>
      <c r="P2296" s="683"/>
      <c r="Q2296" s="90"/>
    </row>
    <row r="2297" spans="2:17">
      <c r="B2297" s="90"/>
      <c r="C2297" s="90"/>
      <c r="D2297" s="90"/>
      <c r="E2297" s="90"/>
      <c r="N2297" s="730"/>
      <c r="O2297" s="669"/>
      <c r="P2297" s="683"/>
      <c r="Q2297" s="90"/>
    </row>
    <row r="2298" spans="2:17">
      <c r="B2298" s="90"/>
      <c r="C2298" s="90"/>
      <c r="D2298" s="90"/>
      <c r="E2298" s="90"/>
      <c r="N2298" s="730"/>
      <c r="O2298" s="669"/>
      <c r="P2298" s="683"/>
      <c r="Q2298" s="90"/>
    </row>
    <row r="2299" spans="2:17">
      <c r="B2299" s="90"/>
      <c r="C2299" s="90"/>
      <c r="D2299" s="90"/>
      <c r="E2299" s="90"/>
      <c r="N2299" s="730"/>
      <c r="O2299" s="669"/>
      <c r="P2299" s="683"/>
      <c r="Q2299" s="90"/>
    </row>
    <row r="2300" spans="2:17">
      <c r="B2300" s="90"/>
      <c r="C2300" s="90"/>
      <c r="D2300" s="90"/>
      <c r="E2300" s="90"/>
      <c r="N2300" s="730"/>
      <c r="O2300" s="669"/>
      <c r="P2300" s="683"/>
      <c r="Q2300" s="90"/>
    </row>
    <row r="2301" spans="2:17">
      <c r="B2301" s="90"/>
      <c r="C2301" s="90"/>
      <c r="D2301" s="90"/>
      <c r="E2301" s="90"/>
      <c r="N2301" s="730"/>
      <c r="O2301" s="669"/>
      <c r="P2301" s="683"/>
      <c r="Q2301" s="90"/>
    </row>
    <row r="2302" spans="2:17">
      <c r="B2302" s="90"/>
      <c r="C2302" s="90"/>
      <c r="D2302" s="90"/>
      <c r="E2302" s="90"/>
      <c r="N2302" s="730"/>
      <c r="O2302" s="669"/>
      <c r="P2302" s="683"/>
      <c r="Q2302" s="90"/>
    </row>
    <row r="2303" spans="2:17">
      <c r="B2303" s="90"/>
      <c r="C2303" s="90"/>
      <c r="D2303" s="90"/>
      <c r="E2303" s="90"/>
      <c r="N2303" s="730"/>
      <c r="O2303" s="669"/>
      <c r="P2303" s="683"/>
      <c r="Q2303" s="90"/>
    </row>
    <row r="2304" spans="2:17">
      <c r="B2304" s="90"/>
      <c r="C2304" s="90"/>
      <c r="D2304" s="90"/>
      <c r="E2304" s="90"/>
      <c r="N2304" s="730"/>
      <c r="O2304" s="669"/>
      <c r="P2304" s="683"/>
      <c r="Q2304" s="90"/>
    </row>
    <row r="2305" spans="2:17">
      <c r="B2305" s="90"/>
      <c r="C2305" s="90"/>
      <c r="D2305" s="90"/>
      <c r="E2305" s="90"/>
      <c r="N2305" s="730"/>
      <c r="O2305" s="669"/>
      <c r="P2305" s="683"/>
      <c r="Q2305" s="90"/>
    </row>
    <row r="2306" spans="2:17">
      <c r="B2306" s="90"/>
      <c r="C2306" s="90"/>
      <c r="D2306" s="90"/>
      <c r="E2306" s="90"/>
      <c r="N2306" s="730"/>
      <c r="O2306" s="669"/>
      <c r="P2306" s="683"/>
      <c r="Q2306" s="90"/>
    </row>
    <row r="2307" spans="2:17">
      <c r="B2307" s="90"/>
      <c r="C2307" s="90"/>
      <c r="D2307" s="90"/>
      <c r="E2307" s="90"/>
      <c r="N2307" s="730"/>
      <c r="O2307" s="669"/>
      <c r="P2307" s="683"/>
      <c r="Q2307" s="90"/>
    </row>
    <row r="2308" spans="2:17">
      <c r="B2308" s="90"/>
      <c r="C2308" s="90"/>
      <c r="D2308" s="90"/>
      <c r="E2308" s="90"/>
      <c r="N2308" s="730"/>
      <c r="O2308" s="669"/>
      <c r="P2308" s="683"/>
      <c r="Q2308" s="90"/>
    </row>
    <row r="2309" spans="2:17">
      <c r="B2309" s="90"/>
      <c r="C2309" s="90"/>
      <c r="D2309" s="90"/>
      <c r="E2309" s="90"/>
      <c r="N2309" s="730"/>
      <c r="O2309" s="669"/>
      <c r="P2309" s="683"/>
      <c r="Q2309" s="90"/>
    </row>
    <row r="2310" spans="2:17">
      <c r="B2310" s="90"/>
      <c r="C2310" s="90"/>
      <c r="D2310" s="90"/>
      <c r="E2310" s="90"/>
      <c r="N2310" s="730"/>
      <c r="O2310" s="669"/>
      <c r="P2310" s="683"/>
      <c r="Q2310" s="90"/>
    </row>
    <row r="2311" spans="2:17">
      <c r="B2311" s="90"/>
      <c r="C2311" s="90"/>
      <c r="D2311" s="90"/>
      <c r="E2311" s="90"/>
      <c r="N2311" s="730"/>
      <c r="O2311" s="669"/>
      <c r="P2311" s="683"/>
      <c r="Q2311" s="90"/>
    </row>
    <row r="2312" spans="2:17">
      <c r="B2312" s="90"/>
      <c r="C2312" s="90"/>
      <c r="D2312" s="90"/>
      <c r="E2312" s="90"/>
      <c r="N2312" s="730"/>
      <c r="O2312" s="669"/>
      <c r="P2312" s="683"/>
      <c r="Q2312" s="90"/>
    </row>
    <row r="2313" spans="2:17">
      <c r="B2313" s="90"/>
      <c r="C2313" s="90"/>
      <c r="D2313" s="90"/>
      <c r="E2313" s="90"/>
      <c r="N2313" s="730"/>
      <c r="O2313" s="669"/>
      <c r="P2313" s="683"/>
      <c r="Q2313" s="90"/>
    </row>
    <row r="2314" spans="2:17">
      <c r="B2314" s="90"/>
      <c r="C2314" s="90"/>
      <c r="D2314" s="90"/>
      <c r="E2314" s="90"/>
      <c r="N2314" s="730"/>
      <c r="O2314" s="669"/>
      <c r="P2314" s="683"/>
      <c r="Q2314" s="90"/>
    </row>
    <row r="2315" spans="2:17">
      <c r="B2315" s="90"/>
      <c r="C2315" s="90"/>
      <c r="D2315" s="90"/>
      <c r="E2315" s="90"/>
      <c r="N2315" s="730"/>
      <c r="O2315" s="669"/>
      <c r="P2315" s="683"/>
      <c r="Q2315" s="90"/>
    </row>
    <row r="2316" spans="2:17">
      <c r="B2316" s="90"/>
      <c r="C2316" s="90"/>
      <c r="D2316" s="90"/>
      <c r="E2316" s="90"/>
      <c r="N2316" s="730"/>
      <c r="O2316" s="669"/>
      <c r="P2316" s="683"/>
      <c r="Q2316" s="90"/>
    </row>
    <row r="2317" spans="2:17">
      <c r="B2317" s="90"/>
      <c r="C2317" s="90"/>
      <c r="D2317" s="90"/>
      <c r="E2317" s="90"/>
      <c r="N2317" s="730"/>
      <c r="O2317" s="669"/>
      <c r="P2317" s="683"/>
      <c r="Q2317" s="90"/>
    </row>
    <row r="2318" spans="2:17">
      <c r="B2318" s="90"/>
      <c r="C2318" s="90"/>
      <c r="D2318" s="90"/>
      <c r="E2318" s="90"/>
      <c r="N2318" s="730"/>
      <c r="O2318" s="669"/>
      <c r="P2318" s="683"/>
      <c r="Q2318" s="90"/>
    </row>
    <row r="2319" spans="2:17">
      <c r="B2319" s="90"/>
      <c r="C2319" s="90"/>
      <c r="D2319" s="90"/>
      <c r="E2319" s="90"/>
      <c r="N2319" s="730"/>
      <c r="O2319" s="669"/>
      <c r="P2319" s="683"/>
      <c r="Q2319" s="90"/>
    </row>
    <row r="2320" spans="2:17">
      <c r="B2320" s="90"/>
      <c r="C2320" s="90"/>
      <c r="D2320" s="90"/>
      <c r="E2320" s="90"/>
      <c r="N2320" s="730"/>
      <c r="O2320" s="669"/>
      <c r="P2320" s="683"/>
      <c r="Q2320" s="90"/>
    </row>
    <row r="2321" spans="2:17">
      <c r="B2321" s="90"/>
      <c r="C2321" s="90"/>
      <c r="D2321" s="90"/>
      <c r="E2321" s="90"/>
      <c r="N2321" s="730"/>
      <c r="O2321" s="669"/>
      <c r="P2321" s="683"/>
      <c r="Q2321" s="90"/>
    </row>
    <row r="2322" spans="2:17">
      <c r="B2322" s="90"/>
      <c r="C2322" s="90"/>
      <c r="D2322" s="90"/>
      <c r="E2322" s="90"/>
      <c r="N2322" s="730"/>
      <c r="O2322" s="669"/>
      <c r="P2322" s="683"/>
      <c r="Q2322" s="90"/>
    </row>
    <row r="2323" spans="2:17">
      <c r="B2323" s="90"/>
      <c r="C2323" s="90"/>
      <c r="D2323" s="90"/>
      <c r="E2323" s="90"/>
      <c r="N2323" s="730"/>
      <c r="O2323" s="669"/>
      <c r="P2323" s="683"/>
      <c r="Q2323" s="90"/>
    </row>
    <row r="2324" spans="2:17">
      <c r="B2324" s="90"/>
      <c r="C2324" s="90"/>
      <c r="D2324" s="90"/>
      <c r="E2324" s="90"/>
      <c r="N2324" s="730"/>
      <c r="O2324" s="669"/>
      <c r="P2324" s="683"/>
      <c r="Q2324" s="90"/>
    </row>
    <row r="2325" spans="2:17">
      <c r="B2325" s="90"/>
      <c r="C2325" s="90"/>
      <c r="D2325" s="90"/>
      <c r="E2325" s="90"/>
      <c r="N2325" s="730"/>
      <c r="O2325" s="669"/>
      <c r="P2325" s="683"/>
      <c r="Q2325" s="90"/>
    </row>
    <row r="2326" spans="2:17">
      <c r="B2326" s="90"/>
      <c r="C2326" s="90"/>
      <c r="D2326" s="90"/>
      <c r="E2326" s="90"/>
      <c r="N2326" s="730"/>
      <c r="O2326" s="669"/>
      <c r="P2326" s="683"/>
      <c r="Q2326" s="90"/>
    </row>
    <row r="2327" spans="2:17">
      <c r="B2327" s="90"/>
      <c r="C2327" s="90"/>
      <c r="D2327" s="90"/>
      <c r="E2327" s="90"/>
      <c r="N2327" s="730"/>
      <c r="O2327" s="669"/>
      <c r="P2327" s="683"/>
      <c r="Q2327" s="90"/>
    </row>
    <row r="2328" spans="2:17">
      <c r="B2328" s="90"/>
      <c r="C2328" s="90"/>
      <c r="D2328" s="90"/>
      <c r="E2328" s="90"/>
      <c r="N2328" s="730"/>
      <c r="O2328" s="669"/>
      <c r="P2328" s="683"/>
      <c r="Q2328" s="90"/>
    </row>
    <row r="2329" spans="2:17">
      <c r="B2329" s="90"/>
      <c r="C2329" s="90"/>
      <c r="D2329" s="90"/>
      <c r="E2329" s="90"/>
      <c r="N2329" s="730"/>
      <c r="O2329" s="669"/>
      <c r="P2329" s="683"/>
      <c r="Q2329" s="90"/>
    </row>
    <row r="2330" spans="2:17">
      <c r="B2330" s="90"/>
      <c r="C2330" s="90"/>
      <c r="D2330" s="90"/>
      <c r="E2330" s="90"/>
      <c r="N2330" s="730"/>
      <c r="O2330" s="669"/>
      <c r="P2330" s="683"/>
      <c r="Q2330" s="90"/>
    </row>
    <row r="2331" spans="2:17">
      <c r="B2331" s="90"/>
      <c r="C2331" s="90"/>
      <c r="D2331" s="90"/>
      <c r="E2331" s="90"/>
      <c r="N2331" s="730"/>
      <c r="O2331" s="669"/>
      <c r="P2331" s="683"/>
      <c r="Q2331" s="90"/>
    </row>
    <row r="2332" spans="2:17">
      <c r="B2332" s="90"/>
      <c r="C2332" s="90"/>
      <c r="D2332" s="90"/>
      <c r="E2332" s="90"/>
      <c r="N2332" s="730"/>
      <c r="O2332" s="669"/>
      <c r="P2332" s="683"/>
      <c r="Q2332" s="90"/>
    </row>
    <row r="2333" spans="2:17">
      <c r="B2333" s="90"/>
      <c r="C2333" s="90"/>
      <c r="D2333" s="90"/>
      <c r="E2333" s="90"/>
      <c r="N2333" s="730"/>
      <c r="O2333" s="669"/>
      <c r="P2333" s="683"/>
      <c r="Q2333" s="90"/>
    </row>
    <row r="2334" spans="2:17">
      <c r="B2334" s="90"/>
      <c r="C2334" s="90"/>
      <c r="D2334" s="90"/>
      <c r="E2334" s="90"/>
      <c r="N2334" s="730"/>
      <c r="O2334" s="669"/>
      <c r="P2334" s="683"/>
      <c r="Q2334" s="90"/>
    </row>
    <row r="2335" spans="2:17">
      <c r="B2335" s="90"/>
      <c r="C2335" s="90"/>
      <c r="D2335" s="90"/>
      <c r="E2335" s="90"/>
      <c r="N2335" s="730"/>
      <c r="O2335" s="669"/>
      <c r="P2335" s="683"/>
      <c r="Q2335" s="90"/>
    </row>
    <row r="2336" spans="2:17">
      <c r="B2336" s="90"/>
      <c r="C2336" s="90"/>
      <c r="D2336" s="90"/>
      <c r="E2336" s="90"/>
      <c r="N2336" s="730"/>
      <c r="O2336" s="669"/>
      <c r="P2336" s="683"/>
      <c r="Q2336" s="90"/>
    </row>
    <row r="2337" spans="2:17">
      <c r="B2337" s="90"/>
      <c r="C2337" s="90"/>
      <c r="D2337" s="90"/>
      <c r="E2337" s="90"/>
      <c r="N2337" s="730"/>
      <c r="O2337" s="669"/>
      <c r="P2337" s="683"/>
      <c r="Q2337" s="90"/>
    </row>
    <row r="2338" spans="2:17">
      <c r="B2338" s="90"/>
      <c r="C2338" s="90"/>
      <c r="D2338" s="90"/>
      <c r="E2338" s="90"/>
      <c r="N2338" s="730"/>
      <c r="O2338" s="669"/>
      <c r="P2338" s="683"/>
      <c r="Q2338" s="90"/>
    </row>
    <row r="2339" spans="2:17">
      <c r="B2339" s="90"/>
      <c r="C2339" s="90"/>
      <c r="D2339" s="90"/>
      <c r="E2339" s="90"/>
      <c r="N2339" s="730"/>
      <c r="O2339" s="669"/>
      <c r="P2339" s="683"/>
      <c r="Q2339" s="90"/>
    </row>
    <row r="2340" spans="2:17">
      <c r="B2340" s="90"/>
      <c r="C2340" s="90"/>
      <c r="D2340" s="90"/>
      <c r="E2340" s="90"/>
      <c r="N2340" s="730"/>
      <c r="O2340" s="669"/>
      <c r="P2340" s="683"/>
      <c r="Q2340" s="90"/>
    </row>
    <row r="2341" spans="2:17">
      <c r="B2341" s="90"/>
      <c r="C2341" s="90"/>
      <c r="D2341" s="90"/>
      <c r="E2341" s="90"/>
      <c r="N2341" s="730"/>
      <c r="O2341" s="669"/>
      <c r="P2341" s="683"/>
      <c r="Q2341" s="90"/>
    </row>
    <row r="2342" spans="2:17">
      <c r="B2342" s="90"/>
      <c r="C2342" s="90"/>
      <c r="D2342" s="90"/>
      <c r="E2342" s="90"/>
      <c r="N2342" s="730"/>
      <c r="O2342" s="669"/>
      <c r="P2342" s="683"/>
      <c r="Q2342" s="90"/>
    </row>
    <row r="2343" spans="2:17">
      <c r="B2343" s="90"/>
      <c r="C2343" s="90"/>
      <c r="D2343" s="90"/>
      <c r="E2343" s="90"/>
      <c r="N2343" s="730"/>
      <c r="O2343" s="669"/>
      <c r="P2343" s="683"/>
      <c r="Q2343" s="90"/>
    </row>
    <row r="2344" spans="2:17">
      <c r="B2344" s="90"/>
      <c r="C2344" s="90"/>
      <c r="D2344" s="90"/>
      <c r="E2344" s="90"/>
      <c r="N2344" s="730"/>
      <c r="O2344" s="669"/>
      <c r="P2344" s="683"/>
      <c r="Q2344" s="90"/>
    </row>
    <row r="2345" spans="2:17">
      <c r="B2345" s="90"/>
      <c r="C2345" s="90"/>
      <c r="D2345" s="90"/>
      <c r="E2345" s="90"/>
      <c r="N2345" s="730"/>
      <c r="O2345" s="669"/>
      <c r="P2345" s="683"/>
      <c r="Q2345" s="90"/>
    </row>
    <row r="2346" spans="2:17">
      <c r="B2346" s="90"/>
      <c r="C2346" s="90"/>
      <c r="D2346" s="90"/>
      <c r="E2346" s="90"/>
      <c r="N2346" s="730"/>
      <c r="O2346" s="669"/>
      <c r="P2346" s="683"/>
      <c r="Q2346" s="90"/>
    </row>
    <row r="2347" spans="2:17">
      <c r="B2347" s="90"/>
      <c r="C2347" s="90"/>
      <c r="D2347" s="90"/>
      <c r="E2347" s="90"/>
      <c r="N2347" s="730"/>
      <c r="O2347" s="669"/>
      <c r="P2347" s="683"/>
      <c r="Q2347" s="90"/>
    </row>
    <row r="2348" spans="2:17">
      <c r="B2348" s="90"/>
      <c r="C2348" s="90"/>
      <c r="D2348" s="90"/>
      <c r="E2348" s="90"/>
      <c r="N2348" s="730"/>
      <c r="O2348" s="669"/>
      <c r="P2348" s="683"/>
      <c r="Q2348" s="90"/>
    </row>
    <row r="2349" spans="2:17">
      <c r="B2349" s="90"/>
      <c r="C2349" s="90"/>
      <c r="D2349" s="90"/>
      <c r="E2349" s="90"/>
      <c r="N2349" s="730"/>
      <c r="O2349" s="669"/>
      <c r="P2349" s="683"/>
      <c r="Q2349" s="90"/>
    </row>
    <row r="2350" spans="2:17">
      <c r="B2350" s="90"/>
      <c r="C2350" s="90"/>
      <c r="D2350" s="90"/>
      <c r="E2350" s="90"/>
      <c r="N2350" s="730"/>
      <c r="O2350" s="669"/>
      <c r="P2350" s="683"/>
      <c r="Q2350" s="90"/>
    </row>
    <row r="2351" spans="2:17">
      <c r="B2351" s="90"/>
      <c r="C2351" s="90"/>
      <c r="D2351" s="90"/>
      <c r="E2351" s="90"/>
      <c r="N2351" s="730"/>
      <c r="O2351" s="669"/>
      <c r="P2351" s="683"/>
      <c r="Q2351" s="90"/>
    </row>
    <row r="2352" spans="2:17">
      <c r="B2352" s="90"/>
      <c r="C2352" s="90"/>
      <c r="D2352" s="90"/>
      <c r="E2352" s="90"/>
      <c r="N2352" s="730"/>
      <c r="O2352" s="669"/>
      <c r="P2352" s="683"/>
      <c r="Q2352" s="90"/>
    </row>
    <row r="2353" spans="2:17">
      <c r="B2353" s="90"/>
      <c r="C2353" s="90"/>
      <c r="D2353" s="90"/>
      <c r="E2353" s="90"/>
      <c r="N2353" s="730"/>
      <c r="O2353" s="669"/>
      <c r="P2353" s="683"/>
      <c r="Q2353" s="90"/>
    </row>
    <row r="2354" spans="2:17">
      <c r="B2354" s="90"/>
      <c r="C2354" s="90"/>
      <c r="D2354" s="90"/>
      <c r="E2354" s="90"/>
      <c r="N2354" s="730"/>
      <c r="O2354" s="669"/>
      <c r="P2354" s="683"/>
      <c r="Q2354" s="90"/>
    </row>
    <row r="2355" spans="2:17">
      <c r="B2355" s="90"/>
      <c r="C2355" s="90"/>
      <c r="D2355" s="90"/>
      <c r="E2355" s="90"/>
      <c r="N2355" s="730"/>
      <c r="O2355" s="669"/>
      <c r="P2355" s="683"/>
      <c r="Q2355" s="90"/>
    </row>
    <row r="2356" spans="2:17">
      <c r="B2356" s="90"/>
      <c r="C2356" s="90"/>
      <c r="D2356" s="90"/>
      <c r="E2356" s="90"/>
      <c r="N2356" s="730"/>
      <c r="O2356" s="669"/>
      <c r="P2356" s="683"/>
      <c r="Q2356" s="90"/>
    </row>
    <row r="2357" spans="2:17">
      <c r="B2357" s="90"/>
      <c r="C2357" s="90"/>
      <c r="D2357" s="90"/>
      <c r="E2357" s="90"/>
      <c r="N2357" s="730"/>
      <c r="O2357" s="669"/>
      <c r="P2357" s="683"/>
      <c r="Q2357" s="90"/>
    </row>
    <row r="2358" spans="2:17">
      <c r="B2358" s="90"/>
      <c r="C2358" s="90"/>
      <c r="D2358" s="90"/>
      <c r="E2358" s="90"/>
      <c r="N2358" s="730"/>
      <c r="O2358" s="669"/>
      <c r="P2358" s="683"/>
      <c r="Q2358" s="90"/>
    </row>
    <row r="2359" spans="2:17">
      <c r="B2359" s="90"/>
      <c r="C2359" s="90"/>
      <c r="D2359" s="90"/>
      <c r="E2359" s="90"/>
      <c r="N2359" s="730"/>
      <c r="O2359" s="669"/>
      <c r="P2359" s="683"/>
      <c r="Q2359" s="90"/>
    </row>
    <row r="2360" spans="2:17">
      <c r="B2360" s="90"/>
      <c r="C2360" s="90"/>
      <c r="D2360" s="90"/>
      <c r="E2360" s="90"/>
      <c r="N2360" s="730"/>
      <c r="O2360" s="669"/>
      <c r="P2360" s="683"/>
      <c r="Q2360" s="90"/>
    </row>
    <row r="2361" spans="2:17">
      <c r="B2361" s="90"/>
      <c r="C2361" s="90"/>
      <c r="D2361" s="90"/>
      <c r="E2361" s="90"/>
      <c r="N2361" s="730"/>
      <c r="O2361" s="669"/>
      <c r="P2361" s="683"/>
      <c r="Q2361" s="90"/>
    </row>
    <row r="2362" spans="2:17">
      <c r="B2362" s="90"/>
      <c r="C2362" s="90"/>
      <c r="D2362" s="90"/>
      <c r="E2362" s="90"/>
      <c r="N2362" s="730"/>
      <c r="O2362" s="669"/>
      <c r="P2362" s="683"/>
      <c r="Q2362" s="90"/>
    </row>
    <row r="2363" spans="2:17">
      <c r="B2363" s="90"/>
      <c r="C2363" s="90"/>
      <c r="D2363" s="90"/>
      <c r="E2363" s="90"/>
      <c r="N2363" s="730"/>
      <c r="O2363" s="669"/>
      <c r="P2363" s="683"/>
      <c r="Q2363" s="90"/>
    </row>
    <row r="2364" spans="2:17">
      <c r="B2364" s="90"/>
      <c r="C2364" s="90"/>
      <c r="D2364" s="90"/>
      <c r="E2364" s="90"/>
      <c r="N2364" s="730"/>
      <c r="O2364" s="669"/>
      <c r="P2364" s="683"/>
      <c r="Q2364" s="90"/>
    </row>
    <row r="2365" spans="2:17">
      <c r="B2365" s="90"/>
      <c r="C2365" s="90"/>
      <c r="D2365" s="90"/>
      <c r="E2365" s="90"/>
      <c r="N2365" s="730"/>
      <c r="O2365" s="669"/>
      <c r="P2365" s="683"/>
      <c r="Q2365" s="90"/>
    </row>
    <row r="2366" spans="2:17">
      <c r="B2366" s="90"/>
      <c r="C2366" s="90"/>
      <c r="D2366" s="90"/>
      <c r="E2366" s="90"/>
      <c r="N2366" s="730"/>
      <c r="O2366" s="669"/>
      <c r="P2366" s="683"/>
      <c r="Q2366" s="90"/>
    </row>
    <row r="2367" spans="2:17">
      <c r="B2367" s="90"/>
      <c r="C2367" s="90"/>
      <c r="D2367" s="90"/>
      <c r="E2367" s="90"/>
      <c r="N2367" s="730"/>
      <c r="O2367" s="669"/>
      <c r="P2367" s="683"/>
      <c r="Q2367" s="90"/>
    </row>
    <row r="2368" spans="2:17">
      <c r="B2368" s="90"/>
      <c r="C2368" s="90"/>
      <c r="D2368" s="90"/>
      <c r="E2368" s="90"/>
      <c r="N2368" s="730"/>
      <c r="O2368" s="669"/>
      <c r="P2368" s="683"/>
      <c r="Q2368" s="90"/>
    </row>
    <row r="2369" spans="2:17">
      <c r="B2369" s="90"/>
      <c r="C2369" s="90"/>
      <c r="D2369" s="90"/>
      <c r="E2369" s="90"/>
      <c r="N2369" s="730"/>
      <c r="O2369" s="669"/>
      <c r="P2369" s="683"/>
      <c r="Q2369" s="90"/>
    </row>
    <row r="2370" spans="2:17">
      <c r="B2370" s="90"/>
      <c r="C2370" s="90"/>
      <c r="D2370" s="90"/>
      <c r="E2370" s="90"/>
      <c r="N2370" s="730"/>
      <c r="O2370" s="669"/>
      <c r="P2370" s="683"/>
      <c r="Q2370" s="90"/>
    </row>
    <row r="2371" spans="2:17">
      <c r="B2371" s="90"/>
      <c r="C2371" s="90"/>
      <c r="D2371" s="90"/>
      <c r="E2371" s="90"/>
      <c r="N2371" s="730"/>
      <c r="O2371" s="669"/>
      <c r="P2371" s="683"/>
      <c r="Q2371" s="90"/>
    </row>
    <row r="2372" spans="2:17">
      <c r="B2372" s="90"/>
      <c r="C2372" s="90"/>
      <c r="D2372" s="90"/>
      <c r="E2372" s="90"/>
      <c r="N2372" s="730"/>
      <c r="O2372" s="669"/>
      <c r="P2372" s="683"/>
      <c r="Q2372" s="90"/>
    </row>
    <row r="2373" spans="2:17">
      <c r="B2373" s="90"/>
      <c r="C2373" s="90"/>
      <c r="D2373" s="90"/>
      <c r="E2373" s="90"/>
      <c r="N2373" s="730"/>
      <c r="O2373" s="669"/>
      <c r="P2373" s="683"/>
      <c r="Q2373" s="90"/>
    </row>
    <row r="2374" spans="2:17">
      <c r="B2374" s="90"/>
      <c r="C2374" s="90"/>
      <c r="D2374" s="90"/>
      <c r="E2374" s="90"/>
      <c r="N2374" s="730"/>
      <c r="O2374" s="669"/>
      <c r="P2374" s="683"/>
      <c r="Q2374" s="90"/>
    </row>
    <row r="2375" spans="2:17">
      <c r="B2375" s="90"/>
      <c r="C2375" s="90"/>
      <c r="D2375" s="90"/>
      <c r="E2375" s="90"/>
      <c r="N2375" s="730"/>
      <c r="O2375" s="669"/>
      <c r="P2375" s="683"/>
      <c r="Q2375" s="90"/>
    </row>
    <row r="2376" spans="2:17">
      <c r="B2376" s="90"/>
      <c r="C2376" s="90"/>
      <c r="D2376" s="90"/>
      <c r="E2376" s="90"/>
      <c r="N2376" s="730"/>
      <c r="O2376" s="669"/>
      <c r="P2376" s="683"/>
      <c r="Q2376" s="90"/>
    </row>
    <row r="2377" spans="2:17">
      <c r="B2377" s="90"/>
      <c r="C2377" s="90"/>
      <c r="D2377" s="90"/>
      <c r="E2377" s="90"/>
      <c r="N2377" s="730"/>
      <c r="O2377" s="669"/>
      <c r="P2377" s="683"/>
      <c r="Q2377" s="90"/>
    </row>
    <row r="2378" spans="2:17">
      <c r="B2378" s="90"/>
      <c r="C2378" s="90"/>
      <c r="D2378" s="90"/>
      <c r="E2378" s="90"/>
      <c r="N2378" s="730"/>
      <c r="O2378" s="669"/>
      <c r="P2378" s="683"/>
      <c r="Q2378" s="90"/>
    </row>
    <row r="2379" spans="2:17">
      <c r="B2379" s="90"/>
      <c r="C2379" s="90"/>
      <c r="D2379" s="90"/>
      <c r="E2379" s="90"/>
      <c r="N2379" s="730"/>
      <c r="O2379" s="669"/>
      <c r="P2379" s="683"/>
      <c r="Q2379" s="90"/>
    </row>
    <row r="2380" spans="2:17">
      <c r="B2380" s="90"/>
      <c r="C2380" s="90"/>
      <c r="D2380" s="90"/>
      <c r="E2380" s="90"/>
      <c r="N2380" s="730"/>
      <c r="O2380" s="669"/>
      <c r="P2380" s="683"/>
      <c r="Q2380" s="90"/>
    </row>
    <row r="2381" spans="2:17">
      <c r="B2381" s="90"/>
      <c r="C2381" s="90"/>
      <c r="D2381" s="90"/>
      <c r="E2381" s="90"/>
      <c r="N2381" s="730"/>
      <c r="O2381" s="669"/>
      <c r="P2381" s="683"/>
      <c r="Q2381" s="90"/>
    </row>
    <row r="2382" spans="2:17">
      <c r="B2382" s="90"/>
      <c r="C2382" s="90"/>
      <c r="D2382" s="90"/>
      <c r="E2382" s="90"/>
      <c r="N2382" s="730"/>
      <c r="O2382" s="669"/>
      <c r="P2382" s="683"/>
      <c r="Q2382" s="90"/>
    </row>
    <row r="2383" spans="2:17">
      <c r="B2383" s="90"/>
      <c r="C2383" s="90"/>
      <c r="D2383" s="90"/>
      <c r="E2383" s="90"/>
      <c r="N2383" s="730"/>
      <c r="O2383" s="669"/>
      <c r="P2383" s="683"/>
      <c r="Q2383" s="90"/>
    </row>
    <row r="2384" spans="2:17">
      <c r="B2384" s="90"/>
      <c r="C2384" s="90"/>
      <c r="D2384" s="90"/>
      <c r="E2384" s="90"/>
      <c r="N2384" s="730"/>
      <c r="O2384" s="669"/>
      <c r="P2384" s="683"/>
      <c r="Q2384" s="90"/>
    </row>
    <row r="2385" spans="2:17">
      <c r="B2385" s="90"/>
      <c r="C2385" s="90"/>
      <c r="D2385" s="90"/>
      <c r="E2385" s="90"/>
      <c r="N2385" s="730"/>
      <c r="O2385" s="669"/>
      <c r="P2385" s="683"/>
      <c r="Q2385" s="90"/>
    </row>
    <row r="2386" spans="2:17">
      <c r="B2386" s="90"/>
      <c r="C2386" s="90"/>
      <c r="D2386" s="90"/>
      <c r="E2386" s="90"/>
      <c r="N2386" s="730"/>
      <c r="O2386" s="669"/>
      <c r="P2386" s="683"/>
      <c r="Q2386" s="90"/>
    </row>
    <row r="2387" spans="2:17">
      <c r="B2387" s="90"/>
      <c r="C2387" s="90"/>
      <c r="D2387" s="90"/>
      <c r="E2387" s="90"/>
      <c r="N2387" s="730"/>
      <c r="O2387" s="669"/>
      <c r="P2387" s="683"/>
      <c r="Q2387" s="90"/>
    </row>
    <row r="2388" spans="2:17">
      <c r="B2388" s="90"/>
      <c r="C2388" s="90"/>
      <c r="D2388" s="90"/>
      <c r="E2388" s="90"/>
      <c r="N2388" s="730"/>
      <c r="O2388" s="669"/>
      <c r="P2388" s="683"/>
      <c r="Q2388" s="90"/>
    </row>
    <row r="2389" spans="2:17">
      <c r="B2389" s="90"/>
      <c r="C2389" s="90"/>
      <c r="D2389" s="90"/>
      <c r="E2389" s="90"/>
      <c r="N2389" s="730"/>
      <c r="O2389" s="669"/>
      <c r="P2389" s="683"/>
      <c r="Q2389" s="90"/>
    </row>
    <row r="2390" spans="2:17">
      <c r="B2390" s="90"/>
      <c r="C2390" s="90"/>
      <c r="D2390" s="90"/>
      <c r="E2390" s="90"/>
      <c r="N2390" s="730"/>
      <c r="O2390" s="669"/>
      <c r="P2390" s="683"/>
      <c r="Q2390" s="90"/>
    </row>
    <row r="2391" spans="2:17">
      <c r="B2391" s="90"/>
      <c r="C2391" s="90"/>
      <c r="D2391" s="90"/>
      <c r="E2391" s="90"/>
      <c r="N2391" s="730"/>
      <c r="O2391" s="669"/>
      <c r="P2391" s="683"/>
      <c r="Q2391" s="90"/>
    </row>
    <row r="2392" spans="2:17">
      <c r="B2392" s="90"/>
      <c r="C2392" s="90"/>
      <c r="D2392" s="90"/>
      <c r="E2392" s="90"/>
      <c r="N2392" s="730"/>
      <c r="O2392" s="669"/>
      <c r="P2392" s="683"/>
      <c r="Q2392" s="90"/>
    </row>
    <row r="2393" spans="2:17">
      <c r="B2393" s="90"/>
      <c r="C2393" s="90"/>
      <c r="D2393" s="90"/>
      <c r="E2393" s="90"/>
      <c r="N2393" s="730"/>
      <c r="O2393" s="669"/>
      <c r="P2393" s="683"/>
      <c r="Q2393" s="90"/>
    </row>
    <row r="2394" spans="2:17">
      <c r="B2394" s="90"/>
      <c r="C2394" s="90"/>
      <c r="D2394" s="90"/>
      <c r="E2394" s="90"/>
      <c r="N2394" s="730"/>
      <c r="O2394" s="669"/>
      <c r="P2394" s="683"/>
      <c r="Q2394" s="90"/>
    </row>
    <row r="2395" spans="2:17">
      <c r="B2395" s="90"/>
      <c r="C2395" s="90"/>
      <c r="D2395" s="90"/>
      <c r="E2395" s="90"/>
      <c r="N2395" s="730"/>
      <c r="O2395" s="669"/>
      <c r="P2395" s="683"/>
      <c r="Q2395" s="90"/>
    </row>
    <row r="2396" spans="2:17">
      <c r="B2396" s="90"/>
      <c r="C2396" s="90"/>
      <c r="D2396" s="90"/>
      <c r="E2396" s="90"/>
      <c r="N2396" s="730"/>
      <c r="O2396" s="669"/>
      <c r="P2396" s="683"/>
      <c r="Q2396" s="90"/>
    </row>
    <row r="2397" spans="2:17">
      <c r="B2397" s="90"/>
      <c r="C2397" s="90"/>
      <c r="D2397" s="90"/>
      <c r="E2397" s="90"/>
      <c r="N2397" s="730"/>
      <c r="O2397" s="669"/>
      <c r="P2397" s="683"/>
      <c r="Q2397" s="90"/>
    </row>
    <row r="2398" spans="2:17">
      <c r="B2398" s="90"/>
      <c r="C2398" s="90"/>
      <c r="D2398" s="90"/>
      <c r="E2398" s="90"/>
      <c r="N2398" s="730"/>
      <c r="O2398" s="669"/>
      <c r="P2398" s="683"/>
      <c r="Q2398" s="90"/>
    </row>
    <row r="2399" spans="2:17">
      <c r="B2399" s="90"/>
      <c r="C2399" s="90"/>
      <c r="D2399" s="90"/>
      <c r="E2399" s="90"/>
      <c r="N2399" s="730"/>
      <c r="O2399" s="669"/>
      <c r="P2399" s="683"/>
      <c r="Q2399" s="90"/>
    </row>
    <row r="2400" spans="2:17">
      <c r="B2400" s="90"/>
      <c r="C2400" s="90"/>
      <c r="D2400" s="90"/>
      <c r="E2400" s="90"/>
      <c r="N2400" s="730"/>
      <c r="O2400" s="669"/>
      <c r="P2400" s="683"/>
      <c r="Q2400" s="90"/>
    </row>
    <row r="2401" spans="2:17">
      <c r="B2401" s="90"/>
      <c r="C2401" s="90"/>
      <c r="D2401" s="90"/>
      <c r="E2401" s="90"/>
      <c r="N2401" s="730"/>
      <c r="O2401" s="669"/>
      <c r="P2401" s="683"/>
      <c r="Q2401" s="90"/>
    </row>
    <row r="2402" spans="2:17">
      <c r="B2402" s="90"/>
      <c r="C2402" s="90"/>
      <c r="D2402" s="90"/>
      <c r="E2402" s="90"/>
      <c r="N2402" s="730"/>
      <c r="O2402" s="669"/>
      <c r="P2402" s="683"/>
      <c r="Q2402" s="90"/>
    </row>
    <row r="2403" spans="2:17">
      <c r="B2403" s="90"/>
      <c r="C2403" s="90"/>
      <c r="D2403" s="90"/>
      <c r="E2403" s="90"/>
      <c r="N2403" s="730"/>
      <c r="O2403" s="669"/>
      <c r="P2403" s="683"/>
      <c r="Q2403" s="90"/>
    </row>
    <row r="2404" spans="2:17">
      <c r="B2404" s="90"/>
      <c r="C2404" s="90"/>
      <c r="D2404" s="90"/>
      <c r="E2404" s="90"/>
      <c r="N2404" s="730"/>
      <c r="O2404" s="669"/>
      <c r="P2404" s="683"/>
      <c r="Q2404" s="90"/>
    </row>
    <row r="2405" spans="2:17">
      <c r="B2405" s="90"/>
      <c r="C2405" s="90"/>
      <c r="D2405" s="90"/>
      <c r="E2405" s="90"/>
      <c r="N2405" s="730"/>
      <c r="O2405" s="669"/>
      <c r="P2405" s="683"/>
      <c r="Q2405" s="90"/>
    </row>
    <row r="2406" spans="2:17">
      <c r="B2406" s="90"/>
      <c r="C2406" s="90"/>
      <c r="D2406" s="90"/>
      <c r="E2406" s="90"/>
      <c r="N2406" s="730"/>
      <c r="O2406" s="669"/>
      <c r="P2406" s="683"/>
      <c r="Q2406" s="90"/>
    </row>
    <row r="2407" spans="2:17">
      <c r="B2407" s="90"/>
      <c r="C2407" s="90"/>
      <c r="D2407" s="90"/>
      <c r="E2407" s="90"/>
      <c r="N2407" s="730"/>
      <c r="O2407" s="669"/>
      <c r="P2407" s="683"/>
      <c r="Q2407" s="90"/>
    </row>
    <row r="2408" spans="2:17">
      <c r="B2408" s="90"/>
      <c r="C2408" s="90"/>
      <c r="D2408" s="90"/>
      <c r="E2408" s="90"/>
      <c r="N2408" s="730"/>
      <c r="O2408" s="669"/>
      <c r="P2408" s="683"/>
      <c r="Q2408" s="90"/>
    </row>
    <row r="2409" spans="2:17">
      <c r="B2409" s="90"/>
      <c r="C2409" s="90"/>
      <c r="D2409" s="90"/>
      <c r="E2409" s="90"/>
      <c r="N2409" s="730"/>
      <c r="O2409" s="669"/>
      <c r="P2409" s="683"/>
      <c r="Q2409" s="90"/>
    </row>
    <row r="2410" spans="2:17">
      <c r="B2410" s="90"/>
      <c r="C2410" s="90"/>
      <c r="D2410" s="90"/>
      <c r="E2410" s="90"/>
      <c r="N2410" s="730"/>
      <c r="O2410" s="669"/>
      <c r="P2410" s="683"/>
      <c r="Q2410" s="90"/>
    </row>
    <row r="2411" spans="2:17">
      <c r="B2411" s="90"/>
      <c r="C2411" s="90"/>
      <c r="D2411" s="90"/>
      <c r="E2411" s="90"/>
      <c r="N2411" s="730"/>
      <c r="O2411" s="669"/>
      <c r="P2411" s="683"/>
      <c r="Q2411" s="90"/>
    </row>
    <row r="2412" spans="2:17">
      <c r="B2412" s="90"/>
      <c r="C2412" s="90"/>
      <c r="D2412" s="90"/>
      <c r="E2412" s="90"/>
      <c r="N2412" s="730"/>
      <c r="O2412" s="669"/>
      <c r="P2412" s="683"/>
      <c r="Q2412" s="90"/>
    </row>
    <row r="2413" spans="2:17">
      <c r="B2413" s="90"/>
      <c r="C2413" s="90"/>
      <c r="D2413" s="90"/>
      <c r="E2413" s="90"/>
      <c r="N2413" s="730"/>
      <c r="O2413" s="669"/>
      <c r="P2413" s="683"/>
      <c r="Q2413" s="90"/>
    </row>
    <row r="2414" spans="2:17">
      <c r="B2414" s="90"/>
      <c r="C2414" s="90"/>
      <c r="D2414" s="90"/>
      <c r="E2414" s="90"/>
      <c r="N2414" s="730"/>
      <c r="O2414" s="669"/>
      <c r="P2414" s="683"/>
      <c r="Q2414" s="90"/>
    </row>
    <row r="2415" spans="2:17">
      <c r="B2415" s="90"/>
      <c r="C2415" s="90"/>
      <c r="D2415" s="90"/>
      <c r="E2415" s="90"/>
      <c r="N2415" s="730"/>
      <c r="O2415" s="669"/>
      <c r="P2415" s="683"/>
      <c r="Q2415" s="90"/>
    </row>
    <row r="2416" spans="2:17">
      <c r="B2416" s="90"/>
      <c r="C2416" s="90"/>
      <c r="D2416" s="90"/>
      <c r="E2416" s="90"/>
      <c r="N2416" s="730"/>
      <c r="O2416" s="669"/>
      <c r="P2416" s="683"/>
      <c r="Q2416" s="90"/>
    </row>
    <row r="2417" spans="2:17">
      <c r="B2417" s="90"/>
      <c r="C2417" s="90"/>
      <c r="D2417" s="90"/>
      <c r="E2417" s="90"/>
      <c r="N2417" s="730"/>
      <c r="O2417" s="669"/>
      <c r="P2417" s="683"/>
      <c r="Q2417" s="90"/>
    </row>
    <row r="2418" spans="2:17">
      <c r="B2418" s="90"/>
      <c r="C2418" s="90"/>
      <c r="D2418" s="90"/>
      <c r="E2418" s="90"/>
      <c r="N2418" s="730"/>
      <c r="O2418" s="669"/>
      <c r="P2418" s="683"/>
      <c r="Q2418" s="90"/>
    </row>
    <row r="2419" spans="2:17">
      <c r="B2419" s="90"/>
      <c r="C2419" s="90"/>
      <c r="D2419" s="90"/>
      <c r="E2419" s="90"/>
      <c r="N2419" s="730"/>
      <c r="O2419" s="669"/>
      <c r="P2419" s="683"/>
      <c r="Q2419" s="90"/>
    </row>
    <row r="2420" spans="2:17">
      <c r="B2420" s="90"/>
      <c r="C2420" s="90"/>
      <c r="D2420" s="90"/>
      <c r="E2420" s="90"/>
      <c r="N2420" s="730"/>
      <c r="O2420" s="669"/>
      <c r="P2420" s="683"/>
      <c r="Q2420" s="90"/>
    </row>
    <row r="2421" spans="2:17">
      <c r="B2421" s="90"/>
      <c r="C2421" s="90"/>
      <c r="D2421" s="90"/>
      <c r="E2421" s="90"/>
      <c r="N2421" s="730"/>
      <c r="O2421" s="669"/>
      <c r="P2421" s="683"/>
      <c r="Q2421" s="90"/>
    </row>
    <row r="2422" spans="2:17">
      <c r="B2422" s="90"/>
      <c r="C2422" s="90"/>
      <c r="D2422" s="90"/>
      <c r="E2422" s="90"/>
      <c r="N2422" s="730"/>
      <c r="O2422" s="669"/>
      <c r="P2422" s="683"/>
      <c r="Q2422" s="90"/>
    </row>
    <row r="2423" spans="2:17">
      <c r="B2423" s="90"/>
      <c r="C2423" s="90"/>
      <c r="D2423" s="90"/>
      <c r="E2423" s="90"/>
      <c r="N2423" s="730"/>
      <c r="O2423" s="669"/>
      <c r="P2423" s="683"/>
      <c r="Q2423" s="90"/>
    </row>
    <row r="2424" spans="2:17">
      <c r="B2424" s="90"/>
      <c r="C2424" s="90"/>
      <c r="D2424" s="90"/>
      <c r="E2424" s="90"/>
      <c r="N2424" s="730"/>
      <c r="O2424" s="669"/>
      <c r="P2424" s="683"/>
      <c r="Q2424" s="90"/>
    </row>
    <row r="2425" spans="2:17">
      <c r="B2425" s="90"/>
      <c r="C2425" s="90"/>
      <c r="D2425" s="90"/>
      <c r="E2425" s="90"/>
      <c r="N2425" s="730"/>
      <c r="O2425" s="669"/>
      <c r="P2425" s="683"/>
      <c r="Q2425" s="90"/>
    </row>
    <row r="2426" spans="2:17">
      <c r="B2426" s="90"/>
      <c r="C2426" s="90"/>
      <c r="D2426" s="90"/>
      <c r="E2426" s="90"/>
      <c r="N2426" s="730"/>
      <c r="O2426" s="669"/>
      <c r="P2426" s="683"/>
      <c r="Q2426" s="90"/>
    </row>
    <row r="2427" spans="2:17">
      <c r="B2427" s="90"/>
      <c r="C2427" s="90"/>
      <c r="D2427" s="90"/>
      <c r="E2427" s="90"/>
      <c r="N2427" s="730"/>
      <c r="O2427" s="669"/>
      <c r="P2427" s="683"/>
      <c r="Q2427" s="90"/>
    </row>
    <row r="2428" spans="2:17">
      <c r="B2428" s="90"/>
      <c r="C2428" s="90"/>
      <c r="D2428" s="90"/>
      <c r="E2428" s="90"/>
      <c r="N2428" s="730"/>
      <c r="O2428" s="669"/>
      <c r="P2428" s="683"/>
      <c r="Q2428" s="90"/>
    </row>
    <row r="2429" spans="2:17">
      <c r="B2429" s="90"/>
      <c r="C2429" s="90"/>
      <c r="D2429" s="90"/>
      <c r="E2429" s="90"/>
      <c r="N2429" s="730"/>
      <c r="O2429" s="669"/>
      <c r="P2429" s="683"/>
      <c r="Q2429" s="90"/>
    </row>
    <row r="2430" spans="2:17">
      <c r="B2430" s="90"/>
      <c r="C2430" s="90"/>
      <c r="D2430" s="90"/>
      <c r="E2430" s="90"/>
      <c r="N2430" s="730"/>
      <c r="O2430" s="669"/>
      <c r="P2430" s="683"/>
      <c r="Q2430" s="90"/>
    </row>
    <row r="2431" spans="2:17">
      <c r="B2431" s="90"/>
      <c r="C2431" s="90"/>
      <c r="D2431" s="90"/>
      <c r="E2431" s="90"/>
      <c r="N2431" s="730"/>
      <c r="O2431" s="669"/>
      <c r="P2431" s="683"/>
      <c r="Q2431" s="90"/>
    </row>
    <row r="2432" spans="2:17">
      <c r="B2432" s="90"/>
      <c r="C2432" s="90"/>
      <c r="D2432" s="90"/>
      <c r="E2432" s="90"/>
      <c r="N2432" s="730"/>
      <c r="O2432" s="669"/>
      <c r="P2432" s="683"/>
      <c r="Q2432" s="90"/>
    </row>
    <row r="2433" spans="2:17">
      <c r="B2433" s="90"/>
      <c r="C2433" s="90"/>
      <c r="D2433" s="90"/>
      <c r="E2433" s="90"/>
      <c r="N2433" s="730"/>
      <c r="O2433" s="669"/>
      <c r="P2433" s="683"/>
      <c r="Q2433" s="90"/>
    </row>
    <row r="2434" spans="2:17">
      <c r="B2434" s="90"/>
      <c r="C2434" s="90"/>
      <c r="D2434" s="90"/>
      <c r="E2434" s="90"/>
      <c r="N2434" s="730"/>
      <c r="O2434" s="669"/>
      <c r="P2434" s="683"/>
      <c r="Q2434" s="90"/>
    </row>
    <row r="2435" spans="2:17">
      <c r="B2435" s="90"/>
      <c r="C2435" s="90"/>
      <c r="D2435" s="90"/>
      <c r="E2435" s="90"/>
      <c r="N2435" s="730"/>
      <c r="O2435" s="669"/>
      <c r="P2435" s="683"/>
      <c r="Q2435" s="90"/>
    </row>
    <row r="2436" spans="2:17">
      <c r="B2436" s="90"/>
      <c r="C2436" s="90"/>
      <c r="D2436" s="90"/>
      <c r="E2436" s="90"/>
      <c r="N2436" s="730"/>
      <c r="O2436" s="669"/>
      <c r="P2436" s="683"/>
      <c r="Q2436" s="90"/>
    </row>
    <row r="2437" spans="2:17">
      <c r="B2437" s="90"/>
      <c r="C2437" s="90"/>
      <c r="D2437" s="90"/>
      <c r="E2437" s="90"/>
      <c r="N2437" s="730"/>
      <c r="O2437" s="669"/>
      <c r="P2437" s="683"/>
      <c r="Q2437" s="90"/>
    </row>
    <row r="2438" spans="2:17">
      <c r="B2438" s="90"/>
      <c r="C2438" s="90"/>
      <c r="D2438" s="90"/>
      <c r="E2438" s="90"/>
      <c r="N2438" s="730"/>
      <c r="O2438" s="669"/>
      <c r="P2438" s="683"/>
      <c r="Q2438" s="90"/>
    </row>
    <row r="2439" spans="2:17">
      <c r="B2439" s="90"/>
      <c r="C2439" s="90"/>
      <c r="D2439" s="90"/>
      <c r="E2439" s="90"/>
      <c r="N2439" s="730"/>
      <c r="O2439" s="669"/>
      <c r="P2439" s="683"/>
      <c r="Q2439" s="90"/>
    </row>
    <row r="2440" spans="2:17">
      <c r="B2440" s="90"/>
      <c r="C2440" s="90"/>
      <c r="D2440" s="90"/>
      <c r="E2440" s="90"/>
      <c r="N2440" s="730"/>
      <c r="O2440" s="669"/>
      <c r="P2440" s="683"/>
      <c r="Q2440" s="90"/>
    </row>
    <row r="2441" spans="2:17">
      <c r="B2441" s="90"/>
      <c r="C2441" s="90"/>
      <c r="D2441" s="90"/>
      <c r="E2441" s="90"/>
      <c r="N2441" s="730"/>
      <c r="O2441" s="669"/>
      <c r="P2441" s="683"/>
      <c r="Q2441" s="90"/>
    </row>
    <row r="2442" spans="2:17">
      <c r="B2442" s="90"/>
      <c r="C2442" s="90"/>
      <c r="D2442" s="90"/>
      <c r="E2442" s="90"/>
      <c r="N2442" s="730"/>
      <c r="O2442" s="669"/>
      <c r="P2442" s="683"/>
      <c r="Q2442" s="90"/>
    </row>
    <row r="2443" spans="2:17">
      <c r="B2443" s="90"/>
      <c r="C2443" s="90"/>
      <c r="D2443" s="90"/>
      <c r="E2443" s="90"/>
      <c r="N2443" s="730"/>
      <c r="O2443" s="669"/>
      <c r="P2443" s="683"/>
      <c r="Q2443" s="90"/>
    </row>
    <row r="2444" spans="2:17">
      <c r="B2444" s="90"/>
      <c r="C2444" s="90"/>
      <c r="D2444" s="90"/>
      <c r="E2444" s="90"/>
      <c r="N2444" s="730"/>
      <c r="O2444" s="669"/>
      <c r="P2444" s="683"/>
      <c r="Q2444" s="90"/>
    </row>
    <row r="2445" spans="2:17">
      <c r="B2445" s="90"/>
      <c r="C2445" s="90"/>
      <c r="D2445" s="90"/>
      <c r="E2445" s="90"/>
      <c r="N2445" s="730"/>
      <c r="O2445" s="669"/>
      <c r="P2445" s="683"/>
      <c r="Q2445" s="90"/>
    </row>
    <row r="2446" spans="2:17">
      <c r="B2446" s="90"/>
      <c r="C2446" s="90"/>
      <c r="D2446" s="90"/>
      <c r="E2446" s="90"/>
      <c r="N2446" s="730"/>
      <c r="O2446" s="669"/>
      <c r="P2446" s="683"/>
      <c r="Q2446" s="90"/>
    </row>
    <row r="2447" spans="2:17">
      <c r="B2447" s="90"/>
      <c r="C2447" s="90"/>
      <c r="D2447" s="90"/>
      <c r="E2447" s="90"/>
      <c r="N2447" s="730"/>
      <c r="O2447" s="669"/>
      <c r="P2447" s="683"/>
      <c r="Q2447" s="90"/>
    </row>
    <row r="2448" spans="2:17">
      <c r="B2448" s="90"/>
      <c r="C2448" s="90"/>
      <c r="D2448" s="90"/>
      <c r="E2448" s="90"/>
      <c r="N2448" s="730"/>
      <c r="O2448" s="669"/>
      <c r="P2448" s="683"/>
      <c r="Q2448" s="90"/>
    </row>
    <row r="2449" spans="2:17">
      <c r="B2449" s="90"/>
      <c r="C2449" s="90"/>
      <c r="D2449" s="90"/>
      <c r="E2449" s="90"/>
      <c r="N2449" s="730"/>
      <c r="O2449" s="669"/>
      <c r="P2449" s="683"/>
      <c r="Q2449" s="90"/>
    </row>
    <row r="2450" spans="2:17">
      <c r="B2450" s="90"/>
      <c r="C2450" s="90"/>
      <c r="D2450" s="90"/>
      <c r="E2450" s="90"/>
      <c r="N2450" s="730"/>
      <c r="O2450" s="669"/>
      <c r="P2450" s="683"/>
      <c r="Q2450" s="90"/>
    </row>
    <row r="2451" spans="2:17">
      <c r="B2451" s="90"/>
      <c r="C2451" s="90"/>
      <c r="D2451" s="90"/>
      <c r="E2451" s="90"/>
      <c r="N2451" s="730"/>
      <c r="O2451" s="669"/>
      <c r="P2451" s="683"/>
      <c r="Q2451" s="90"/>
    </row>
    <row r="2452" spans="2:17">
      <c r="B2452" s="90"/>
      <c r="C2452" s="90"/>
      <c r="D2452" s="90"/>
      <c r="E2452" s="90"/>
      <c r="N2452" s="730"/>
      <c r="O2452" s="669"/>
      <c r="P2452" s="683"/>
      <c r="Q2452" s="90"/>
    </row>
    <row r="2453" spans="2:17">
      <c r="B2453" s="90"/>
      <c r="C2453" s="90"/>
      <c r="D2453" s="90"/>
      <c r="E2453" s="90"/>
      <c r="N2453" s="730"/>
      <c r="O2453" s="669"/>
      <c r="P2453" s="683"/>
      <c r="Q2453" s="90"/>
    </row>
    <row r="2454" spans="2:17">
      <c r="B2454" s="90"/>
      <c r="C2454" s="90"/>
      <c r="D2454" s="90"/>
      <c r="E2454" s="90"/>
      <c r="N2454" s="730"/>
      <c r="O2454" s="669"/>
      <c r="P2454" s="683"/>
      <c r="Q2454" s="90"/>
    </row>
    <row r="2455" spans="2:17">
      <c r="B2455" s="90"/>
      <c r="C2455" s="90"/>
      <c r="D2455" s="90"/>
      <c r="E2455" s="90"/>
      <c r="N2455" s="730"/>
      <c r="O2455" s="669"/>
      <c r="P2455" s="683"/>
      <c r="Q2455" s="90"/>
    </row>
    <row r="2456" spans="2:17">
      <c r="B2456" s="90"/>
      <c r="C2456" s="90"/>
      <c r="D2456" s="90"/>
      <c r="E2456" s="90"/>
      <c r="N2456" s="730"/>
      <c r="O2456" s="669"/>
      <c r="P2456" s="683"/>
      <c r="Q2456" s="90"/>
    </row>
    <row r="2457" spans="2:17">
      <c r="B2457" s="90"/>
      <c r="C2457" s="90"/>
      <c r="D2457" s="90"/>
      <c r="E2457" s="90"/>
      <c r="N2457" s="730"/>
      <c r="O2457" s="669"/>
      <c r="P2457" s="683"/>
      <c r="Q2457" s="90"/>
    </row>
    <row r="2458" spans="2:17">
      <c r="B2458" s="90"/>
      <c r="C2458" s="90"/>
      <c r="D2458" s="90"/>
      <c r="E2458" s="90"/>
      <c r="N2458" s="730"/>
      <c r="O2458" s="669"/>
      <c r="P2458" s="683"/>
      <c r="Q2458" s="90"/>
    </row>
    <row r="2459" spans="2:17">
      <c r="B2459" s="90"/>
      <c r="C2459" s="90"/>
      <c r="D2459" s="90"/>
      <c r="E2459" s="90"/>
      <c r="N2459" s="730"/>
      <c r="O2459" s="669"/>
      <c r="P2459" s="683"/>
      <c r="Q2459" s="90"/>
    </row>
    <row r="2460" spans="2:17">
      <c r="B2460" s="90"/>
      <c r="C2460" s="90"/>
      <c r="D2460" s="90"/>
      <c r="E2460" s="90"/>
      <c r="N2460" s="730"/>
      <c r="O2460" s="669"/>
      <c r="P2460" s="683"/>
      <c r="Q2460" s="90"/>
    </row>
    <row r="2461" spans="2:17">
      <c r="B2461" s="90"/>
      <c r="C2461" s="90"/>
      <c r="D2461" s="90"/>
      <c r="E2461" s="90"/>
      <c r="N2461" s="730"/>
      <c r="O2461" s="669"/>
      <c r="P2461" s="683"/>
      <c r="Q2461" s="90"/>
    </row>
    <row r="2462" spans="2:17">
      <c r="B2462" s="90"/>
      <c r="C2462" s="90"/>
      <c r="D2462" s="90"/>
      <c r="E2462" s="90"/>
      <c r="N2462" s="730"/>
      <c r="O2462" s="669"/>
      <c r="P2462" s="683"/>
      <c r="Q2462" s="90"/>
    </row>
    <row r="2463" spans="2:17">
      <c r="B2463" s="90"/>
      <c r="C2463" s="90"/>
      <c r="D2463" s="90"/>
      <c r="E2463" s="90"/>
      <c r="N2463" s="730"/>
      <c r="O2463" s="669"/>
      <c r="P2463" s="683"/>
      <c r="Q2463" s="90"/>
    </row>
    <row r="2464" spans="2:17">
      <c r="B2464" s="90"/>
      <c r="C2464" s="90"/>
      <c r="D2464" s="90"/>
      <c r="E2464" s="90"/>
      <c r="N2464" s="730"/>
      <c r="O2464" s="669"/>
      <c r="P2464" s="683"/>
      <c r="Q2464" s="90"/>
    </row>
    <row r="2465" spans="2:17">
      <c r="B2465" s="90"/>
      <c r="C2465" s="90"/>
      <c r="D2465" s="90"/>
      <c r="E2465" s="90"/>
      <c r="N2465" s="730"/>
      <c r="O2465" s="669"/>
      <c r="P2465" s="683"/>
      <c r="Q2465" s="90"/>
    </row>
    <row r="2466" spans="2:17">
      <c r="B2466" s="90"/>
      <c r="C2466" s="90"/>
      <c r="D2466" s="90"/>
      <c r="E2466" s="90"/>
      <c r="N2466" s="730"/>
      <c r="O2466" s="669"/>
      <c r="P2466" s="683"/>
      <c r="Q2466" s="90"/>
    </row>
    <row r="2467" spans="2:17">
      <c r="B2467" s="90"/>
      <c r="C2467" s="90"/>
      <c r="D2467" s="90"/>
      <c r="E2467" s="90"/>
      <c r="N2467" s="730"/>
      <c r="O2467" s="669"/>
      <c r="P2467" s="683"/>
      <c r="Q2467" s="90"/>
    </row>
    <row r="2468" spans="2:17">
      <c r="B2468" s="90"/>
      <c r="C2468" s="90"/>
      <c r="D2468" s="90"/>
      <c r="E2468" s="90"/>
      <c r="N2468" s="730"/>
      <c r="O2468" s="669"/>
      <c r="P2468" s="683"/>
      <c r="Q2468" s="90"/>
    </row>
    <row r="2469" spans="2:17">
      <c r="B2469" s="90"/>
      <c r="C2469" s="90"/>
      <c r="D2469" s="90"/>
      <c r="E2469" s="90"/>
      <c r="N2469" s="730"/>
      <c r="O2469" s="669"/>
      <c r="P2469" s="683"/>
      <c r="Q2469" s="90"/>
    </row>
    <row r="2470" spans="2:17">
      <c r="B2470" s="90"/>
      <c r="C2470" s="90"/>
      <c r="D2470" s="90"/>
      <c r="E2470" s="90"/>
      <c r="N2470" s="730"/>
      <c r="O2470" s="669"/>
      <c r="P2470" s="683"/>
      <c r="Q2470" s="90"/>
    </row>
    <row r="2471" spans="2:17">
      <c r="B2471" s="90"/>
      <c r="C2471" s="90"/>
      <c r="D2471" s="90"/>
      <c r="E2471" s="90"/>
      <c r="N2471" s="730"/>
      <c r="O2471" s="669"/>
      <c r="P2471" s="683"/>
      <c r="Q2471" s="90"/>
    </row>
    <row r="2472" spans="2:17">
      <c r="B2472" s="90"/>
      <c r="C2472" s="90"/>
      <c r="D2472" s="90"/>
      <c r="E2472" s="90"/>
      <c r="N2472" s="730"/>
      <c r="O2472" s="669"/>
      <c r="P2472" s="683"/>
      <c r="Q2472" s="90"/>
    </row>
    <row r="2473" spans="2:17">
      <c r="B2473" s="90"/>
      <c r="C2473" s="90"/>
      <c r="D2473" s="90"/>
      <c r="E2473" s="90"/>
      <c r="N2473" s="730"/>
      <c r="O2473" s="669"/>
      <c r="P2473" s="683"/>
      <c r="Q2473" s="90"/>
    </row>
    <row r="2474" spans="2:17">
      <c r="B2474" s="90"/>
      <c r="C2474" s="90"/>
      <c r="D2474" s="90"/>
      <c r="E2474" s="90"/>
      <c r="N2474" s="730"/>
      <c r="O2474" s="669"/>
      <c r="P2474" s="683"/>
      <c r="Q2474" s="90"/>
    </row>
    <row r="2475" spans="2:17">
      <c r="B2475" s="90"/>
      <c r="C2475" s="90"/>
      <c r="D2475" s="90"/>
      <c r="E2475" s="90"/>
      <c r="N2475" s="730"/>
      <c r="O2475" s="669"/>
      <c r="P2475" s="683"/>
      <c r="Q2475" s="90"/>
    </row>
    <row r="2476" spans="2:17">
      <c r="B2476" s="90"/>
      <c r="C2476" s="90"/>
      <c r="D2476" s="90"/>
      <c r="E2476" s="90"/>
      <c r="N2476" s="730"/>
      <c r="O2476" s="669"/>
      <c r="P2476" s="683"/>
      <c r="Q2476" s="90"/>
    </row>
    <row r="2477" spans="2:17">
      <c r="B2477" s="90"/>
      <c r="C2477" s="90"/>
      <c r="D2477" s="90"/>
      <c r="E2477" s="90"/>
      <c r="N2477" s="730"/>
      <c r="O2477" s="669"/>
      <c r="P2477" s="683"/>
      <c r="Q2477" s="90"/>
    </row>
    <row r="2478" spans="2:17">
      <c r="B2478" s="90"/>
      <c r="C2478" s="90"/>
      <c r="D2478" s="90"/>
      <c r="E2478" s="90"/>
      <c r="N2478" s="730"/>
      <c r="O2478" s="669"/>
      <c r="P2478" s="683"/>
      <c r="Q2478" s="90"/>
    </row>
    <row r="2479" spans="2:17">
      <c r="B2479" s="90"/>
      <c r="C2479" s="90"/>
      <c r="D2479" s="90"/>
      <c r="E2479" s="90"/>
      <c r="N2479" s="730"/>
      <c r="O2479" s="669"/>
      <c r="P2479" s="683"/>
      <c r="Q2479" s="90"/>
    </row>
    <row r="2480" spans="2:17">
      <c r="B2480" s="90"/>
      <c r="C2480" s="90"/>
      <c r="D2480" s="90"/>
      <c r="E2480" s="90"/>
      <c r="N2480" s="730"/>
      <c r="O2480" s="669"/>
      <c r="P2480" s="683"/>
      <c r="Q2480" s="90"/>
    </row>
    <row r="2481" spans="2:17">
      <c r="B2481" s="90"/>
      <c r="C2481" s="90"/>
      <c r="D2481" s="90"/>
      <c r="E2481" s="90"/>
      <c r="N2481" s="730"/>
      <c r="O2481" s="669"/>
      <c r="P2481" s="683"/>
      <c r="Q2481" s="90"/>
    </row>
    <row r="2482" spans="2:17">
      <c r="B2482" s="90"/>
      <c r="C2482" s="90"/>
      <c r="D2482" s="90"/>
      <c r="E2482" s="90"/>
      <c r="N2482" s="730"/>
      <c r="O2482" s="669"/>
      <c r="P2482" s="683"/>
      <c r="Q2482" s="90"/>
    </row>
    <row r="2483" spans="2:17">
      <c r="B2483" s="90"/>
      <c r="C2483" s="90"/>
      <c r="D2483" s="90"/>
      <c r="E2483" s="90"/>
      <c r="N2483" s="730"/>
      <c r="O2483" s="669"/>
      <c r="P2483" s="683"/>
      <c r="Q2483" s="90"/>
    </row>
    <row r="2484" spans="2:17">
      <c r="B2484" s="90"/>
      <c r="C2484" s="90"/>
      <c r="D2484" s="90"/>
      <c r="E2484" s="90"/>
      <c r="N2484" s="730"/>
      <c r="O2484" s="669"/>
      <c r="P2484" s="683"/>
      <c r="Q2484" s="90"/>
    </row>
    <row r="2485" spans="2:17">
      <c r="B2485" s="90"/>
      <c r="C2485" s="90"/>
      <c r="D2485" s="90"/>
      <c r="E2485" s="90"/>
      <c r="N2485" s="730"/>
      <c r="O2485" s="669"/>
      <c r="P2485" s="683"/>
      <c r="Q2485" s="90"/>
    </row>
    <row r="2486" spans="2:17">
      <c r="B2486" s="90"/>
      <c r="C2486" s="90"/>
      <c r="D2486" s="90"/>
      <c r="E2486" s="90"/>
      <c r="N2486" s="730"/>
      <c r="O2486" s="669"/>
      <c r="P2486" s="683"/>
      <c r="Q2486" s="90"/>
    </row>
    <row r="2487" spans="2:17">
      <c r="B2487" s="90"/>
      <c r="C2487" s="90"/>
      <c r="D2487" s="90"/>
      <c r="E2487" s="90"/>
      <c r="N2487" s="730"/>
      <c r="O2487" s="669"/>
      <c r="P2487" s="683"/>
      <c r="Q2487" s="90"/>
    </row>
    <row r="2488" spans="2:17">
      <c r="B2488" s="90"/>
      <c r="C2488" s="90"/>
      <c r="D2488" s="90"/>
      <c r="E2488" s="90"/>
      <c r="N2488" s="730"/>
      <c r="O2488" s="669"/>
      <c r="P2488" s="683"/>
      <c r="Q2488" s="90"/>
    </row>
    <row r="2489" spans="2:17">
      <c r="B2489" s="90"/>
      <c r="C2489" s="90"/>
      <c r="D2489" s="90"/>
      <c r="E2489" s="90"/>
      <c r="N2489" s="730"/>
      <c r="O2489" s="669"/>
      <c r="P2489" s="683"/>
      <c r="Q2489" s="90"/>
    </row>
    <row r="2490" spans="2:17">
      <c r="B2490" s="90"/>
      <c r="C2490" s="90"/>
      <c r="D2490" s="90"/>
      <c r="E2490" s="90"/>
      <c r="N2490" s="730"/>
      <c r="O2490" s="669"/>
      <c r="P2490" s="683"/>
      <c r="Q2490" s="90"/>
    </row>
    <row r="2491" spans="2:17">
      <c r="B2491" s="90"/>
      <c r="C2491" s="90"/>
      <c r="D2491" s="90"/>
      <c r="E2491" s="90"/>
      <c r="N2491" s="730"/>
      <c r="O2491" s="669"/>
      <c r="P2491" s="683"/>
      <c r="Q2491" s="90"/>
    </row>
    <row r="2492" spans="2:17">
      <c r="B2492" s="90"/>
      <c r="C2492" s="90"/>
      <c r="D2492" s="90"/>
      <c r="E2492" s="90"/>
      <c r="N2492" s="730"/>
      <c r="O2492" s="669"/>
      <c r="P2492" s="683"/>
      <c r="Q2492" s="90"/>
    </row>
    <row r="2493" spans="2:17">
      <c r="B2493" s="90"/>
      <c r="C2493" s="90"/>
      <c r="D2493" s="90"/>
      <c r="E2493" s="90"/>
      <c r="N2493" s="730"/>
      <c r="O2493" s="669"/>
      <c r="P2493" s="683"/>
      <c r="Q2493" s="90"/>
    </row>
    <row r="2494" spans="2:17">
      <c r="B2494" s="90"/>
      <c r="C2494" s="90"/>
      <c r="D2494" s="90"/>
      <c r="E2494" s="90"/>
      <c r="N2494" s="730"/>
      <c r="O2494" s="669"/>
      <c r="P2494" s="683"/>
      <c r="Q2494" s="90"/>
    </row>
    <row r="2495" spans="2:17">
      <c r="B2495" s="90"/>
      <c r="C2495" s="90"/>
      <c r="D2495" s="90"/>
      <c r="E2495" s="90"/>
      <c r="N2495" s="730"/>
      <c r="O2495" s="669"/>
      <c r="P2495" s="683"/>
      <c r="Q2495" s="90"/>
    </row>
    <row r="2496" spans="2:17">
      <c r="B2496" s="90"/>
      <c r="C2496" s="90"/>
      <c r="D2496" s="90"/>
      <c r="E2496" s="90"/>
      <c r="N2496" s="730"/>
      <c r="O2496" s="669"/>
      <c r="P2496" s="683"/>
      <c r="Q2496" s="90"/>
    </row>
    <row r="2497" spans="2:17">
      <c r="B2497" s="90"/>
      <c r="C2497" s="90"/>
      <c r="D2497" s="90"/>
      <c r="E2497" s="90"/>
      <c r="N2497" s="730"/>
      <c r="O2497" s="669"/>
      <c r="P2497" s="683"/>
      <c r="Q2497" s="90"/>
    </row>
    <row r="2498" spans="2:17">
      <c r="B2498" s="90"/>
      <c r="C2498" s="90"/>
      <c r="D2498" s="90"/>
      <c r="E2498" s="90"/>
      <c r="N2498" s="730"/>
      <c r="O2498" s="669"/>
      <c r="P2498" s="683"/>
      <c r="Q2498" s="90"/>
    </row>
    <row r="2499" spans="2:17">
      <c r="B2499" s="90"/>
      <c r="C2499" s="90"/>
      <c r="D2499" s="90"/>
      <c r="E2499" s="90"/>
      <c r="N2499" s="730"/>
      <c r="O2499" s="669"/>
      <c r="P2499" s="683"/>
      <c r="Q2499" s="90"/>
    </row>
    <row r="2500" spans="2:17">
      <c r="B2500" s="90"/>
      <c r="C2500" s="90"/>
      <c r="D2500" s="90"/>
      <c r="E2500" s="90"/>
      <c r="N2500" s="730"/>
      <c r="O2500" s="669"/>
      <c r="P2500" s="683"/>
      <c r="Q2500" s="90"/>
    </row>
    <row r="2501" spans="2:17">
      <c r="B2501" s="90"/>
      <c r="C2501" s="90"/>
      <c r="D2501" s="90"/>
      <c r="E2501" s="90"/>
      <c r="N2501" s="730"/>
      <c r="O2501" s="669"/>
      <c r="P2501" s="683"/>
      <c r="Q2501" s="90"/>
    </row>
    <row r="2502" spans="2:17">
      <c r="B2502" s="90"/>
      <c r="C2502" s="90"/>
      <c r="D2502" s="90"/>
      <c r="E2502" s="90"/>
      <c r="N2502" s="730"/>
      <c r="O2502" s="669"/>
      <c r="P2502" s="683"/>
      <c r="Q2502" s="90"/>
    </row>
    <row r="2503" spans="2:17">
      <c r="B2503" s="90"/>
      <c r="C2503" s="90"/>
      <c r="D2503" s="90"/>
      <c r="E2503" s="90"/>
      <c r="N2503" s="730"/>
      <c r="O2503" s="669"/>
      <c r="P2503" s="683"/>
      <c r="Q2503" s="90"/>
    </row>
    <row r="2504" spans="2:17">
      <c r="B2504" s="90"/>
      <c r="C2504" s="90"/>
      <c r="D2504" s="90"/>
      <c r="E2504" s="90"/>
      <c r="N2504" s="730"/>
      <c r="O2504" s="669"/>
      <c r="P2504" s="683"/>
      <c r="Q2504" s="90"/>
    </row>
    <row r="2505" spans="2:17">
      <c r="B2505" s="90"/>
      <c r="C2505" s="90"/>
      <c r="D2505" s="90"/>
      <c r="E2505" s="90"/>
      <c r="N2505" s="730"/>
      <c r="O2505" s="669"/>
      <c r="P2505" s="683"/>
      <c r="Q2505" s="90"/>
    </row>
    <row r="2506" spans="2:17">
      <c r="B2506" s="90"/>
      <c r="C2506" s="90"/>
      <c r="D2506" s="90"/>
      <c r="E2506" s="90"/>
      <c r="N2506" s="730"/>
      <c r="O2506" s="669"/>
      <c r="P2506" s="683"/>
      <c r="Q2506" s="90"/>
    </row>
    <row r="2507" spans="2:17">
      <c r="B2507" s="90"/>
      <c r="C2507" s="90"/>
      <c r="D2507" s="90"/>
      <c r="E2507" s="90"/>
      <c r="N2507" s="730"/>
      <c r="O2507" s="669"/>
      <c r="P2507" s="683"/>
      <c r="Q2507" s="90"/>
    </row>
    <row r="2508" spans="2:17">
      <c r="B2508" s="90"/>
      <c r="C2508" s="90"/>
      <c r="D2508" s="90"/>
      <c r="E2508" s="90"/>
      <c r="N2508" s="730"/>
      <c r="O2508" s="669"/>
      <c r="P2508" s="683"/>
      <c r="Q2508" s="90"/>
    </row>
    <row r="2509" spans="2:17">
      <c r="B2509" s="90"/>
      <c r="C2509" s="90"/>
      <c r="D2509" s="90"/>
      <c r="E2509" s="90"/>
      <c r="N2509" s="730"/>
      <c r="O2509" s="669"/>
      <c r="P2509" s="683"/>
      <c r="Q2509" s="90"/>
    </row>
    <row r="2510" spans="2:17">
      <c r="B2510" s="90"/>
      <c r="C2510" s="90"/>
      <c r="D2510" s="90"/>
      <c r="E2510" s="90"/>
      <c r="N2510" s="730"/>
      <c r="O2510" s="669"/>
      <c r="P2510" s="683"/>
      <c r="Q2510" s="90"/>
    </row>
    <row r="2511" spans="2:17">
      <c r="B2511" s="90"/>
      <c r="C2511" s="90"/>
      <c r="D2511" s="90"/>
      <c r="E2511" s="90"/>
      <c r="N2511" s="730"/>
      <c r="O2511" s="669"/>
      <c r="P2511" s="683"/>
      <c r="Q2511" s="90"/>
    </row>
    <row r="2512" spans="2:17">
      <c r="B2512" s="90"/>
      <c r="C2512" s="90"/>
      <c r="D2512" s="90"/>
      <c r="E2512" s="90"/>
      <c r="N2512" s="730"/>
      <c r="O2512" s="669"/>
      <c r="P2512" s="683"/>
      <c r="Q2512" s="90"/>
    </row>
    <row r="2513" spans="2:17">
      <c r="B2513" s="90"/>
      <c r="C2513" s="90"/>
      <c r="D2513" s="90"/>
      <c r="E2513" s="90"/>
      <c r="N2513" s="730"/>
      <c r="O2513" s="669"/>
      <c r="P2513" s="683"/>
      <c r="Q2513" s="90"/>
    </row>
    <row r="2514" spans="2:17">
      <c r="B2514" s="90"/>
      <c r="C2514" s="90"/>
      <c r="D2514" s="90"/>
      <c r="E2514" s="90"/>
      <c r="N2514" s="730"/>
      <c r="O2514" s="669"/>
      <c r="P2514" s="683"/>
      <c r="Q2514" s="90"/>
    </row>
    <row r="2515" spans="2:17">
      <c r="B2515" s="90"/>
      <c r="C2515" s="90"/>
      <c r="D2515" s="90"/>
      <c r="E2515" s="90"/>
      <c r="N2515" s="730"/>
      <c r="O2515" s="669"/>
      <c r="P2515" s="683"/>
      <c r="Q2515" s="90"/>
    </row>
    <row r="2516" spans="2:17">
      <c r="B2516" s="90"/>
      <c r="C2516" s="90"/>
      <c r="D2516" s="90"/>
      <c r="E2516" s="90"/>
      <c r="N2516" s="730"/>
      <c r="O2516" s="669"/>
      <c r="P2516" s="683"/>
      <c r="Q2516" s="90"/>
    </row>
    <row r="2517" spans="2:17">
      <c r="B2517" s="90"/>
      <c r="C2517" s="90"/>
      <c r="D2517" s="90"/>
      <c r="E2517" s="90"/>
      <c r="N2517" s="730"/>
      <c r="O2517" s="669"/>
      <c r="P2517" s="683"/>
      <c r="Q2517" s="90"/>
    </row>
    <row r="2518" spans="2:17">
      <c r="B2518" s="90"/>
      <c r="C2518" s="90"/>
      <c r="D2518" s="90"/>
      <c r="E2518" s="90"/>
      <c r="N2518" s="730"/>
      <c r="O2518" s="669"/>
      <c r="P2518" s="683"/>
      <c r="Q2518" s="90"/>
    </row>
    <row r="2519" spans="2:17">
      <c r="B2519" s="90"/>
      <c r="C2519" s="90"/>
      <c r="D2519" s="90"/>
      <c r="E2519" s="90"/>
      <c r="N2519" s="730"/>
      <c r="O2519" s="669"/>
      <c r="P2519" s="683"/>
      <c r="Q2519" s="90"/>
    </row>
    <row r="2520" spans="2:17">
      <c r="B2520" s="90"/>
      <c r="C2520" s="90"/>
      <c r="D2520" s="90"/>
      <c r="E2520" s="90"/>
      <c r="N2520" s="730"/>
      <c r="O2520" s="669"/>
      <c r="P2520" s="683"/>
      <c r="Q2520" s="90"/>
    </row>
    <row r="2521" spans="2:17">
      <c r="B2521" s="90"/>
      <c r="C2521" s="90"/>
      <c r="D2521" s="90"/>
      <c r="E2521" s="90"/>
      <c r="N2521" s="730"/>
      <c r="O2521" s="669"/>
      <c r="P2521" s="683"/>
      <c r="Q2521" s="90"/>
    </row>
    <row r="2522" spans="2:17">
      <c r="B2522" s="90"/>
      <c r="C2522" s="90"/>
      <c r="D2522" s="90"/>
      <c r="E2522" s="90"/>
      <c r="N2522" s="730"/>
      <c r="O2522" s="669"/>
      <c r="P2522" s="683"/>
      <c r="Q2522" s="90"/>
    </row>
    <row r="2523" spans="2:17">
      <c r="B2523" s="90"/>
      <c r="C2523" s="90"/>
      <c r="D2523" s="90"/>
      <c r="E2523" s="90"/>
      <c r="N2523" s="730"/>
      <c r="O2523" s="669"/>
      <c r="P2523" s="683"/>
      <c r="Q2523" s="90"/>
    </row>
    <row r="2524" spans="2:17">
      <c r="B2524" s="90"/>
      <c r="C2524" s="90"/>
      <c r="D2524" s="90"/>
      <c r="E2524" s="90"/>
      <c r="N2524" s="730"/>
      <c r="O2524" s="669"/>
      <c r="P2524" s="683"/>
      <c r="Q2524" s="90"/>
    </row>
    <row r="2525" spans="2:17">
      <c r="B2525" s="90"/>
      <c r="C2525" s="90"/>
      <c r="D2525" s="90"/>
      <c r="E2525" s="90"/>
      <c r="N2525" s="730"/>
      <c r="O2525" s="669"/>
      <c r="P2525" s="683"/>
      <c r="Q2525" s="90"/>
    </row>
    <row r="2526" spans="2:17">
      <c r="B2526" s="90"/>
      <c r="C2526" s="90"/>
      <c r="D2526" s="90"/>
      <c r="E2526" s="90"/>
      <c r="N2526" s="730"/>
      <c r="O2526" s="669"/>
      <c r="P2526" s="683"/>
      <c r="Q2526" s="90"/>
    </row>
    <row r="2527" spans="2:17">
      <c r="B2527" s="90"/>
      <c r="C2527" s="90"/>
      <c r="D2527" s="90"/>
      <c r="E2527" s="90"/>
      <c r="N2527" s="730"/>
      <c r="O2527" s="669"/>
      <c r="P2527" s="683"/>
      <c r="Q2527" s="90"/>
    </row>
    <row r="2528" spans="2:17">
      <c r="B2528" s="90"/>
      <c r="C2528" s="90"/>
      <c r="D2528" s="90"/>
      <c r="E2528" s="90"/>
      <c r="N2528" s="730"/>
      <c r="O2528" s="669"/>
      <c r="P2528" s="683"/>
      <c r="Q2528" s="90"/>
    </row>
    <row r="2529" spans="2:17">
      <c r="B2529" s="90"/>
      <c r="C2529" s="90"/>
      <c r="D2529" s="90"/>
      <c r="E2529" s="90"/>
      <c r="N2529" s="730"/>
      <c r="O2529" s="669"/>
      <c r="P2529" s="683"/>
      <c r="Q2529" s="90"/>
    </row>
    <row r="2530" spans="2:17">
      <c r="B2530" s="90"/>
      <c r="C2530" s="90"/>
      <c r="D2530" s="90"/>
      <c r="E2530" s="90"/>
      <c r="N2530" s="730"/>
      <c r="O2530" s="669"/>
      <c r="P2530" s="683"/>
      <c r="Q2530" s="90"/>
    </row>
    <row r="2531" spans="2:17">
      <c r="B2531" s="90"/>
      <c r="C2531" s="90"/>
      <c r="D2531" s="90"/>
      <c r="E2531" s="90"/>
      <c r="N2531" s="730"/>
      <c r="O2531" s="669"/>
      <c r="P2531" s="683"/>
      <c r="Q2531" s="90"/>
    </row>
    <row r="2532" spans="2:17">
      <c r="B2532" s="90"/>
      <c r="C2532" s="90"/>
      <c r="D2532" s="90"/>
      <c r="E2532" s="90"/>
      <c r="N2532" s="730"/>
      <c r="O2532" s="669"/>
      <c r="P2532" s="683"/>
      <c r="Q2532" s="90"/>
    </row>
    <row r="2533" spans="2:17">
      <c r="B2533" s="90"/>
      <c r="C2533" s="90"/>
      <c r="D2533" s="90"/>
      <c r="E2533" s="90"/>
      <c r="N2533" s="730"/>
      <c r="O2533" s="669"/>
      <c r="P2533" s="683"/>
      <c r="Q2533" s="90"/>
    </row>
    <row r="2534" spans="2:17">
      <c r="B2534" s="90"/>
      <c r="C2534" s="90"/>
      <c r="D2534" s="90"/>
      <c r="E2534" s="90"/>
      <c r="N2534" s="730"/>
      <c r="O2534" s="669"/>
      <c r="P2534" s="683"/>
      <c r="Q2534" s="90"/>
    </row>
    <row r="2535" spans="2:17">
      <c r="B2535" s="90"/>
      <c r="C2535" s="90"/>
      <c r="D2535" s="90"/>
      <c r="E2535" s="90"/>
      <c r="N2535" s="730"/>
      <c r="O2535" s="669"/>
      <c r="P2535" s="683"/>
      <c r="Q2535" s="90"/>
    </row>
    <row r="2536" spans="2:17">
      <c r="B2536" s="90"/>
      <c r="C2536" s="90"/>
      <c r="D2536" s="90"/>
      <c r="E2536" s="90"/>
      <c r="N2536" s="730"/>
      <c r="O2536" s="669"/>
      <c r="P2536" s="683"/>
      <c r="Q2536" s="90"/>
    </row>
    <row r="2537" spans="2:17">
      <c r="B2537" s="90"/>
      <c r="C2537" s="90"/>
      <c r="D2537" s="90"/>
      <c r="E2537" s="90"/>
      <c r="N2537" s="730"/>
      <c r="O2537" s="669"/>
      <c r="P2537" s="683"/>
      <c r="Q2537" s="90"/>
    </row>
    <row r="2538" spans="2:17">
      <c r="B2538" s="90"/>
      <c r="C2538" s="90"/>
      <c r="D2538" s="90"/>
      <c r="E2538" s="90"/>
      <c r="N2538" s="730"/>
      <c r="O2538" s="669"/>
      <c r="P2538" s="683"/>
      <c r="Q2538" s="90"/>
    </row>
    <row r="2539" spans="2:17">
      <c r="B2539" s="90"/>
      <c r="C2539" s="90"/>
      <c r="D2539" s="90"/>
      <c r="E2539" s="90"/>
      <c r="N2539" s="730"/>
      <c r="O2539" s="669"/>
      <c r="P2539" s="683"/>
      <c r="Q2539" s="90"/>
    </row>
    <row r="2540" spans="2:17">
      <c r="B2540" s="90"/>
      <c r="C2540" s="90"/>
      <c r="D2540" s="90"/>
      <c r="E2540" s="90"/>
      <c r="N2540" s="730"/>
      <c r="O2540" s="669"/>
      <c r="P2540" s="683"/>
      <c r="Q2540" s="90"/>
    </row>
    <row r="2541" spans="2:17">
      <c r="B2541" s="90"/>
      <c r="C2541" s="90"/>
      <c r="D2541" s="90"/>
      <c r="E2541" s="90"/>
      <c r="N2541" s="730"/>
      <c r="O2541" s="669"/>
      <c r="P2541" s="683"/>
      <c r="Q2541" s="90"/>
    </row>
    <row r="2542" spans="2:17">
      <c r="B2542" s="90"/>
      <c r="C2542" s="90"/>
      <c r="D2542" s="90"/>
      <c r="E2542" s="90"/>
      <c r="N2542" s="730"/>
      <c r="O2542" s="669"/>
      <c r="P2542" s="683"/>
      <c r="Q2542" s="90"/>
    </row>
    <row r="2543" spans="2:17">
      <c r="B2543" s="90"/>
      <c r="C2543" s="90"/>
      <c r="D2543" s="90"/>
      <c r="E2543" s="90"/>
      <c r="N2543" s="730"/>
      <c r="O2543" s="669"/>
      <c r="P2543" s="683"/>
      <c r="Q2543" s="90"/>
    </row>
    <row r="2544" spans="2:17">
      <c r="B2544" s="90"/>
      <c r="C2544" s="90"/>
      <c r="D2544" s="90"/>
      <c r="E2544" s="90"/>
      <c r="N2544" s="730"/>
      <c r="O2544" s="669"/>
      <c r="P2544" s="683"/>
      <c r="Q2544" s="90"/>
    </row>
    <row r="2545" spans="2:17">
      <c r="B2545" s="90"/>
      <c r="C2545" s="90"/>
      <c r="D2545" s="90"/>
      <c r="E2545" s="90"/>
      <c r="N2545" s="730"/>
      <c r="O2545" s="669"/>
      <c r="P2545" s="683"/>
      <c r="Q2545" s="90"/>
    </row>
    <row r="2546" spans="2:17">
      <c r="B2546" s="90"/>
      <c r="C2546" s="90"/>
      <c r="D2546" s="90"/>
      <c r="E2546" s="90"/>
      <c r="N2546" s="730"/>
      <c r="O2546" s="669"/>
      <c r="P2546" s="683"/>
      <c r="Q2546" s="90"/>
    </row>
    <row r="2547" spans="2:17">
      <c r="B2547" s="90"/>
      <c r="C2547" s="90"/>
      <c r="D2547" s="90"/>
      <c r="E2547" s="90"/>
      <c r="N2547" s="730"/>
      <c r="O2547" s="669"/>
      <c r="P2547" s="683"/>
      <c r="Q2547" s="90"/>
    </row>
    <row r="2548" spans="2:17">
      <c r="B2548" s="90"/>
      <c r="C2548" s="90"/>
      <c r="D2548" s="90"/>
      <c r="E2548" s="90"/>
      <c r="N2548" s="730"/>
      <c r="O2548" s="669"/>
      <c r="P2548" s="683"/>
      <c r="Q2548" s="90"/>
    </row>
    <row r="2549" spans="2:17">
      <c r="B2549" s="90"/>
      <c r="C2549" s="90"/>
      <c r="D2549" s="90"/>
      <c r="E2549" s="90"/>
      <c r="N2549" s="730"/>
      <c r="O2549" s="669"/>
      <c r="P2549" s="683"/>
      <c r="Q2549" s="90"/>
    </row>
    <row r="2550" spans="2:17">
      <c r="B2550" s="90"/>
      <c r="C2550" s="90"/>
      <c r="D2550" s="90"/>
      <c r="E2550" s="90"/>
      <c r="N2550" s="730"/>
      <c r="O2550" s="669"/>
      <c r="P2550" s="683"/>
      <c r="Q2550" s="90"/>
    </row>
    <row r="2551" spans="2:17">
      <c r="B2551" s="90"/>
      <c r="C2551" s="90"/>
      <c r="D2551" s="90"/>
      <c r="E2551" s="90"/>
      <c r="N2551" s="730"/>
      <c r="O2551" s="669"/>
      <c r="P2551" s="683"/>
      <c r="Q2551" s="90"/>
    </row>
    <row r="2552" spans="2:17">
      <c r="B2552" s="90"/>
      <c r="C2552" s="90"/>
      <c r="D2552" s="90"/>
      <c r="E2552" s="90"/>
      <c r="N2552" s="730"/>
      <c r="O2552" s="669"/>
      <c r="P2552" s="683"/>
      <c r="Q2552" s="90"/>
    </row>
    <row r="2553" spans="2:17">
      <c r="B2553" s="90"/>
      <c r="C2553" s="90"/>
      <c r="D2553" s="90"/>
      <c r="E2553" s="90"/>
      <c r="N2553" s="730"/>
      <c r="O2553" s="669"/>
      <c r="P2553" s="683"/>
      <c r="Q2553" s="90"/>
    </row>
    <row r="2554" spans="2:17">
      <c r="B2554" s="90"/>
      <c r="C2554" s="90"/>
      <c r="D2554" s="90"/>
      <c r="E2554" s="90"/>
      <c r="N2554" s="730"/>
      <c r="O2554" s="669"/>
      <c r="P2554" s="683"/>
      <c r="Q2554" s="90"/>
    </row>
    <row r="2555" spans="2:17">
      <c r="B2555" s="90"/>
      <c r="C2555" s="90"/>
      <c r="D2555" s="90"/>
      <c r="E2555" s="90"/>
      <c r="N2555" s="730"/>
      <c r="O2555" s="669"/>
      <c r="P2555" s="683"/>
      <c r="Q2555" s="90"/>
    </row>
    <row r="2556" spans="2:17">
      <c r="B2556" s="90"/>
      <c r="C2556" s="90"/>
      <c r="D2556" s="90"/>
      <c r="E2556" s="90"/>
      <c r="N2556" s="730"/>
      <c r="O2556" s="669"/>
      <c r="P2556" s="683"/>
      <c r="Q2556" s="90"/>
    </row>
    <row r="2557" spans="2:17">
      <c r="B2557" s="90"/>
      <c r="C2557" s="90"/>
      <c r="D2557" s="90"/>
      <c r="E2557" s="90"/>
      <c r="N2557" s="730"/>
      <c r="O2557" s="669"/>
      <c r="P2557" s="683"/>
      <c r="Q2557" s="90"/>
    </row>
    <row r="2558" spans="2:17">
      <c r="B2558" s="90"/>
      <c r="C2558" s="90"/>
      <c r="D2558" s="90"/>
      <c r="E2558" s="90"/>
      <c r="N2558" s="730"/>
      <c r="O2558" s="669"/>
      <c r="P2558" s="683"/>
      <c r="Q2558" s="90"/>
    </row>
    <row r="2559" spans="2:17">
      <c r="B2559" s="90"/>
      <c r="C2559" s="90"/>
      <c r="D2559" s="90"/>
      <c r="E2559" s="90"/>
      <c r="N2559" s="730"/>
      <c r="O2559" s="669"/>
      <c r="P2559" s="683"/>
      <c r="Q2559" s="90"/>
    </row>
    <row r="2560" spans="2:17">
      <c r="B2560" s="90"/>
      <c r="C2560" s="90"/>
      <c r="D2560" s="90"/>
      <c r="E2560" s="90"/>
      <c r="N2560" s="730"/>
      <c r="O2560" s="669"/>
      <c r="P2560" s="683"/>
      <c r="Q2560" s="90"/>
    </row>
    <row r="2561" spans="2:17">
      <c r="B2561" s="90"/>
      <c r="C2561" s="90"/>
      <c r="D2561" s="90"/>
      <c r="E2561" s="90"/>
      <c r="N2561" s="730"/>
      <c r="O2561" s="669"/>
      <c r="P2561" s="683"/>
      <c r="Q2561" s="90"/>
    </row>
    <row r="2562" spans="2:17">
      <c r="B2562" s="90"/>
      <c r="C2562" s="90"/>
      <c r="D2562" s="90"/>
      <c r="E2562" s="90"/>
      <c r="N2562" s="730"/>
      <c r="O2562" s="669"/>
      <c r="P2562" s="683"/>
      <c r="Q2562" s="90"/>
    </row>
    <row r="2563" spans="2:17">
      <c r="B2563" s="90"/>
      <c r="C2563" s="90"/>
      <c r="D2563" s="90"/>
      <c r="E2563" s="90"/>
      <c r="N2563" s="730"/>
      <c r="O2563" s="669"/>
      <c r="P2563" s="683"/>
      <c r="Q2563" s="90"/>
    </row>
    <row r="2564" spans="2:17">
      <c r="B2564" s="90"/>
      <c r="C2564" s="90"/>
      <c r="D2564" s="90"/>
      <c r="E2564" s="90"/>
      <c r="N2564" s="730"/>
      <c r="O2564" s="669"/>
      <c r="P2564" s="683"/>
      <c r="Q2564" s="90"/>
    </row>
    <row r="2565" spans="2:17">
      <c r="B2565" s="90"/>
      <c r="C2565" s="90"/>
      <c r="D2565" s="90"/>
      <c r="E2565" s="90"/>
      <c r="N2565" s="730"/>
      <c r="O2565" s="669"/>
      <c r="P2565" s="683"/>
      <c r="Q2565" s="90"/>
    </row>
    <row r="2566" spans="2:17">
      <c r="B2566" s="90"/>
      <c r="C2566" s="90"/>
      <c r="D2566" s="90"/>
      <c r="E2566" s="90"/>
      <c r="N2566" s="730"/>
      <c r="O2566" s="669"/>
      <c r="P2566" s="683"/>
      <c r="Q2566" s="90"/>
    </row>
    <row r="2567" spans="2:17">
      <c r="B2567" s="90"/>
      <c r="C2567" s="90"/>
      <c r="D2567" s="90"/>
      <c r="E2567" s="90"/>
      <c r="N2567" s="730"/>
      <c r="O2567" s="669"/>
      <c r="P2567" s="683"/>
      <c r="Q2567" s="90"/>
    </row>
    <row r="2568" spans="2:17">
      <c r="B2568" s="90"/>
      <c r="C2568" s="90"/>
      <c r="D2568" s="90"/>
      <c r="E2568" s="90"/>
      <c r="N2568" s="730"/>
      <c r="O2568" s="669"/>
      <c r="P2568" s="683"/>
      <c r="Q2568" s="90"/>
    </row>
    <row r="2569" spans="2:17">
      <c r="B2569" s="90"/>
      <c r="C2569" s="90"/>
      <c r="D2569" s="90"/>
      <c r="E2569" s="90"/>
      <c r="N2569" s="730"/>
      <c r="O2569" s="669"/>
      <c r="P2569" s="683"/>
      <c r="Q2569" s="90"/>
    </row>
    <row r="2570" spans="2:17">
      <c r="B2570" s="90"/>
      <c r="C2570" s="90"/>
      <c r="D2570" s="90"/>
      <c r="E2570" s="90"/>
      <c r="N2570" s="730"/>
      <c r="O2570" s="669"/>
      <c r="P2570" s="683"/>
      <c r="Q2570" s="90"/>
    </row>
    <row r="2571" spans="2:17">
      <c r="B2571" s="90"/>
      <c r="C2571" s="90"/>
      <c r="D2571" s="90"/>
      <c r="E2571" s="90"/>
      <c r="N2571" s="730"/>
      <c r="O2571" s="669"/>
      <c r="P2571" s="683"/>
      <c r="Q2571" s="90"/>
    </row>
    <row r="2572" spans="2:17">
      <c r="B2572" s="90"/>
      <c r="C2572" s="90"/>
      <c r="D2572" s="90"/>
      <c r="E2572" s="90"/>
      <c r="N2572" s="730"/>
      <c r="O2572" s="669"/>
      <c r="P2572" s="683"/>
      <c r="Q2572" s="90"/>
    </row>
    <row r="2573" spans="2:17">
      <c r="B2573" s="90"/>
      <c r="C2573" s="90"/>
      <c r="D2573" s="90"/>
      <c r="E2573" s="90"/>
      <c r="N2573" s="730"/>
      <c r="O2573" s="669"/>
      <c r="P2573" s="683"/>
      <c r="Q2573" s="90"/>
    </row>
    <row r="2574" spans="2:17">
      <c r="B2574" s="90"/>
      <c r="C2574" s="90"/>
      <c r="D2574" s="90"/>
      <c r="E2574" s="90"/>
      <c r="N2574" s="730"/>
      <c r="O2574" s="669"/>
      <c r="P2574" s="683"/>
      <c r="Q2574" s="90"/>
    </row>
    <row r="2575" spans="2:17">
      <c r="B2575" s="90"/>
      <c r="C2575" s="90"/>
      <c r="D2575" s="90"/>
      <c r="E2575" s="90"/>
      <c r="N2575" s="730"/>
      <c r="O2575" s="669"/>
      <c r="P2575" s="683"/>
      <c r="Q2575" s="90"/>
    </row>
    <row r="2576" spans="2:17">
      <c r="B2576" s="90"/>
      <c r="C2576" s="90"/>
      <c r="D2576" s="90"/>
      <c r="E2576" s="90"/>
      <c r="N2576" s="730"/>
      <c r="O2576" s="669"/>
      <c r="P2576" s="683"/>
      <c r="Q2576" s="90"/>
    </row>
    <row r="2577" spans="2:17">
      <c r="B2577" s="90"/>
      <c r="C2577" s="90"/>
      <c r="D2577" s="90"/>
      <c r="E2577" s="90"/>
      <c r="N2577" s="730"/>
      <c r="O2577" s="669"/>
      <c r="P2577" s="683"/>
      <c r="Q2577" s="90"/>
    </row>
    <row r="2578" spans="2:17">
      <c r="B2578" s="90"/>
      <c r="C2578" s="90"/>
      <c r="D2578" s="90"/>
      <c r="E2578" s="90"/>
      <c r="N2578" s="730"/>
      <c r="O2578" s="669"/>
      <c r="P2578" s="683"/>
      <c r="Q2578" s="90"/>
    </row>
    <row r="2579" spans="2:17">
      <c r="B2579" s="90"/>
      <c r="C2579" s="90"/>
      <c r="D2579" s="90"/>
      <c r="E2579" s="90"/>
      <c r="N2579" s="730"/>
      <c r="O2579" s="669"/>
      <c r="P2579" s="683"/>
      <c r="Q2579" s="90"/>
    </row>
    <row r="2580" spans="2:17">
      <c r="B2580" s="90"/>
      <c r="C2580" s="90"/>
      <c r="D2580" s="90"/>
      <c r="E2580" s="90"/>
      <c r="N2580" s="730"/>
      <c r="O2580" s="669"/>
      <c r="P2580" s="683"/>
      <c r="Q2580" s="90"/>
    </row>
    <row r="2581" spans="2:17">
      <c r="B2581" s="90"/>
      <c r="C2581" s="90"/>
      <c r="D2581" s="90"/>
      <c r="E2581" s="90"/>
      <c r="N2581" s="730"/>
      <c r="O2581" s="669"/>
      <c r="P2581" s="683"/>
      <c r="Q2581" s="90"/>
    </row>
    <row r="2582" spans="2:17">
      <c r="B2582" s="90"/>
      <c r="C2582" s="90"/>
      <c r="D2582" s="90"/>
      <c r="E2582" s="90"/>
      <c r="N2582" s="730"/>
      <c r="O2582" s="669"/>
      <c r="P2582" s="683"/>
      <c r="Q2582" s="90"/>
    </row>
    <row r="2583" spans="2:17">
      <c r="B2583" s="90"/>
      <c r="C2583" s="90"/>
      <c r="D2583" s="90"/>
      <c r="E2583" s="90"/>
      <c r="N2583" s="730"/>
      <c r="O2583" s="669"/>
      <c r="P2583" s="683"/>
      <c r="Q2583" s="90"/>
    </row>
    <row r="2584" spans="2:17">
      <c r="B2584" s="90"/>
      <c r="C2584" s="90"/>
      <c r="D2584" s="90"/>
      <c r="E2584" s="90"/>
      <c r="N2584" s="730"/>
      <c r="O2584" s="669"/>
      <c r="P2584" s="683"/>
      <c r="Q2584" s="90"/>
    </row>
    <row r="2585" spans="2:17">
      <c r="B2585" s="90"/>
      <c r="C2585" s="90"/>
      <c r="D2585" s="90"/>
      <c r="E2585" s="90"/>
      <c r="N2585" s="730"/>
      <c r="O2585" s="669"/>
      <c r="P2585" s="683"/>
      <c r="Q2585" s="90"/>
    </row>
    <row r="2586" spans="2:17">
      <c r="B2586" s="90"/>
      <c r="C2586" s="90"/>
      <c r="D2586" s="90"/>
      <c r="E2586" s="90"/>
      <c r="N2586" s="730"/>
      <c r="O2586" s="669"/>
      <c r="P2586" s="683"/>
      <c r="Q2586" s="90"/>
    </row>
    <row r="2587" spans="2:17">
      <c r="B2587" s="90"/>
      <c r="C2587" s="90"/>
      <c r="D2587" s="90"/>
      <c r="E2587" s="90"/>
      <c r="N2587" s="730"/>
      <c r="O2587" s="669"/>
      <c r="P2587" s="683"/>
      <c r="Q2587" s="90"/>
    </row>
    <row r="2588" spans="2:17">
      <c r="B2588" s="90"/>
      <c r="C2588" s="90"/>
      <c r="D2588" s="90"/>
      <c r="E2588" s="90"/>
      <c r="N2588" s="730"/>
      <c r="O2588" s="669"/>
      <c r="P2588" s="683"/>
      <c r="Q2588" s="90"/>
    </row>
    <row r="2589" spans="2:17">
      <c r="B2589" s="90"/>
      <c r="C2589" s="90"/>
      <c r="D2589" s="90"/>
      <c r="E2589" s="90"/>
      <c r="N2589" s="730"/>
      <c r="O2589" s="669"/>
      <c r="P2589" s="683"/>
      <c r="Q2589" s="90"/>
    </row>
    <row r="2590" spans="2:17">
      <c r="B2590" s="90"/>
      <c r="C2590" s="90"/>
      <c r="D2590" s="90"/>
      <c r="E2590" s="90"/>
      <c r="N2590" s="730"/>
      <c r="O2590" s="669"/>
      <c r="P2590" s="683"/>
      <c r="Q2590" s="90"/>
    </row>
    <row r="2591" spans="2:17">
      <c r="B2591" s="90"/>
      <c r="C2591" s="90"/>
      <c r="D2591" s="90"/>
      <c r="E2591" s="90"/>
      <c r="N2591" s="730"/>
      <c r="O2591" s="669"/>
      <c r="P2591" s="683"/>
      <c r="Q2591" s="90"/>
    </row>
    <row r="2592" spans="2:17">
      <c r="B2592" s="90"/>
      <c r="C2592" s="90"/>
      <c r="D2592" s="90"/>
      <c r="E2592" s="90"/>
      <c r="N2592" s="730"/>
      <c r="O2592" s="669"/>
      <c r="P2592" s="683"/>
      <c r="Q2592" s="90"/>
    </row>
    <row r="2593" spans="2:17">
      <c r="B2593" s="90"/>
      <c r="C2593" s="90"/>
      <c r="D2593" s="90"/>
      <c r="E2593" s="90"/>
      <c r="N2593" s="730"/>
      <c r="O2593" s="669"/>
      <c r="P2593" s="683"/>
      <c r="Q2593" s="90"/>
    </row>
    <row r="2594" spans="2:17">
      <c r="B2594" s="90"/>
      <c r="C2594" s="90"/>
      <c r="D2594" s="90"/>
      <c r="E2594" s="90"/>
      <c r="N2594" s="730"/>
      <c r="O2594" s="669"/>
      <c r="P2594" s="683"/>
      <c r="Q2594" s="90"/>
    </row>
    <row r="2595" spans="2:17">
      <c r="B2595" s="90"/>
      <c r="C2595" s="90"/>
      <c r="D2595" s="90"/>
      <c r="E2595" s="90"/>
      <c r="N2595" s="730"/>
      <c r="O2595" s="669"/>
      <c r="P2595" s="683"/>
      <c r="Q2595" s="90"/>
    </row>
    <row r="2596" spans="2:17">
      <c r="B2596" s="90"/>
      <c r="C2596" s="90"/>
      <c r="D2596" s="90"/>
      <c r="E2596" s="90"/>
      <c r="N2596" s="730"/>
      <c r="O2596" s="669"/>
      <c r="P2596" s="683"/>
      <c r="Q2596" s="90"/>
    </row>
    <row r="2597" spans="2:17">
      <c r="B2597" s="90"/>
      <c r="C2597" s="90"/>
      <c r="D2597" s="90"/>
      <c r="E2597" s="90"/>
      <c r="N2597" s="730"/>
      <c r="O2597" s="669"/>
      <c r="P2597" s="683"/>
      <c r="Q2597" s="90"/>
    </row>
    <row r="2598" spans="2:17">
      <c r="B2598" s="90"/>
      <c r="C2598" s="90"/>
      <c r="D2598" s="90"/>
      <c r="E2598" s="90"/>
      <c r="N2598" s="730"/>
      <c r="O2598" s="669"/>
      <c r="P2598" s="683"/>
      <c r="Q2598" s="90"/>
    </row>
    <row r="2599" spans="2:17">
      <c r="B2599" s="90"/>
      <c r="C2599" s="90"/>
      <c r="D2599" s="90"/>
      <c r="E2599" s="90"/>
      <c r="N2599" s="730"/>
      <c r="O2599" s="669"/>
      <c r="P2599" s="683"/>
      <c r="Q2599" s="90"/>
    </row>
    <row r="2600" spans="2:17">
      <c r="B2600" s="90"/>
      <c r="C2600" s="90"/>
      <c r="D2600" s="90"/>
      <c r="E2600" s="90"/>
      <c r="N2600" s="730"/>
      <c r="O2600" s="669"/>
      <c r="P2600" s="683"/>
      <c r="Q2600" s="90"/>
    </row>
    <row r="2601" spans="2:17">
      <c r="B2601" s="90"/>
      <c r="C2601" s="90"/>
      <c r="D2601" s="90"/>
      <c r="E2601" s="90"/>
      <c r="N2601" s="730"/>
      <c r="O2601" s="669"/>
      <c r="P2601" s="683"/>
      <c r="Q2601" s="90"/>
    </row>
    <row r="2602" spans="2:17">
      <c r="B2602" s="90"/>
      <c r="C2602" s="90"/>
      <c r="D2602" s="90"/>
      <c r="E2602" s="90"/>
      <c r="N2602" s="730"/>
      <c r="O2602" s="669"/>
      <c r="P2602" s="683"/>
      <c r="Q2602" s="90"/>
    </row>
    <row r="2603" spans="2:17">
      <c r="B2603" s="90"/>
      <c r="C2603" s="90"/>
      <c r="D2603" s="90"/>
      <c r="E2603" s="90"/>
      <c r="N2603" s="730"/>
      <c r="O2603" s="669"/>
      <c r="P2603" s="683"/>
      <c r="Q2603" s="90"/>
    </row>
    <row r="2604" spans="2:17">
      <c r="B2604" s="90"/>
      <c r="C2604" s="90"/>
      <c r="D2604" s="90"/>
      <c r="E2604" s="90"/>
      <c r="N2604" s="730"/>
      <c r="O2604" s="669"/>
      <c r="P2604" s="683"/>
      <c r="Q2604" s="90"/>
    </row>
    <row r="2605" spans="2:17">
      <c r="B2605" s="90"/>
      <c r="C2605" s="90"/>
      <c r="D2605" s="90"/>
      <c r="E2605" s="90"/>
      <c r="N2605" s="730"/>
      <c r="O2605" s="669"/>
      <c r="P2605" s="683"/>
      <c r="Q2605" s="90"/>
    </row>
    <row r="2606" spans="2:17">
      <c r="B2606" s="90"/>
      <c r="C2606" s="90"/>
      <c r="D2606" s="90"/>
      <c r="E2606" s="90"/>
      <c r="N2606" s="730"/>
      <c r="O2606" s="669"/>
      <c r="P2606" s="683"/>
      <c r="Q2606" s="90"/>
    </row>
    <row r="2607" spans="2:17">
      <c r="B2607" s="90"/>
      <c r="C2607" s="90"/>
      <c r="D2607" s="90"/>
      <c r="E2607" s="90"/>
      <c r="N2607" s="730"/>
      <c r="O2607" s="669"/>
      <c r="P2607" s="683"/>
      <c r="Q2607" s="90"/>
    </row>
    <row r="2608" spans="2:17">
      <c r="B2608" s="90"/>
      <c r="C2608" s="90"/>
      <c r="D2608" s="90"/>
      <c r="E2608" s="90"/>
      <c r="N2608" s="730"/>
      <c r="O2608" s="669"/>
      <c r="P2608" s="683"/>
      <c r="Q2608" s="90"/>
    </row>
    <row r="2609" spans="2:17">
      <c r="B2609" s="90"/>
      <c r="C2609" s="90"/>
      <c r="D2609" s="90"/>
      <c r="E2609" s="90"/>
      <c r="N2609" s="730"/>
      <c r="O2609" s="669"/>
      <c r="P2609" s="683"/>
      <c r="Q2609" s="90"/>
    </row>
    <row r="2610" spans="2:17">
      <c r="B2610" s="90"/>
      <c r="C2610" s="90"/>
      <c r="D2610" s="90"/>
      <c r="E2610" s="90"/>
      <c r="N2610" s="730"/>
      <c r="O2610" s="669"/>
      <c r="P2610" s="683"/>
      <c r="Q2610" s="90"/>
    </row>
    <row r="2611" spans="2:17">
      <c r="B2611" s="90"/>
      <c r="C2611" s="90"/>
      <c r="D2611" s="90"/>
      <c r="E2611" s="90"/>
      <c r="N2611" s="730"/>
      <c r="O2611" s="669"/>
      <c r="P2611" s="683"/>
      <c r="Q2611" s="90"/>
    </row>
    <row r="2612" spans="2:17">
      <c r="B2612" s="90"/>
      <c r="C2612" s="90"/>
      <c r="D2612" s="90"/>
      <c r="E2612" s="90"/>
      <c r="N2612" s="730"/>
      <c r="O2612" s="669"/>
      <c r="P2612" s="683"/>
      <c r="Q2612" s="90"/>
    </row>
    <row r="2613" spans="2:17">
      <c r="B2613" s="90"/>
      <c r="C2613" s="90"/>
      <c r="D2613" s="90"/>
      <c r="E2613" s="90"/>
      <c r="N2613" s="730"/>
      <c r="O2613" s="669"/>
      <c r="P2613" s="683"/>
      <c r="Q2613" s="90"/>
    </row>
    <row r="2614" spans="2:17">
      <c r="B2614" s="90"/>
      <c r="C2614" s="90"/>
      <c r="D2614" s="90"/>
      <c r="E2614" s="90"/>
      <c r="N2614" s="730"/>
      <c r="O2614" s="669"/>
      <c r="P2614" s="683"/>
      <c r="Q2614" s="90"/>
    </row>
    <row r="2615" spans="2:17">
      <c r="B2615" s="90"/>
      <c r="C2615" s="90"/>
      <c r="D2615" s="90"/>
      <c r="E2615" s="90"/>
      <c r="N2615" s="730"/>
      <c r="O2615" s="669"/>
      <c r="P2615" s="683"/>
      <c r="Q2615" s="90"/>
    </row>
    <row r="2616" spans="2:17">
      <c r="B2616" s="90"/>
      <c r="C2616" s="90"/>
      <c r="D2616" s="90"/>
      <c r="E2616" s="90"/>
      <c r="N2616" s="730"/>
      <c r="O2616" s="669"/>
      <c r="P2616" s="683"/>
      <c r="Q2616" s="90"/>
    </row>
    <row r="2617" spans="2:17">
      <c r="B2617" s="90"/>
      <c r="C2617" s="90"/>
      <c r="D2617" s="90"/>
      <c r="E2617" s="90"/>
      <c r="N2617" s="730"/>
      <c r="O2617" s="669"/>
      <c r="P2617" s="683"/>
      <c r="Q2617" s="90"/>
    </row>
    <row r="2618" spans="2:17">
      <c r="B2618" s="90"/>
      <c r="C2618" s="90"/>
      <c r="D2618" s="90"/>
      <c r="E2618" s="90"/>
      <c r="N2618" s="730"/>
      <c r="O2618" s="669"/>
      <c r="P2618" s="683"/>
      <c r="Q2618" s="90"/>
    </row>
    <row r="2619" spans="2:17">
      <c r="B2619" s="90"/>
      <c r="C2619" s="90"/>
      <c r="D2619" s="90"/>
      <c r="E2619" s="90"/>
      <c r="N2619" s="730"/>
      <c r="O2619" s="669"/>
      <c r="P2619" s="683"/>
      <c r="Q2619" s="90"/>
    </row>
    <row r="2620" spans="2:17">
      <c r="B2620" s="90"/>
      <c r="C2620" s="90"/>
      <c r="D2620" s="90"/>
      <c r="E2620" s="90"/>
      <c r="N2620" s="730"/>
      <c r="O2620" s="669"/>
      <c r="P2620" s="683"/>
      <c r="Q2620" s="90"/>
    </row>
    <row r="2621" spans="2:17">
      <c r="B2621" s="90"/>
      <c r="C2621" s="90"/>
      <c r="D2621" s="90"/>
      <c r="E2621" s="90"/>
      <c r="N2621" s="730"/>
      <c r="O2621" s="669"/>
      <c r="P2621" s="683"/>
      <c r="Q2621" s="90"/>
    </row>
    <row r="2622" spans="2:17">
      <c r="B2622" s="90"/>
      <c r="C2622" s="90"/>
      <c r="D2622" s="90"/>
      <c r="E2622" s="90"/>
      <c r="N2622" s="730"/>
      <c r="O2622" s="669"/>
      <c r="P2622" s="683"/>
      <c r="Q2622" s="90"/>
    </row>
    <row r="2623" spans="2:17">
      <c r="B2623" s="90"/>
      <c r="C2623" s="90"/>
      <c r="D2623" s="90"/>
      <c r="E2623" s="90"/>
      <c r="N2623" s="730"/>
      <c r="O2623" s="669"/>
      <c r="P2623" s="683"/>
      <c r="Q2623" s="90"/>
    </row>
    <row r="2624" spans="2:17">
      <c r="B2624" s="90"/>
      <c r="C2624" s="90"/>
      <c r="D2624" s="90"/>
      <c r="E2624" s="90"/>
      <c r="N2624" s="730"/>
      <c r="O2624" s="669"/>
      <c r="P2624" s="683"/>
      <c r="Q2624" s="90"/>
    </row>
    <row r="2625" spans="2:17">
      <c r="B2625" s="90"/>
      <c r="C2625" s="90"/>
      <c r="D2625" s="90"/>
      <c r="E2625" s="90"/>
      <c r="N2625" s="730"/>
      <c r="O2625" s="669"/>
      <c r="P2625" s="683"/>
      <c r="Q2625" s="90"/>
    </row>
    <row r="2626" spans="2:17">
      <c r="B2626" s="90"/>
      <c r="C2626" s="90"/>
      <c r="D2626" s="90"/>
      <c r="E2626" s="90"/>
      <c r="N2626" s="730"/>
      <c r="O2626" s="669"/>
      <c r="P2626" s="683"/>
      <c r="Q2626" s="90"/>
    </row>
    <row r="2627" spans="2:17">
      <c r="B2627" s="90"/>
      <c r="C2627" s="90"/>
      <c r="D2627" s="90"/>
      <c r="E2627" s="90"/>
      <c r="N2627" s="730"/>
      <c r="O2627" s="669"/>
      <c r="P2627" s="683"/>
      <c r="Q2627" s="90"/>
    </row>
    <row r="2628" spans="2:17">
      <c r="B2628" s="90"/>
      <c r="C2628" s="90"/>
      <c r="D2628" s="90"/>
      <c r="E2628" s="90"/>
      <c r="N2628" s="730"/>
      <c r="O2628" s="669"/>
      <c r="P2628" s="683"/>
      <c r="Q2628" s="90"/>
    </row>
    <row r="2629" spans="2:17">
      <c r="B2629" s="90"/>
      <c r="C2629" s="90"/>
      <c r="D2629" s="90"/>
      <c r="E2629" s="90"/>
      <c r="N2629" s="730"/>
      <c r="O2629" s="669"/>
      <c r="P2629" s="683"/>
      <c r="Q2629" s="90"/>
    </row>
    <row r="2630" spans="2:17">
      <c r="B2630" s="90"/>
      <c r="C2630" s="90"/>
      <c r="D2630" s="90"/>
      <c r="E2630" s="90"/>
      <c r="N2630" s="730"/>
      <c r="O2630" s="669"/>
      <c r="P2630" s="683"/>
      <c r="Q2630" s="90"/>
    </row>
    <row r="2631" spans="2:17">
      <c r="B2631" s="90"/>
      <c r="C2631" s="90"/>
      <c r="D2631" s="90"/>
      <c r="E2631" s="90"/>
      <c r="N2631" s="730"/>
      <c r="O2631" s="669"/>
      <c r="P2631" s="683"/>
      <c r="Q2631" s="90"/>
    </row>
    <row r="2632" spans="2:17">
      <c r="B2632" s="90"/>
      <c r="C2632" s="90"/>
      <c r="D2632" s="90"/>
      <c r="E2632" s="90"/>
      <c r="N2632" s="730"/>
      <c r="O2632" s="669"/>
      <c r="P2632" s="683"/>
      <c r="Q2632" s="90"/>
    </row>
    <row r="2633" spans="2:17">
      <c r="B2633" s="90"/>
      <c r="C2633" s="90"/>
      <c r="D2633" s="90"/>
      <c r="E2633" s="90"/>
      <c r="N2633" s="730"/>
      <c r="O2633" s="669"/>
      <c r="P2633" s="683"/>
      <c r="Q2633" s="90"/>
    </row>
    <row r="2634" spans="2:17">
      <c r="B2634" s="90"/>
      <c r="C2634" s="90"/>
      <c r="D2634" s="90"/>
      <c r="E2634" s="90"/>
      <c r="N2634" s="730"/>
      <c r="O2634" s="669"/>
      <c r="P2634" s="683"/>
      <c r="Q2634" s="90"/>
    </row>
    <row r="2635" spans="2:17">
      <c r="B2635" s="90"/>
      <c r="C2635" s="90"/>
      <c r="D2635" s="90"/>
      <c r="E2635" s="90"/>
      <c r="N2635" s="730"/>
      <c r="O2635" s="669"/>
      <c r="P2635" s="683"/>
      <c r="Q2635" s="90"/>
    </row>
    <row r="2636" spans="2:17">
      <c r="B2636" s="90"/>
      <c r="C2636" s="90"/>
      <c r="D2636" s="90"/>
      <c r="E2636" s="90"/>
      <c r="N2636" s="730"/>
      <c r="O2636" s="669"/>
      <c r="P2636" s="683"/>
      <c r="Q2636" s="90"/>
    </row>
    <row r="2637" spans="2:17">
      <c r="B2637" s="90"/>
      <c r="C2637" s="90"/>
      <c r="D2637" s="90"/>
      <c r="E2637" s="90"/>
      <c r="N2637" s="730"/>
      <c r="O2637" s="669"/>
      <c r="P2637" s="683"/>
      <c r="Q2637" s="90"/>
    </row>
    <row r="2638" spans="2:17">
      <c r="B2638" s="90"/>
      <c r="C2638" s="90"/>
      <c r="D2638" s="90"/>
      <c r="E2638" s="90"/>
      <c r="N2638" s="730"/>
      <c r="O2638" s="669"/>
      <c r="P2638" s="683"/>
      <c r="Q2638" s="90"/>
    </row>
    <row r="2639" spans="2:17">
      <c r="B2639" s="90"/>
      <c r="C2639" s="90"/>
      <c r="D2639" s="90"/>
      <c r="E2639" s="90"/>
      <c r="N2639" s="730"/>
      <c r="O2639" s="669"/>
      <c r="P2639" s="683"/>
      <c r="Q2639" s="90"/>
    </row>
    <row r="2640" spans="2:17">
      <c r="B2640" s="90"/>
      <c r="C2640" s="90"/>
      <c r="D2640" s="90"/>
      <c r="E2640" s="90"/>
      <c r="N2640" s="730"/>
      <c r="O2640" s="669"/>
      <c r="P2640" s="683"/>
      <c r="Q2640" s="90"/>
    </row>
    <row r="2641" spans="2:17">
      <c r="B2641" s="90"/>
      <c r="C2641" s="90"/>
      <c r="D2641" s="90"/>
      <c r="E2641" s="90"/>
      <c r="N2641" s="730"/>
      <c r="O2641" s="669"/>
      <c r="P2641" s="683"/>
      <c r="Q2641" s="90"/>
    </row>
    <row r="2642" spans="2:17">
      <c r="B2642" s="90"/>
      <c r="C2642" s="90"/>
      <c r="D2642" s="90"/>
      <c r="E2642" s="90"/>
      <c r="N2642" s="730"/>
      <c r="O2642" s="669"/>
      <c r="P2642" s="683"/>
      <c r="Q2642" s="90"/>
    </row>
    <row r="2643" spans="2:17">
      <c r="B2643" s="90"/>
      <c r="C2643" s="90"/>
      <c r="D2643" s="90"/>
      <c r="E2643" s="90"/>
      <c r="N2643" s="730"/>
      <c r="O2643" s="669"/>
      <c r="P2643" s="683"/>
      <c r="Q2643" s="90"/>
    </row>
    <row r="2644" spans="2:17">
      <c r="B2644" s="90"/>
      <c r="C2644" s="90"/>
      <c r="D2644" s="90"/>
      <c r="E2644" s="90"/>
      <c r="N2644" s="730"/>
      <c r="O2644" s="669"/>
      <c r="P2644" s="683"/>
      <c r="Q2644" s="90"/>
    </row>
    <row r="2645" spans="2:17">
      <c r="B2645" s="90"/>
      <c r="C2645" s="90"/>
      <c r="D2645" s="90"/>
      <c r="E2645" s="90"/>
      <c r="N2645" s="730"/>
      <c r="O2645" s="669"/>
      <c r="P2645" s="683"/>
      <c r="Q2645" s="90"/>
    </row>
    <row r="2646" spans="2:17">
      <c r="B2646" s="90"/>
      <c r="C2646" s="90"/>
      <c r="D2646" s="90"/>
      <c r="E2646" s="90"/>
      <c r="N2646" s="730"/>
      <c r="O2646" s="669"/>
      <c r="P2646" s="683"/>
      <c r="Q2646" s="90"/>
    </row>
    <row r="2647" spans="2:17">
      <c r="B2647" s="90"/>
      <c r="C2647" s="90"/>
      <c r="D2647" s="90"/>
      <c r="E2647" s="90"/>
      <c r="N2647" s="730"/>
      <c r="O2647" s="669"/>
      <c r="P2647" s="683"/>
      <c r="Q2647" s="90"/>
    </row>
    <row r="2648" spans="2:17">
      <c r="B2648" s="90"/>
      <c r="C2648" s="90"/>
      <c r="D2648" s="90"/>
      <c r="E2648" s="90"/>
      <c r="N2648" s="730"/>
      <c r="O2648" s="669"/>
      <c r="P2648" s="683"/>
      <c r="Q2648" s="90"/>
    </row>
    <row r="2649" spans="2:17">
      <c r="B2649" s="90"/>
      <c r="C2649" s="90"/>
      <c r="D2649" s="90"/>
      <c r="E2649" s="90"/>
      <c r="N2649" s="730"/>
      <c r="O2649" s="669"/>
      <c r="P2649" s="683"/>
      <c r="Q2649" s="90"/>
    </row>
    <row r="2650" spans="2:17">
      <c r="B2650" s="90"/>
      <c r="C2650" s="90"/>
      <c r="D2650" s="90"/>
      <c r="E2650" s="90"/>
      <c r="N2650" s="730"/>
      <c r="O2650" s="669"/>
      <c r="P2650" s="683"/>
      <c r="Q2650" s="90"/>
    </row>
    <row r="2651" spans="2:17">
      <c r="B2651" s="90"/>
      <c r="C2651" s="90"/>
      <c r="D2651" s="90"/>
      <c r="E2651" s="90"/>
      <c r="N2651" s="730"/>
      <c r="O2651" s="669"/>
      <c r="P2651" s="683"/>
      <c r="Q2651" s="90"/>
    </row>
    <row r="2652" spans="2:17">
      <c r="B2652" s="90"/>
      <c r="C2652" s="90"/>
      <c r="D2652" s="90"/>
      <c r="E2652" s="90"/>
      <c r="N2652" s="730"/>
      <c r="O2652" s="669"/>
      <c r="P2652" s="683"/>
      <c r="Q2652" s="90"/>
    </row>
    <row r="2653" spans="2:17">
      <c r="B2653" s="90"/>
      <c r="C2653" s="90"/>
      <c r="D2653" s="90"/>
      <c r="E2653" s="90"/>
      <c r="N2653" s="730"/>
      <c r="O2653" s="669"/>
      <c r="P2653" s="683"/>
      <c r="Q2653" s="90"/>
    </row>
    <row r="2654" spans="2:17">
      <c r="B2654" s="90"/>
      <c r="C2654" s="90"/>
      <c r="D2654" s="90"/>
      <c r="E2654" s="90"/>
      <c r="N2654" s="730"/>
      <c r="O2654" s="669"/>
      <c r="P2654" s="683"/>
      <c r="Q2654" s="90"/>
    </row>
    <row r="2655" spans="2:17">
      <c r="B2655" s="90"/>
      <c r="C2655" s="90"/>
      <c r="D2655" s="90"/>
      <c r="E2655" s="90"/>
      <c r="N2655" s="730"/>
      <c r="O2655" s="669"/>
      <c r="P2655" s="683"/>
      <c r="Q2655" s="90"/>
    </row>
    <row r="2656" spans="2:17">
      <c r="B2656" s="90"/>
      <c r="C2656" s="90"/>
      <c r="D2656" s="90"/>
      <c r="E2656" s="90"/>
      <c r="N2656" s="730"/>
      <c r="O2656" s="669"/>
      <c r="P2656" s="683"/>
      <c r="Q2656" s="90"/>
    </row>
    <row r="2657" spans="2:17">
      <c r="B2657" s="90"/>
      <c r="C2657" s="90"/>
      <c r="D2657" s="90"/>
      <c r="E2657" s="90"/>
      <c r="N2657" s="730"/>
      <c r="O2657" s="669"/>
      <c r="P2657" s="683"/>
      <c r="Q2657" s="90"/>
    </row>
    <row r="2658" spans="2:17">
      <c r="B2658" s="90"/>
      <c r="C2658" s="90"/>
      <c r="D2658" s="90"/>
      <c r="E2658" s="90"/>
      <c r="N2658" s="730"/>
      <c r="O2658" s="669"/>
      <c r="P2658" s="683"/>
      <c r="Q2658" s="90"/>
    </row>
    <row r="2659" spans="2:17">
      <c r="B2659" s="90"/>
      <c r="C2659" s="90"/>
      <c r="D2659" s="90"/>
      <c r="E2659" s="90"/>
      <c r="N2659" s="730"/>
      <c r="O2659" s="669"/>
      <c r="P2659" s="683"/>
      <c r="Q2659" s="90"/>
    </row>
    <row r="2660" spans="2:17">
      <c r="B2660" s="90"/>
      <c r="C2660" s="90"/>
      <c r="D2660" s="90"/>
      <c r="E2660" s="90"/>
      <c r="N2660" s="730"/>
      <c r="O2660" s="669"/>
      <c r="P2660" s="683"/>
      <c r="Q2660" s="90"/>
    </row>
    <row r="2661" spans="2:17">
      <c r="B2661" s="90"/>
      <c r="C2661" s="90"/>
      <c r="D2661" s="90"/>
      <c r="E2661" s="90"/>
      <c r="N2661" s="730"/>
      <c r="O2661" s="669"/>
      <c r="P2661" s="683"/>
      <c r="Q2661" s="90"/>
    </row>
    <row r="2662" spans="2:17">
      <c r="B2662" s="90"/>
      <c r="C2662" s="90"/>
      <c r="D2662" s="90"/>
      <c r="E2662" s="90"/>
      <c r="N2662" s="730"/>
      <c r="O2662" s="669"/>
      <c r="P2662" s="683"/>
      <c r="Q2662" s="90"/>
    </row>
    <row r="2663" spans="2:17">
      <c r="B2663" s="90"/>
      <c r="C2663" s="90"/>
      <c r="D2663" s="90"/>
      <c r="E2663" s="90"/>
      <c r="N2663" s="730"/>
      <c r="O2663" s="669"/>
      <c r="P2663" s="683"/>
      <c r="Q2663" s="90"/>
    </row>
    <row r="2664" spans="2:17">
      <c r="B2664" s="90"/>
      <c r="C2664" s="90"/>
      <c r="D2664" s="90"/>
      <c r="E2664" s="90"/>
      <c r="N2664" s="730"/>
      <c r="O2664" s="669"/>
      <c r="P2664" s="683"/>
      <c r="Q2664" s="90"/>
    </row>
    <row r="2665" spans="2:17">
      <c r="B2665" s="90"/>
      <c r="C2665" s="90"/>
      <c r="D2665" s="90"/>
      <c r="E2665" s="90"/>
      <c r="N2665" s="730"/>
      <c r="O2665" s="669"/>
      <c r="P2665" s="683"/>
      <c r="Q2665" s="90"/>
    </row>
    <row r="2666" spans="2:17">
      <c r="B2666" s="90"/>
      <c r="C2666" s="90"/>
      <c r="D2666" s="90"/>
      <c r="E2666" s="90"/>
      <c r="N2666" s="730"/>
      <c r="O2666" s="669"/>
      <c r="P2666" s="683"/>
      <c r="Q2666" s="90"/>
    </row>
    <row r="2667" spans="2:17">
      <c r="B2667" s="90"/>
      <c r="C2667" s="90"/>
      <c r="D2667" s="90"/>
      <c r="E2667" s="90"/>
      <c r="N2667" s="730"/>
      <c r="O2667" s="669"/>
      <c r="P2667" s="683"/>
      <c r="Q2667" s="90"/>
    </row>
    <row r="2668" spans="2:17">
      <c r="B2668" s="90"/>
      <c r="C2668" s="90"/>
      <c r="D2668" s="90"/>
      <c r="E2668" s="90"/>
      <c r="N2668" s="730"/>
      <c r="O2668" s="669"/>
      <c r="P2668" s="683"/>
      <c r="Q2668" s="90"/>
    </row>
    <row r="2669" spans="2:17">
      <c r="B2669" s="90"/>
      <c r="C2669" s="90"/>
      <c r="D2669" s="90"/>
      <c r="E2669" s="90"/>
      <c r="N2669" s="730"/>
      <c r="O2669" s="669"/>
      <c r="P2669" s="683"/>
      <c r="Q2669" s="90"/>
    </row>
    <row r="2670" spans="2:17">
      <c r="B2670" s="90"/>
      <c r="C2670" s="90"/>
      <c r="D2670" s="90"/>
      <c r="E2670" s="90"/>
      <c r="N2670" s="730"/>
      <c r="O2670" s="669"/>
      <c r="P2670" s="683"/>
      <c r="Q2670" s="90"/>
    </row>
    <row r="2671" spans="2:17">
      <c r="B2671" s="90"/>
      <c r="C2671" s="90"/>
      <c r="D2671" s="90"/>
      <c r="E2671" s="90"/>
      <c r="N2671" s="730"/>
      <c r="O2671" s="669"/>
      <c r="P2671" s="683"/>
      <c r="Q2671" s="90"/>
    </row>
    <row r="2672" spans="2:17">
      <c r="B2672" s="90"/>
      <c r="C2672" s="90"/>
      <c r="D2672" s="90"/>
      <c r="E2672" s="90"/>
      <c r="N2672" s="730"/>
      <c r="O2672" s="669"/>
      <c r="P2672" s="683"/>
      <c r="Q2672" s="90"/>
    </row>
    <row r="2673" spans="2:17">
      <c r="B2673" s="90"/>
      <c r="C2673" s="90"/>
      <c r="D2673" s="90"/>
      <c r="E2673" s="90"/>
      <c r="N2673" s="730"/>
      <c r="O2673" s="669"/>
      <c r="P2673" s="683"/>
      <c r="Q2673" s="90"/>
    </row>
    <row r="2674" spans="2:17">
      <c r="B2674" s="90"/>
      <c r="C2674" s="90"/>
      <c r="D2674" s="90"/>
      <c r="E2674" s="90"/>
      <c r="N2674" s="730"/>
      <c r="O2674" s="669"/>
      <c r="P2674" s="683"/>
      <c r="Q2674" s="90"/>
    </row>
    <row r="2675" spans="2:17">
      <c r="B2675" s="90"/>
      <c r="C2675" s="90"/>
      <c r="D2675" s="90"/>
      <c r="E2675" s="90"/>
      <c r="N2675" s="730"/>
      <c r="O2675" s="669"/>
      <c r="P2675" s="683"/>
      <c r="Q2675" s="90"/>
    </row>
    <row r="2676" spans="2:17">
      <c r="B2676" s="90"/>
      <c r="C2676" s="90"/>
      <c r="D2676" s="90"/>
      <c r="E2676" s="90"/>
      <c r="N2676" s="730"/>
      <c r="O2676" s="669"/>
      <c r="P2676" s="683"/>
      <c r="Q2676" s="90"/>
    </row>
    <row r="2677" spans="2:17">
      <c r="B2677" s="90"/>
      <c r="C2677" s="90"/>
      <c r="D2677" s="90"/>
      <c r="E2677" s="90"/>
      <c r="N2677" s="730"/>
      <c r="O2677" s="669"/>
      <c r="P2677" s="683"/>
      <c r="Q2677" s="90"/>
    </row>
    <row r="2678" spans="2:17">
      <c r="B2678" s="90"/>
      <c r="C2678" s="90"/>
      <c r="D2678" s="90"/>
      <c r="E2678" s="90"/>
      <c r="N2678" s="730"/>
      <c r="O2678" s="669"/>
      <c r="P2678" s="683"/>
      <c r="Q2678" s="90"/>
    </row>
    <row r="2679" spans="2:17">
      <c r="B2679" s="90"/>
      <c r="C2679" s="90"/>
      <c r="D2679" s="90"/>
      <c r="E2679" s="90"/>
      <c r="N2679" s="730"/>
      <c r="O2679" s="669"/>
      <c r="P2679" s="683"/>
      <c r="Q2679" s="90"/>
    </row>
    <row r="2680" spans="2:17">
      <c r="B2680" s="90"/>
      <c r="C2680" s="90"/>
      <c r="D2680" s="90"/>
      <c r="E2680" s="90"/>
      <c r="N2680" s="730"/>
      <c r="O2680" s="669"/>
      <c r="P2680" s="683"/>
      <c r="Q2680" s="90"/>
    </row>
    <row r="2681" spans="2:17">
      <c r="B2681" s="90"/>
      <c r="C2681" s="90"/>
      <c r="D2681" s="90"/>
      <c r="E2681" s="90"/>
      <c r="N2681" s="730"/>
      <c r="O2681" s="669"/>
      <c r="P2681" s="683"/>
      <c r="Q2681" s="90"/>
    </row>
    <row r="2682" spans="2:17">
      <c r="B2682" s="90"/>
      <c r="C2682" s="90"/>
      <c r="D2682" s="90"/>
      <c r="E2682" s="90"/>
      <c r="N2682" s="730"/>
      <c r="O2682" s="669"/>
      <c r="P2682" s="683"/>
      <c r="Q2682" s="90"/>
    </row>
    <row r="2683" spans="2:17">
      <c r="B2683" s="90"/>
      <c r="C2683" s="90"/>
      <c r="D2683" s="90"/>
      <c r="E2683" s="90"/>
      <c r="N2683" s="730"/>
      <c r="O2683" s="669"/>
      <c r="P2683" s="683"/>
      <c r="Q2683" s="90"/>
    </row>
    <row r="2684" spans="2:17">
      <c r="B2684" s="90"/>
      <c r="C2684" s="90"/>
      <c r="D2684" s="90"/>
      <c r="E2684" s="90"/>
      <c r="N2684" s="730"/>
      <c r="O2684" s="669"/>
      <c r="P2684" s="683"/>
      <c r="Q2684" s="90"/>
    </row>
    <row r="2685" spans="2:17">
      <c r="B2685" s="90"/>
      <c r="C2685" s="90"/>
      <c r="D2685" s="90"/>
      <c r="E2685" s="90"/>
      <c r="N2685" s="730"/>
      <c r="O2685" s="669"/>
      <c r="P2685" s="683"/>
      <c r="Q2685" s="90"/>
    </row>
    <row r="2686" spans="2:17">
      <c r="B2686" s="90"/>
      <c r="C2686" s="90"/>
      <c r="D2686" s="90"/>
      <c r="E2686" s="90"/>
      <c r="N2686" s="730"/>
      <c r="O2686" s="669"/>
      <c r="P2686" s="683"/>
      <c r="Q2686" s="90"/>
    </row>
    <row r="2687" spans="2:17">
      <c r="B2687" s="90"/>
      <c r="C2687" s="90"/>
      <c r="D2687" s="90"/>
      <c r="E2687" s="90"/>
      <c r="N2687" s="730"/>
      <c r="O2687" s="669"/>
      <c r="P2687" s="683"/>
      <c r="Q2687" s="90"/>
    </row>
    <row r="2688" spans="2:17">
      <c r="B2688" s="90"/>
      <c r="C2688" s="90"/>
      <c r="D2688" s="90"/>
      <c r="E2688" s="90"/>
      <c r="N2688" s="730"/>
      <c r="O2688" s="669"/>
      <c r="P2688" s="683"/>
      <c r="Q2688" s="90"/>
    </row>
    <row r="2689" spans="2:17">
      <c r="B2689" s="90"/>
      <c r="C2689" s="90"/>
      <c r="D2689" s="90"/>
      <c r="E2689" s="90"/>
      <c r="N2689" s="730"/>
      <c r="O2689" s="669"/>
      <c r="P2689" s="683"/>
      <c r="Q2689" s="90"/>
    </row>
    <row r="2690" spans="2:17">
      <c r="B2690" s="90"/>
      <c r="C2690" s="90"/>
      <c r="D2690" s="90"/>
      <c r="E2690" s="90"/>
      <c r="N2690" s="730"/>
      <c r="O2690" s="669"/>
      <c r="P2690" s="683"/>
      <c r="Q2690" s="90"/>
    </row>
    <row r="2691" spans="2:17">
      <c r="B2691" s="90"/>
      <c r="C2691" s="90"/>
      <c r="D2691" s="90"/>
      <c r="E2691" s="90"/>
      <c r="N2691" s="730"/>
      <c r="O2691" s="669"/>
      <c r="P2691" s="683"/>
      <c r="Q2691" s="90"/>
    </row>
    <row r="2692" spans="2:17">
      <c r="B2692" s="90"/>
      <c r="C2692" s="90"/>
      <c r="D2692" s="90"/>
      <c r="E2692" s="90"/>
      <c r="N2692" s="730"/>
      <c r="O2692" s="669"/>
      <c r="P2692" s="683"/>
      <c r="Q2692" s="90"/>
    </row>
    <row r="2693" spans="2:17">
      <c r="B2693" s="90"/>
      <c r="C2693" s="90"/>
      <c r="D2693" s="90"/>
      <c r="E2693" s="90"/>
      <c r="N2693" s="730"/>
      <c r="O2693" s="669"/>
      <c r="P2693" s="683"/>
      <c r="Q2693" s="90"/>
    </row>
    <row r="2694" spans="2:17">
      <c r="B2694" s="90"/>
      <c r="C2694" s="90"/>
      <c r="D2694" s="90"/>
      <c r="E2694" s="90"/>
      <c r="N2694" s="730"/>
      <c r="O2694" s="669"/>
      <c r="P2694" s="683"/>
      <c r="Q2694" s="90"/>
    </row>
    <row r="2695" spans="2:17">
      <c r="B2695" s="90"/>
      <c r="C2695" s="90"/>
      <c r="D2695" s="90"/>
      <c r="E2695" s="90"/>
      <c r="N2695" s="730"/>
      <c r="O2695" s="669"/>
      <c r="P2695" s="683"/>
      <c r="Q2695" s="90"/>
    </row>
    <row r="2696" spans="2:17">
      <c r="B2696" s="90"/>
      <c r="C2696" s="90"/>
      <c r="D2696" s="90"/>
      <c r="E2696" s="90"/>
      <c r="N2696" s="730"/>
      <c r="O2696" s="669"/>
      <c r="P2696" s="683"/>
      <c r="Q2696" s="90"/>
    </row>
    <row r="2697" spans="2:17">
      <c r="B2697" s="90"/>
      <c r="C2697" s="90"/>
      <c r="D2697" s="90"/>
      <c r="E2697" s="90"/>
      <c r="N2697" s="730"/>
      <c r="O2697" s="669"/>
      <c r="P2697" s="683"/>
      <c r="Q2697" s="90"/>
    </row>
    <row r="2698" spans="2:17">
      <c r="B2698" s="90"/>
      <c r="C2698" s="90"/>
      <c r="D2698" s="90"/>
      <c r="E2698" s="90"/>
      <c r="N2698" s="730"/>
      <c r="O2698" s="669"/>
      <c r="P2698" s="683"/>
      <c r="Q2698" s="90"/>
    </row>
    <row r="2699" spans="2:17">
      <c r="B2699" s="90"/>
      <c r="C2699" s="90"/>
      <c r="D2699" s="90"/>
      <c r="E2699" s="90"/>
      <c r="N2699" s="730"/>
      <c r="O2699" s="669"/>
      <c r="P2699" s="683"/>
      <c r="Q2699" s="90"/>
    </row>
    <row r="2700" spans="2:17">
      <c r="B2700" s="90"/>
      <c r="C2700" s="90"/>
      <c r="D2700" s="90"/>
      <c r="E2700" s="90"/>
      <c r="N2700" s="730"/>
      <c r="O2700" s="669"/>
      <c r="P2700" s="683"/>
      <c r="Q2700" s="90"/>
    </row>
    <row r="2701" spans="2:17">
      <c r="B2701" s="90"/>
      <c r="C2701" s="90"/>
      <c r="D2701" s="90"/>
      <c r="E2701" s="90"/>
      <c r="N2701" s="730"/>
      <c r="O2701" s="669"/>
      <c r="P2701" s="683"/>
      <c r="Q2701" s="90"/>
    </row>
    <row r="2702" spans="2:17">
      <c r="B2702" s="90"/>
      <c r="C2702" s="90"/>
      <c r="D2702" s="90"/>
      <c r="E2702" s="90"/>
      <c r="N2702" s="730"/>
      <c r="O2702" s="669"/>
      <c r="P2702" s="683"/>
      <c r="Q2702" s="90"/>
    </row>
    <row r="2703" spans="2:17">
      <c r="B2703" s="90"/>
      <c r="C2703" s="90"/>
      <c r="D2703" s="90"/>
      <c r="E2703" s="90"/>
      <c r="N2703" s="730"/>
      <c r="O2703" s="669"/>
      <c r="P2703" s="683"/>
      <c r="Q2703" s="90"/>
    </row>
    <row r="2704" spans="2:17">
      <c r="B2704" s="90"/>
      <c r="C2704" s="90"/>
      <c r="D2704" s="90"/>
      <c r="E2704" s="90"/>
      <c r="N2704" s="730"/>
      <c r="O2704" s="669"/>
      <c r="P2704" s="683"/>
      <c r="Q2704" s="90"/>
    </row>
    <row r="2705" spans="2:17">
      <c r="B2705" s="90"/>
      <c r="C2705" s="90"/>
      <c r="D2705" s="90"/>
      <c r="E2705" s="90"/>
      <c r="N2705" s="730"/>
      <c r="O2705" s="669"/>
      <c r="P2705" s="683"/>
      <c r="Q2705" s="90"/>
    </row>
    <row r="2706" spans="2:17">
      <c r="B2706" s="90"/>
      <c r="C2706" s="90"/>
      <c r="D2706" s="90"/>
      <c r="E2706" s="90"/>
      <c r="N2706" s="730"/>
      <c r="O2706" s="669"/>
      <c r="P2706" s="683"/>
      <c r="Q2706" s="90"/>
    </row>
    <row r="2707" spans="2:17">
      <c r="B2707" s="90"/>
      <c r="C2707" s="90"/>
      <c r="D2707" s="90"/>
      <c r="E2707" s="90"/>
      <c r="N2707" s="730"/>
      <c r="O2707" s="669"/>
      <c r="P2707" s="683"/>
      <c r="Q2707" s="90"/>
    </row>
    <row r="2708" spans="2:17">
      <c r="B2708" s="90"/>
      <c r="C2708" s="90"/>
      <c r="D2708" s="90"/>
      <c r="E2708" s="90"/>
      <c r="N2708" s="730"/>
      <c r="O2708" s="669"/>
      <c r="P2708" s="683"/>
      <c r="Q2708" s="90"/>
    </row>
    <row r="2709" spans="2:17">
      <c r="B2709" s="90"/>
      <c r="C2709" s="90"/>
      <c r="D2709" s="90"/>
      <c r="E2709" s="90"/>
      <c r="N2709" s="730"/>
      <c r="O2709" s="669"/>
      <c r="P2709" s="683"/>
      <c r="Q2709" s="90"/>
    </row>
    <row r="2710" spans="2:17">
      <c r="B2710" s="90"/>
      <c r="C2710" s="90"/>
      <c r="D2710" s="90"/>
      <c r="E2710" s="90"/>
      <c r="N2710" s="730"/>
      <c r="O2710" s="669"/>
      <c r="P2710" s="683"/>
      <c r="Q2710" s="90"/>
    </row>
    <row r="2711" spans="2:17">
      <c r="B2711" s="90"/>
      <c r="C2711" s="90"/>
      <c r="D2711" s="90"/>
      <c r="E2711" s="90"/>
      <c r="N2711" s="730"/>
      <c r="O2711" s="669"/>
      <c r="P2711" s="683"/>
      <c r="Q2711" s="90"/>
    </row>
    <row r="2712" spans="2:17">
      <c r="B2712" s="90"/>
      <c r="C2712" s="90"/>
      <c r="D2712" s="90"/>
      <c r="E2712" s="90"/>
      <c r="N2712" s="730"/>
      <c r="O2712" s="669"/>
      <c r="P2712" s="683"/>
      <c r="Q2712" s="90"/>
    </row>
    <row r="2713" spans="2:17">
      <c r="B2713" s="90"/>
      <c r="C2713" s="90"/>
      <c r="D2713" s="90"/>
      <c r="E2713" s="90"/>
      <c r="N2713" s="730"/>
      <c r="O2713" s="669"/>
      <c r="P2713" s="683"/>
      <c r="Q2713" s="90"/>
    </row>
    <row r="2714" spans="2:17">
      <c r="B2714" s="90"/>
      <c r="C2714" s="90"/>
      <c r="D2714" s="90"/>
      <c r="E2714" s="90"/>
      <c r="N2714" s="730"/>
      <c r="O2714" s="669"/>
      <c r="P2714" s="683"/>
      <c r="Q2714" s="90"/>
    </row>
    <row r="2715" spans="2:17">
      <c r="B2715" s="90"/>
      <c r="C2715" s="90"/>
      <c r="D2715" s="90"/>
      <c r="E2715" s="90"/>
      <c r="N2715" s="730"/>
      <c r="O2715" s="669"/>
      <c r="P2715" s="683"/>
      <c r="Q2715" s="90"/>
    </row>
    <row r="2716" spans="2:17">
      <c r="B2716" s="90"/>
      <c r="C2716" s="90"/>
      <c r="D2716" s="90"/>
      <c r="E2716" s="90"/>
      <c r="N2716" s="730"/>
      <c r="O2716" s="669"/>
      <c r="P2716" s="683"/>
      <c r="Q2716" s="90"/>
    </row>
    <row r="2717" spans="2:17">
      <c r="B2717" s="90"/>
      <c r="C2717" s="90"/>
      <c r="D2717" s="90"/>
      <c r="E2717" s="90"/>
      <c r="N2717" s="730"/>
      <c r="O2717" s="669"/>
      <c r="P2717" s="683"/>
      <c r="Q2717" s="90"/>
    </row>
    <row r="2718" spans="2:17">
      <c r="B2718" s="90"/>
      <c r="C2718" s="90"/>
      <c r="D2718" s="90"/>
      <c r="E2718" s="90"/>
      <c r="N2718" s="730"/>
      <c r="O2718" s="669"/>
      <c r="P2718" s="683"/>
      <c r="Q2718" s="90"/>
    </row>
    <row r="2719" spans="2:17">
      <c r="B2719" s="90"/>
      <c r="C2719" s="90"/>
      <c r="D2719" s="90"/>
      <c r="E2719" s="90"/>
      <c r="N2719" s="730"/>
      <c r="O2719" s="669"/>
      <c r="P2719" s="683"/>
      <c r="Q2719" s="90"/>
    </row>
    <row r="2720" spans="2:17">
      <c r="B2720" s="90"/>
      <c r="C2720" s="90"/>
      <c r="D2720" s="90"/>
      <c r="E2720" s="90"/>
      <c r="N2720" s="730"/>
      <c r="O2720" s="669"/>
      <c r="P2720" s="683"/>
      <c r="Q2720" s="90"/>
    </row>
    <row r="2721" spans="2:17">
      <c r="B2721" s="90"/>
      <c r="C2721" s="90"/>
      <c r="D2721" s="90"/>
      <c r="E2721" s="90"/>
      <c r="N2721" s="730"/>
      <c r="O2721" s="669"/>
      <c r="P2721" s="683"/>
      <c r="Q2721" s="90"/>
    </row>
    <row r="2722" spans="2:17">
      <c r="B2722" s="90"/>
      <c r="C2722" s="90"/>
      <c r="D2722" s="90"/>
      <c r="E2722" s="90"/>
      <c r="N2722" s="730"/>
      <c r="O2722" s="669"/>
      <c r="P2722" s="683"/>
      <c r="Q2722" s="90"/>
    </row>
    <row r="2723" spans="2:17">
      <c r="B2723" s="90"/>
      <c r="C2723" s="90"/>
      <c r="D2723" s="90"/>
      <c r="E2723" s="90"/>
      <c r="N2723" s="730"/>
      <c r="O2723" s="669"/>
      <c r="P2723" s="683"/>
      <c r="Q2723" s="90"/>
    </row>
    <row r="2724" spans="2:17">
      <c r="B2724" s="90"/>
      <c r="C2724" s="90"/>
      <c r="D2724" s="90"/>
      <c r="E2724" s="90"/>
      <c r="N2724" s="730"/>
      <c r="O2724" s="669"/>
      <c r="P2724" s="683"/>
      <c r="Q2724" s="90"/>
    </row>
    <row r="2725" spans="2:17">
      <c r="B2725" s="90"/>
      <c r="C2725" s="90"/>
      <c r="D2725" s="90"/>
      <c r="E2725" s="90"/>
      <c r="N2725" s="730"/>
      <c r="O2725" s="669"/>
      <c r="P2725" s="683"/>
      <c r="Q2725" s="90"/>
    </row>
    <row r="2726" spans="2:17">
      <c r="B2726" s="90"/>
      <c r="C2726" s="90"/>
      <c r="D2726" s="90"/>
      <c r="E2726" s="90"/>
      <c r="N2726" s="730"/>
      <c r="O2726" s="669"/>
      <c r="P2726" s="683"/>
      <c r="Q2726" s="90"/>
    </row>
    <row r="2727" spans="2:17">
      <c r="B2727" s="90"/>
      <c r="C2727" s="90"/>
      <c r="D2727" s="90"/>
      <c r="E2727" s="90"/>
      <c r="N2727" s="730"/>
      <c r="O2727" s="669"/>
      <c r="P2727" s="683"/>
      <c r="Q2727" s="90"/>
    </row>
    <row r="2728" spans="2:17">
      <c r="B2728" s="90"/>
      <c r="C2728" s="90"/>
      <c r="D2728" s="90"/>
      <c r="E2728" s="90"/>
      <c r="N2728" s="730"/>
      <c r="O2728" s="669"/>
      <c r="P2728" s="683"/>
      <c r="Q2728" s="90"/>
    </row>
    <row r="2729" spans="2:17">
      <c r="B2729" s="90"/>
      <c r="C2729" s="90"/>
      <c r="D2729" s="90"/>
      <c r="E2729" s="90"/>
      <c r="N2729" s="730"/>
      <c r="O2729" s="669"/>
      <c r="P2729" s="683"/>
      <c r="Q2729" s="90"/>
    </row>
    <row r="2730" spans="2:17">
      <c r="B2730" s="90"/>
      <c r="C2730" s="90"/>
      <c r="D2730" s="90"/>
      <c r="E2730" s="90"/>
      <c r="N2730" s="730"/>
      <c r="O2730" s="669"/>
      <c r="P2730" s="683"/>
      <c r="Q2730" s="90"/>
    </row>
    <row r="2731" spans="2:17">
      <c r="B2731" s="90"/>
      <c r="C2731" s="90"/>
      <c r="D2731" s="90"/>
      <c r="E2731" s="90"/>
      <c r="N2731" s="730"/>
      <c r="O2731" s="669"/>
      <c r="P2731" s="683"/>
      <c r="Q2731" s="90"/>
    </row>
    <row r="2732" spans="2:17">
      <c r="B2732" s="90"/>
      <c r="C2732" s="90"/>
      <c r="D2732" s="90"/>
      <c r="E2732" s="90"/>
      <c r="N2732" s="730"/>
      <c r="O2732" s="669"/>
      <c r="P2732" s="683"/>
      <c r="Q2732" s="90"/>
    </row>
    <row r="2733" spans="2:17">
      <c r="B2733" s="90"/>
      <c r="C2733" s="90"/>
      <c r="D2733" s="90"/>
      <c r="E2733" s="90"/>
      <c r="N2733" s="730"/>
      <c r="O2733" s="669"/>
      <c r="P2733" s="683"/>
      <c r="Q2733" s="90"/>
    </row>
    <row r="2734" spans="2:17">
      <c r="B2734" s="90"/>
      <c r="C2734" s="90"/>
      <c r="D2734" s="90"/>
      <c r="E2734" s="90"/>
      <c r="N2734" s="730"/>
      <c r="O2734" s="669"/>
      <c r="P2734" s="683"/>
      <c r="Q2734" s="90"/>
    </row>
    <row r="2735" spans="2:17">
      <c r="B2735" s="90"/>
      <c r="C2735" s="90"/>
      <c r="D2735" s="90"/>
      <c r="E2735" s="90"/>
      <c r="N2735" s="730"/>
      <c r="O2735" s="669"/>
      <c r="P2735" s="683"/>
      <c r="Q2735" s="90"/>
    </row>
    <row r="2736" spans="2:17">
      <c r="B2736" s="90"/>
      <c r="C2736" s="90"/>
      <c r="D2736" s="90"/>
      <c r="E2736" s="90"/>
      <c r="N2736" s="730"/>
      <c r="O2736" s="669"/>
      <c r="P2736" s="683"/>
      <c r="Q2736" s="90"/>
    </row>
    <row r="2737" spans="2:17">
      <c r="B2737" s="90"/>
      <c r="C2737" s="90"/>
      <c r="D2737" s="90"/>
      <c r="E2737" s="90"/>
      <c r="N2737" s="730"/>
      <c r="O2737" s="669"/>
      <c r="P2737" s="683"/>
      <c r="Q2737" s="90"/>
    </row>
    <row r="2738" spans="2:17">
      <c r="B2738" s="90"/>
      <c r="C2738" s="90"/>
      <c r="D2738" s="90"/>
      <c r="E2738" s="90"/>
      <c r="N2738" s="730"/>
      <c r="O2738" s="669"/>
      <c r="P2738" s="683"/>
      <c r="Q2738" s="90"/>
    </row>
    <row r="2739" spans="2:17">
      <c r="B2739" s="90"/>
      <c r="C2739" s="90"/>
      <c r="D2739" s="90"/>
      <c r="E2739" s="90"/>
      <c r="N2739" s="730"/>
      <c r="O2739" s="669"/>
      <c r="P2739" s="683"/>
      <c r="Q2739" s="90"/>
    </row>
    <row r="2740" spans="2:17">
      <c r="B2740" s="90"/>
      <c r="C2740" s="90"/>
      <c r="D2740" s="90"/>
      <c r="E2740" s="90"/>
      <c r="N2740" s="730"/>
      <c r="O2740" s="669"/>
      <c r="P2740" s="683"/>
      <c r="Q2740" s="90"/>
    </row>
    <row r="2741" spans="2:17">
      <c r="B2741" s="90"/>
      <c r="C2741" s="90"/>
      <c r="D2741" s="90"/>
      <c r="E2741" s="90"/>
      <c r="N2741" s="730"/>
      <c r="O2741" s="669"/>
      <c r="P2741" s="683"/>
      <c r="Q2741" s="90"/>
    </row>
    <row r="2742" spans="2:17">
      <c r="B2742" s="90"/>
      <c r="C2742" s="90"/>
      <c r="D2742" s="90"/>
      <c r="E2742" s="90"/>
      <c r="N2742" s="730"/>
      <c r="O2742" s="669"/>
      <c r="P2742" s="683"/>
      <c r="Q2742" s="90"/>
    </row>
    <row r="2743" spans="2:17">
      <c r="B2743" s="90"/>
      <c r="C2743" s="90"/>
      <c r="D2743" s="90"/>
      <c r="E2743" s="90"/>
      <c r="N2743" s="730"/>
      <c r="O2743" s="669"/>
      <c r="P2743" s="683"/>
      <c r="Q2743" s="90"/>
    </row>
    <row r="2744" spans="2:17">
      <c r="B2744" s="90"/>
      <c r="C2744" s="90"/>
      <c r="D2744" s="90"/>
      <c r="E2744" s="90"/>
      <c r="N2744" s="730"/>
      <c r="O2744" s="669"/>
      <c r="P2744" s="683"/>
      <c r="Q2744" s="90"/>
    </row>
    <row r="2745" spans="2:17">
      <c r="B2745" s="90"/>
      <c r="C2745" s="90"/>
      <c r="D2745" s="90"/>
      <c r="E2745" s="90"/>
      <c r="N2745" s="730"/>
      <c r="O2745" s="669"/>
      <c r="P2745" s="683"/>
      <c r="Q2745" s="90"/>
    </row>
    <row r="2746" spans="2:17">
      <c r="B2746" s="90"/>
      <c r="C2746" s="90"/>
      <c r="D2746" s="90"/>
      <c r="E2746" s="90"/>
      <c r="N2746" s="730"/>
      <c r="O2746" s="669"/>
      <c r="P2746" s="683"/>
      <c r="Q2746" s="90"/>
    </row>
    <row r="2747" spans="2:17">
      <c r="B2747" s="90"/>
      <c r="C2747" s="90"/>
      <c r="D2747" s="90"/>
      <c r="E2747" s="90"/>
      <c r="N2747" s="730"/>
      <c r="O2747" s="669"/>
      <c r="P2747" s="683"/>
      <c r="Q2747" s="90"/>
    </row>
    <row r="2748" spans="2:17">
      <c r="B2748" s="90"/>
      <c r="C2748" s="90"/>
      <c r="D2748" s="90"/>
      <c r="E2748" s="90"/>
      <c r="N2748" s="730"/>
      <c r="O2748" s="669"/>
      <c r="P2748" s="683"/>
      <c r="Q2748" s="90"/>
    </row>
    <row r="2749" spans="2:17">
      <c r="B2749" s="90"/>
      <c r="C2749" s="90"/>
      <c r="D2749" s="90"/>
      <c r="E2749" s="90"/>
      <c r="N2749" s="730"/>
      <c r="O2749" s="669"/>
      <c r="P2749" s="683"/>
      <c r="Q2749" s="90"/>
    </row>
    <row r="2750" spans="2:17">
      <c r="B2750" s="90"/>
      <c r="C2750" s="90"/>
      <c r="D2750" s="90"/>
      <c r="E2750" s="90"/>
      <c r="N2750" s="730"/>
      <c r="O2750" s="669"/>
      <c r="P2750" s="683"/>
      <c r="Q2750" s="90"/>
    </row>
    <row r="2751" spans="2:17">
      <c r="B2751" s="90"/>
      <c r="C2751" s="90"/>
      <c r="D2751" s="90"/>
      <c r="E2751" s="90"/>
      <c r="N2751" s="730"/>
      <c r="O2751" s="669"/>
      <c r="P2751" s="683"/>
      <c r="Q2751" s="90"/>
    </row>
    <row r="2752" spans="2:17">
      <c r="B2752" s="90"/>
      <c r="C2752" s="90"/>
      <c r="D2752" s="90"/>
      <c r="E2752" s="90"/>
      <c r="N2752" s="730"/>
      <c r="O2752" s="669"/>
      <c r="P2752" s="683"/>
      <c r="Q2752" s="90"/>
    </row>
    <row r="2753" spans="2:17">
      <c r="B2753" s="90"/>
      <c r="C2753" s="90"/>
      <c r="D2753" s="90"/>
      <c r="E2753" s="90"/>
      <c r="N2753" s="730"/>
      <c r="O2753" s="669"/>
      <c r="P2753" s="683"/>
      <c r="Q2753" s="90"/>
    </row>
    <row r="2754" spans="2:17">
      <c r="B2754" s="90"/>
      <c r="C2754" s="90"/>
      <c r="D2754" s="90"/>
      <c r="E2754" s="90"/>
      <c r="N2754" s="730"/>
      <c r="O2754" s="669"/>
      <c r="P2754" s="683"/>
      <c r="Q2754" s="90"/>
    </row>
    <row r="2755" spans="2:17">
      <c r="B2755" s="90"/>
      <c r="C2755" s="90"/>
      <c r="D2755" s="90"/>
      <c r="E2755" s="90"/>
      <c r="N2755" s="730"/>
      <c r="O2755" s="669"/>
      <c r="P2755" s="683"/>
      <c r="Q2755" s="90"/>
    </row>
    <row r="2756" spans="2:17">
      <c r="B2756" s="90"/>
      <c r="C2756" s="90"/>
      <c r="D2756" s="90"/>
      <c r="E2756" s="90"/>
      <c r="N2756" s="730"/>
      <c r="O2756" s="669"/>
      <c r="P2756" s="683"/>
      <c r="Q2756" s="90"/>
    </row>
    <row r="2757" spans="2:17">
      <c r="B2757" s="90"/>
      <c r="C2757" s="90"/>
      <c r="D2757" s="90"/>
      <c r="E2757" s="90"/>
      <c r="N2757" s="730"/>
      <c r="O2757" s="669"/>
      <c r="P2757" s="683"/>
      <c r="Q2757" s="90"/>
    </row>
    <row r="2758" spans="2:17">
      <c r="B2758" s="90"/>
      <c r="C2758" s="90"/>
      <c r="D2758" s="90"/>
      <c r="E2758" s="90"/>
      <c r="N2758" s="730"/>
      <c r="O2758" s="669"/>
      <c r="P2758" s="683"/>
      <c r="Q2758" s="90"/>
    </row>
    <row r="2759" spans="2:17">
      <c r="B2759" s="90"/>
      <c r="C2759" s="90"/>
      <c r="D2759" s="90"/>
      <c r="E2759" s="90"/>
      <c r="N2759" s="730"/>
      <c r="O2759" s="669"/>
      <c r="P2759" s="683"/>
      <c r="Q2759" s="90"/>
    </row>
    <row r="2760" spans="2:17">
      <c r="B2760" s="90"/>
      <c r="C2760" s="90"/>
      <c r="D2760" s="90"/>
      <c r="E2760" s="90"/>
      <c r="N2760" s="730"/>
      <c r="O2760" s="669"/>
      <c r="P2760" s="683"/>
      <c r="Q2760" s="90"/>
    </row>
    <row r="2761" spans="2:17">
      <c r="B2761" s="90"/>
      <c r="C2761" s="90"/>
      <c r="D2761" s="90"/>
      <c r="E2761" s="90"/>
      <c r="N2761" s="730"/>
      <c r="O2761" s="669"/>
      <c r="P2761" s="683"/>
      <c r="Q2761" s="90"/>
    </row>
    <row r="2762" spans="2:17">
      <c r="B2762" s="90"/>
      <c r="C2762" s="90"/>
      <c r="D2762" s="90"/>
      <c r="E2762" s="90"/>
      <c r="N2762" s="730"/>
      <c r="O2762" s="669"/>
      <c r="P2762" s="683"/>
      <c r="Q2762" s="90"/>
    </row>
    <row r="2763" spans="2:17">
      <c r="B2763" s="90"/>
      <c r="C2763" s="90"/>
      <c r="D2763" s="90"/>
      <c r="E2763" s="90"/>
      <c r="N2763" s="730"/>
      <c r="O2763" s="669"/>
      <c r="P2763" s="683"/>
      <c r="Q2763" s="90"/>
    </row>
    <row r="2764" spans="2:17">
      <c r="B2764" s="90"/>
      <c r="C2764" s="90"/>
      <c r="D2764" s="90"/>
      <c r="E2764" s="90"/>
      <c r="N2764" s="730"/>
      <c r="O2764" s="669"/>
      <c r="P2764" s="683"/>
      <c r="Q2764" s="90"/>
    </row>
    <row r="2765" spans="2:17">
      <c r="B2765" s="90"/>
      <c r="C2765" s="90"/>
      <c r="D2765" s="90"/>
      <c r="E2765" s="90"/>
      <c r="N2765" s="730"/>
      <c r="O2765" s="669"/>
      <c r="P2765" s="683"/>
      <c r="Q2765" s="90"/>
    </row>
    <row r="2766" spans="2:17">
      <c r="B2766" s="90"/>
      <c r="C2766" s="90"/>
      <c r="D2766" s="90"/>
      <c r="E2766" s="90"/>
      <c r="N2766" s="730"/>
      <c r="O2766" s="669"/>
      <c r="P2766" s="683"/>
      <c r="Q2766" s="90"/>
    </row>
    <row r="2767" spans="2:17">
      <c r="B2767" s="90"/>
      <c r="C2767" s="90"/>
      <c r="D2767" s="90"/>
      <c r="E2767" s="90"/>
      <c r="N2767" s="730"/>
      <c r="O2767" s="669"/>
      <c r="P2767" s="683"/>
      <c r="Q2767" s="90"/>
    </row>
    <row r="2768" spans="2:17">
      <c r="B2768" s="90"/>
      <c r="C2768" s="90"/>
      <c r="D2768" s="90"/>
      <c r="E2768" s="90"/>
      <c r="N2768" s="730"/>
      <c r="O2768" s="669"/>
      <c r="P2768" s="683"/>
      <c r="Q2768" s="90"/>
    </row>
    <row r="2769" spans="2:17">
      <c r="B2769" s="90"/>
      <c r="C2769" s="90"/>
      <c r="D2769" s="90"/>
      <c r="E2769" s="90"/>
      <c r="N2769" s="730"/>
      <c r="O2769" s="669"/>
      <c r="P2769" s="683"/>
      <c r="Q2769" s="90"/>
    </row>
    <row r="2770" spans="2:17">
      <c r="B2770" s="90"/>
      <c r="C2770" s="90"/>
      <c r="D2770" s="90"/>
      <c r="E2770" s="90"/>
      <c r="N2770" s="730"/>
      <c r="O2770" s="669"/>
      <c r="P2770" s="683"/>
      <c r="Q2770" s="90"/>
    </row>
    <row r="2771" spans="2:17">
      <c r="B2771" s="90"/>
      <c r="C2771" s="90"/>
      <c r="D2771" s="90"/>
      <c r="E2771" s="90"/>
      <c r="N2771" s="730"/>
      <c r="O2771" s="669"/>
      <c r="P2771" s="683"/>
      <c r="Q2771" s="90"/>
    </row>
    <row r="2772" spans="2:17">
      <c r="B2772" s="90"/>
      <c r="C2772" s="90"/>
      <c r="D2772" s="90"/>
      <c r="E2772" s="90"/>
      <c r="N2772" s="730"/>
      <c r="O2772" s="669"/>
      <c r="P2772" s="683"/>
      <c r="Q2772" s="90"/>
    </row>
    <row r="2773" spans="2:17">
      <c r="B2773" s="90"/>
      <c r="C2773" s="90"/>
      <c r="D2773" s="90"/>
      <c r="E2773" s="90"/>
      <c r="N2773" s="730"/>
      <c r="O2773" s="669"/>
      <c r="P2773" s="683"/>
      <c r="Q2773" s="90"/>
    </row>
    <row r="2774" spans="2:17">
      <c r="B2774" s="90"/>
      <c r="C2774" s="90"/>
      <c r="D2774" s="90"/>
      <c r="E2774" s="90"/>
      <c r="N2774" s="730"/>
      <c r="O2774" s="669"/>
      <c r="P2774" s="683"/>
      <c r="Q2774" s="90"/>
    </row>
    <row r="2775" spans="2:17">
      <c r="B2775" s="90"/>
      <c r="C2775" s="90"/>
      <c r="D2775" s="90"/>
      <c r="E2775" s="90"/>
      <c r="N2775" s="730"/>
      <c r="O2775" s="669"/>
      <c r="P2775" s="683"/>
      <c r="Q2775" s="90"/>
    </row>
    <row r="2776" spans="2:17">
      <c r="B2776" s="90"/>
      <c r="C2776" s="90"/>
      <c r="D2776" s="90"/>
      <c r="E2776" s="90"/>
      <c r="N2776" s="730"/>
      <c r="O2776" s="669"/>
      <c r="P2776" s="683"/>
      <c r="Q2776" s="90"/>
    </row>
    <row r="2777" spans="2:17">
      <c r="B2777" s="90"/>
      <c r="C2777" s="90"/>
      <c r="D2777" s="90"/>
      <c r="E2777" s="90"/>
      <c r="N2777" s="730"/>
      <c r="O2777" s="669"/>
      <c r="P2777" s="683"/>
      <c r="Q2777" s="90"/>
    </row>
    <row r="2778" spans="2:17">
      <c r="B2778" s="90"/>
      <c r="C2778" s="90"/>
      <c r="D2778" s="90"/>
      <c r="E2778" s="90"/>
      <c r="N2778" s="730"/>
      <c r="O2778" s="669"/>
      <c r="P2778" s="683"/>
      <c r="Q2778" s="90"/>
    </row>
    <row r="2779" spans="2:17">
      <c r="B2779" s="90"/>
      <c r="C2779" s="90"/>
      <c r="D2779" s="90"/>
      <c r="E2779" s="90"/>
      <c r="N2779" s="730"/>
      <c r="O2779" s="669"/>
      <c r="P2779" s="683"/>
      <c r="Q2779" s="90"/>
    </row>
    <row r="2780" spans="2:17">
      <c r="B2780" s="90"/>
      <c r="C2780" s="90"/>
      <c r="D2780" s="90"/>
      <c r="E2780" s="90"/>
      <c r="N2780" s="730"/>
      <c r="O2780" s="669"/>
      <c r="P2780" s="683"/>
      <c r="Q2780" s="90"/>
    </row>
    <row r="2781" spans="2:17">
      <c r="B2781" s="90"/>
      <c r="C2781" s="90"/>
      <c r="D2781" s="90"/>
      <c r="E2781" s="90"/>
      <c r="N2781" s="730"/>
      <c r="O2781" s="669"/>
      <c r="P2781" s="683"/>
      <c r="Q2781" s="90"/>
    </row>
    <row r="2782" spans="2:17">
      <c r="B2782" s="90"/>
      <c r="C2782" s="90"/>
      <c r="D2782" s="90"/>
      <c r="E2782" s="90"/>
      <c r="N2782" s="730"/>
      <c r="O2782" s="669"/>
      <c r="P2782" s="683"/>
      <c r="Q2782" s="90"/>
    </row>
    <row r="2783" spans="2:17">
      <c r="B2783" s="90"/>
      <c r="C2783" s="90"/>
      <c r="D2783" s="90"/>
      <c r="E2783" s="90"/>
      <c r="N2783" s="730"/>
      <c r="O2783" s="669"/>
      <c r="P2783" s="683"/>
      <c r="Q2783" s="90"/>
    </row>
    <row r="2784" spans="2:17">
      <c r="B2784" s="90"/>
      <c r="C2784" s="90"/>
      <c r="D2784" s="90"/>
      <c r="E2784" s="90"/>
      <c r="N2784" s="730"/>
      <c r="O2784" s="669"/>
      <c r="P2784" s="683"/>
      <c r="Q2784" s="90"/>
    </row>
    <row r="2785" spans="2:17">
      <c r="B2785" s="90"/>
      <c r="C2785" s="90"/>
      <c r="D2785" s="90"/>
      <c r="E2785" s="90"/>
      <c r="N2785" s="730"/>
      <c r="O2785" s="669"/>
      <c r="P2785" s="683"/>
      <c r="Q2785" s="90"/>
    </row>
    <row r="2786" spans="2:17">
      <c r="B2786" s="90"/>
      <c r="C2786" s="90"/>
      <c r="D2786" s="90"/>
      <c r="E2786" s="90"/>
      <c r="N2786" s="730"/>
      <c r="O2786" s="669"/>
      <c r="P2786" s="683"/>
      <c r="Q2786" s="90"/>
    </row>
    <row r="2787" spans="2:17">
      <c r="B2787" s="90"/>
      <c r="C2787" s="90"/>
      <c r="D2787" s="90"/>
      <c r="E2787" s="90"/>
      <c r="N2787" s="730"/>
      <c r="O2787" s="669"/>
      <c r="P2787" s="683"/>
      <c r="Q2787" s="90"/>
    </row>
    <row r="2788" spans="2:17">
      <c r="B2788" s="90"/>
      <c r="C2788" s="90"/>
      <c r="D2788" s="90"/>
      <c r="E2788" s="90"/>
      <c r="N2788" s="730"/>
      <c r="O2788" s="669"/>
      <c r="P2788" s="683"/>
      <c r="Q2788" s="90"/>
    </row>
    <row r="2789" spans="2:17">
      <c r="B2789" s="90"/>
      <c r="C2789" s="90"/>
      <c r="D2789" s="90"/>
      <c r="E2789" s="90"/>
      <c r="N2789" s="730"/>
      <c r="O2789" s="669"/>
      <c r="P2789" s="683"/>
      <c r="Q2789" s="90"/>
    </row>
    <row r="2790" spans="2:17">
      <c r="B2790" s="90"/>
      <c r="C2790" s="90"/>
      <c r="D2790" s="90"/>
      <c r="E2790" s="90"/>
      <c r="N2790" s="730"/>
      <c r="O2790" s="669"/>
      <c r="P2790" s="683"/>
      <c r="Q2790" s="90"/>
    </row>
    <row r="2791" spans="2:17">
      <c r="B2791" s="90"/>
      <c r="C2791" s="90"/>
      <c r="D2791" s="90"/>
      <c r="E2791" s="90"/>
      <c r="N2791" s="730"/>
      <c r="O2791" s="669"/>
      <c r="P2791" s="683"/>
      <c r="Q2791" s="90"/>
    </row>
    <row r="2792" spans="2:17">
      <c r="B2792" s="90"/>
      <c r="C2792" s="90"/>
      <c r="D2792" s="90"/>
      <c r="E2792" s="90"/>
      <c r="N2792" s="730"/>
      <c r="O2792" s="669"/>
      <c r="P2792" s="683"/>
      <c r="Q2792" s="90"/>
    </row>
    <row r="2793" spans="2:17">
      <c r="B2793" s="90"/>
      <c r="C2793" s="90"/>
      <c r="D2793" s="90"/>
      <c r="E2793" s="90"/>
      <c r="N2793" s="730"/>
      <c r="O2793" s="669"/>
      <c r="P2793" s="683"/>
      <c r="Q2793" s="90"/>
    </row>
    <row r="2794" spans="2:17">
      <c r="B2794" s="90"/>
      <c r="C2794" s="90"/>
      <c r="D2794" s="90"/>
      <c r="E2794" s="90"/>
      <c r="N2794" s="730"/>
      <c r="O2794" s="669"/>
      <c r="P2794" s="683"/>
      <c r="Q2794" s="90"/>
    </row>
    <row r="2795" spans="2:17">
      <c r="B2795" s="90"/>
      <c r="C2795" s="90"/>
      <c r="D2795" s="90"/>
      <c r="E2795" s="90"/>
      <c r="N2795" s="730"/>
      <c r="O2795" s="669"/>
      <c r="P2795" s="683"/>
      <c r="Q2795" s="90"/>
    </row>
    <row r="2796" spans="2:17">
      <c r="B2796" s="90"/>
      <c r="C2796" s="90"/>
      <c r="D2796" s="90"/>
      <c r="E2796" s="90"/>
      <c r="N2796" s="730"/>
      <c r="O2796" s="669"/>
      <c r="P2796" s="683"/>
      <c r="Q2796" s="90"/>
    </row>
    <row r="2797" spans="2:17">
      <c r="B2797" s="90"/>
      <c r="C2797" s="90"/>
      <c r="D2797" s="90"/>
      <c r="E2797" s="90"/>
      <c r="N2797" s="730"/>
      <c r="O2797" s="669"/>
      <c r="P2797" s="683"/>
      <c r="Q2797" s="90"/>
    </row>
    <row r="2798" spans="2:17">
      <c r="B2798" s="90"/>
      <c r="C2798" s="90"/>
      <c r="D2798" s="90"/>
      <c r="E2798" s="90"/>
      <c r="N2798" s="730"/>
      <c r="O2798" s="669"/>
      <c r="P2798" s="683"/>
      <c r="Q2798" s="90"/>
    </row>
    <row r="2799" spans="2:17">
      <c r="B2799" s="90"/>
      <c r="C2799" s="90"/>
      <c r="D2799" s="90"/>
      <c r="E2799" s="90"/>
      <c r="N2799" s="730"/>
      <c r="O2799" s="669"/>
      <c r="P2799" s="683"/>
      <c r="Q2799" s="90"/>
    </row>
    <row r="2800" spans="2:17">
      <c r="B2800" s="90"/>
      <c r="C2800" s="90"/>
      <c r="D2800" s="90"/>
      <c r="E2800" s="90"/>
      <c r="N2800" s="730"/>
      <c r="O2800" s="669"/>
      <c r="P2800" s="683"/>
      <c r="Q2800" s="90"/>
    </row>
    <row r="2801" spans="2:17">
      <c r="B2801" s="90"/>
      <c r="C2801" s="90"/>
      <c r="D2801" s="90"/>
      <c r="E2801" s="90"/>
      <c r="N2801" s="730"/>
      <c r="O2801" s="669"/>
      <c r="P2801" s="683"/>
      <c r="Q2801" s="90"/>
    </row>
    <row r="2802" spans="2:17">
      <c r="B2802" s="90"/>
      <c r="C2802" s="90"/>
      <c r="D2802" s="90"/>
      <c r="E2802" s="90"/>
      <c r="N2802" s="730"/>
      <c r="O2802" s="669"/>
      <c r="P2802" s="683"/>
      <c r="Q2802" s="90"/>
    </row>
    <row r="2803" spans="2:17">
      <c r="B2803" s="90"/>
      <c r="C2803" s="90"/>
      <c r="D2803" s="90"/>
      <c r="E2803" s="90"/>
      <c r="N2803" s="730"/>
      <c r="O2803" s="669"/>
      <c r="P2803" s="683"/>
      <c r="Q2803" s="90"/>
    </row>
    <row r="2804" spans="2:17">
      <c r="B2804" s="90"/>
      <c r="C2804" s="90"/>
      <c r="D2804" s="90"/>
      <c r="E2804" s="90"/>
      <c r="N2804" s="730"/>
      <c r="O2804" s="669"/>
      <c r="P2804" s="683"/>
      <c r="Q2804" s="90"/>
    </row>
    <row r="2805" spans="2:17">
      <c r="B2805" s="90"/>
      <c r="C2805" s="90"/>
      <c r="D2805" s="90"/>
      <c r="E2805" s="90"/>
      <c r="N2805" s="730"/>
      <c r="O2805" s="669"/>
      <c r="P2805" s="683"/>
      <c r="Q2805" s="90"/>
    </row>
    <row r="2806" spans="2:17">
      <c r="B2806" s="90"/>
      <c r="C2806" s="90"/>
      <c r="D2806" s="90"/>
      <c r="E2806" s="90"/>
      <c r="N2806" s="730"/>
      <c r="O2806" s="669"/>
      <c r="P2806" s="683"/>
      <c r="Q2806" s="90"/>
    </row>
    <row r="2807" spans="2:17">
      <c r="B2807" s="90"/>
      <c r="C2807" s="90"/>
      <c r="D2807" s="90"/>
      <c r="E2807" s="90"/>
      <c r="N2807" s="730"/>
      <c r="O2807" s="669"/>
      <c r="P2807" s="683"/>
      <c r="Q2807" s="90"/>
    </row>
    <row r="2808" spans="2:17">
      <c r="B2808" s="90"/>
      <c r="C2808" s="90"/>
      <c r="D2808" s="90"/>
      <c r="E2808" s="90"/>
      <c r="N2808" s="730"/>
      <c r="O2808" s="669"/>
      <c r="P2808" s="683"/>
      <c r="Q2808" s="90"/>
    </row>
    <row r="2809" spans="2:17">
      <c r="B2809" s="90"/>
      <c r="C2809" s="90"/>
      <c r="D2809" s="90"/>
      <c r="E2809" s="90"/>
      <c r="N2809" s="730"/>
      <c r="O2809" s="669"/>
      <c r="P2809" s="683"/>
      <c r="Q2809" s="90"/>
    </row>
    <row r="2810" spans="2:17">
      <c r="B2810" s="90"/>
      <c r="C2810" s="90"/>
      <c r="D2810" s="90"/>
      <c r="E2810" s="90"/>
      <c r="N2810" s="730"/>
      <c r="O2810" s="669"/>
      <c r="P2810" s="683"/>
      <c r="Q2810" s="90"/>
    </row>
    <row r="2811" spans="2:17">
      <c r="B2811" s="90"/>
      <c r="C2811" s="90"/>
      <c r="D2811" s="90"/>
      <c r="E2811" s="90"/>
      <c r="N2811" s="730"/>
      <c r="O2811" s="669"/>
      <c r="P2811" s="683"/>
      <c r="Q2811" s="90"/>
    </row>
    <row r="2812" spans="2:17">
      <c r="B2812" s="90"/>
      <c r="C2812" s="90"/>
      <c r="D2812" s="90"/>
      <c r="E2812" s="90"/>
      <c r="N2812" s="730"/>
      <c r="O2812" s="669"/>
      <c r="P2812" s="683"/>
      <c r="Q2812" s="90"/>
    </row>
    <row r="2813" spans="2:17">
      <c r="B2813" s="90"/>
      <c r="C2813" s="90"/>
      <c r="D2813" s="90"/>
      <c r="E2813" s="90"/>
      <c r="N2813" s="730"/>
      <c r="O2813" s="669"/>
      <c r="P2813" s="683"/>
      <c r="Q2813" s="90"/>
    </row>
    <row r="2814" spans="2:17">
      <c r="B2814" s="90"/>
      <c r="C2814" s="90"/>
      <c r="D2814" s="90"/>
      <c r="E2814" s="90"/>
      <c r="N2814" s="730"/>
      <c r="O2814" s="669"/>
      <c r="P2814" s="683"/>
      <c r="Q2814" s="90"/>
    </row>
    <row r="2815" spans="2:17">
      <c r="B2815" s="90"/>
      <c r="C2815" s="90"/>
      <c r="D2815" s="90"/>
      <c r="E2815" s="90"/>
      <c r="N2815" s="730"/>
      <c r="O2815" s="669"/>
      <c r="P2815" s="683"/>
      <c r="Q2815" s="90"/>
    </row>
    <row r="2816" spans="2:17">
      <c r="B2816" s="90"/>
      <c r="C2816" s="90"/>
      <c r="D2816" s="90"/>
      <c r="E2816" s="90"/>
      <c r="N2816" s="730"/>
      <c r="O2816" s="669"/>
      <c r="P2816" s="683"/>
      <c r="Q2816" s="90"/>
    </row>
    <row r="2817" spans="2:17">
      <c r="B2817" s="90"/>
      <c r="C2817" s="90"/>
      <c r="D2817" s="90"/>
      <c r="E2817" s="90"/>
      <c r="N2817" s="730"/>
      <c r="O2817" s="669"/>
      <c r="P2817" s="683"/>
      <c r="Q2817" s="90"/>
    </row>
    <row r="2818" spans="2:17">
      <c r="B2818" s="90"/>
      <c r="C2818" s="90"/>
      <c r="D2818" s="90"/>
      <c r="E2818" s="90"/>
      <c r="N2818" s="730"/>
      <c r="O2818" s="669"/>
      <c r="P2818" s="683"/>
      <c r="Q2818" s="90"/>
    </row>
    <row r="2819" spans="2:17">
      <c r="B2819" s="90"/>
      <c r="C2819" s="90"/>
      <c r="D2819" s="90"/>
      <c r="E2819" s="90"/>
      <c r="N2819" s="730"/>
      <c r="O2819" s="669"/>
      <c r="P2819" s="683"/>
      <c r="Q2819" s="90"/>
    </row>
    <row r="2820" spans="2:17">
      <c r="B2820" s="90"/>
      <c r="C2820" s="90"/>
      <c r="D2820" s="90"/>
      <c r="E2820" s="90"/>
      <c r="N2820" s="730"/>
      <c r="O2820" s="669"/>
      <c r="P2820" s="683"/>
      <c r="Q2820" s="90"/>
    </row>
    <row r="2821" spans="2:17">
      <c r="B2821" s="90"/>
      <c r="C2821" s="90"/>
      <c r="D2821" s="90"/>
      <c r="E2821" s="90"/>
      <c r="N2821" s="730"/>
      <c r="O2821" s="669"/>
      <c r="P2821" s="683"/>
      <c r="Q2821" s="90"/>
    </row>
    <row r="2822" spans="2:17">
      <c r="B2822" s="90"/>
      <c r="C2822" s="90"/>
      <c r="D2822" s="90"/>
      <c r="E2822" s="90"/>
      <c r="N2822" s="730"/>
      <c r="O2822" s="669"/>
      <c r="P2822" s="683"/>
      <c r="Q2822" s="90"/>
    </row>
    <row r="2823" spans="2:17">
      <c r="B2823" s="90"/>
      <c r="C2823" s="90"/>
      <c r="D2823" s="90"/>
      <c r="E2823" s="90"/>
      <c r="N2823" s="730"/>
      <c r="O2823" s="669"/>
      <c r="P2823" s="683"/>
      <c r="Q2823" s="90"/>
    </row>
    <row r="2824" spans="2:17">
      <c r="B2824" s="90"/>
      <c r="C2824" s="90"/>
      <c r="D2824" s="90"/>
      <c r="E2824" s="90"/>
      <c r="N2824" s="730"/>
      <c r="O2824" s="669"/>
      <c r="P2824" s="683"/>
      <c r="Q2824" s="90"/>
    </row>
    <row r="2825" spans="2:17">
      <c r="B2825" s="90"/>
      <c r="C2825" s="90"/>
      <c r="D2825" s="90"/>
      <c r="E2825" s="90"/>
      <c r="N2825" s="730"/>
      <c r="O2825" s="669"/>
      <c r="P2825" s="683"/>
      <c r="Q2825" s="90"/>
    </row>
    <row r="2826" spans="2:17">
      <c r="B2826" s="90"/>
      <c r="C2826" s="90"/>
      <c r="D2826" s="90"/>
      <c r="E2826" s="90"/>
      <c r="N2826" s="730"/>
      <c r="O2826" s="669"/>
      <c r="P2826" s="683"/>
      <c r="Q2826" s="90"/>
    </row>
    <row r="2827" spans="2:17">
      <c r="B2827" s="90"/>
      <c r="C2827" s="90"/>
      <c r="D2827" s="90"/>
      <c r="E2827" s="90"/>
      <c r="N2827" s="730"/>
      <c r="O2827" s="669"/>
      <c r="P2827" s="683"/>
      <c r="Q2827" s="90"/>
    </row>
    <row r="2828" spans="2:17">
      <c r="B2828" s="90"/>
      <c r="C2828" s="90"/>
      <c r="D2828" s="90"/>
      <c r="E2828" s="90"/>
      <c r="N2828" s="730"/>
      <c r="O2828" s="669"/>
      <c r="P2828" s="683"/>
      <c r="Q2828" s="90"/>
    </row>
    <row r="2829" spans="2:17">
      <c r="B2829" s="90"/>
      <c r="C2829" s="90"/>
      <c r="D2829" s="90"/>
      <c r="E2829" s="90"/>
      <c r="N2829" s="730"/>
      <c r="O2829" s="669"/>
      <c r="P2829" s="683"/>
      <c r="Q2829" s="90"/>
    </row>
    <row r="2830" spans="2:17">
      <c r="B2830" s="90"/>
      <c r="C2830" s="90"/>
      <c r="D2830" s="90"/>
      <c r="E2830" s="90"/>
      <c r="N2830" s="730"/>
      <c r="O2830" s="669"/>
      <c r="P2830" s="683"/>
      <c r="Q2830" s="90"/>
    </row>
    <row r="2831" spans="2:17">
      <c r="B2831" s="90"/>
      <c r="C2831" s="90"/>
      <c r="D2831" s="90"/>
      <c r="E2831" s="90"/>
      <c r="N2831" s="730"/>
      <c r="O2831" s="669"/>
      <c r="P2831" s="683"/>
      <c r="Q2831" s="90"/>
    </row>
    <row r="2832" spans="2:17">
      <c r="B2832" s="90"/>
      <c r="C2832" s="90"/>
      <c r="D2832" s="90"/>
      <c r="E2832" s="90"/>
      <c r="N2832" s="730"/>
      <c r="O2832" s="669"/>
      <c r="P2832" s="683"/>
      <c r="Q2832" s="90"/>
    </row>
    <row r="2833" spans="2:17">
      <c r="B2833" s="90"/>
      <c r="C2833" s="90"/>
      <c r="D2833" s="90"/>
      <c r="E2833" s="90"/>
      <c r="N2833" s="730"/>
      <c r="O2833" s="669"/>
      <c r="P2833" s="683"/>
      <c r="Q2833" s="90"/>
    </row>
    <row r="2834" spans="2:17">
      <c r="B2834" s="90"/>
      <c r="C2834" s="90"/>
      <c r="D2834" s="90"/>
      <c r="E2834" s="90"/>
      <c r="N2834" s="730"/>
    </row>
    <row r="2835" spans="2:17">
      <c r="B2835" s="90"/>
      <c r="C2835" s="90"/>
      <c r="D2835" s="90"/>
      <c r="E2835" s="90"/>
      <c r="N2835" s="730"/>
    </row>
    <row r="2836" spans="2:17">
      <c r="B2836" s="90"/>
      <c r="C2836" s="90"/>
      <c r="D2836" s="90"/>
      <c r="E2836" s="90"/>
      <c r="N2836" s="730"/>
    </row>
    <row r="2837" spans="2:17">
      <c r="B2837" s="90"/>
      <c r="C2837" s="90"/>
      <c r="D2837" s="90"/>
      <c r="E2837" s="90"/>
      <c r="N2837" s="730"/>
    </row>
    <row r="2838" spans="2:17">
      <c r="B2838" s="90"/>
      <c r="C2838" s="90"/>
      <c r="D2838" s="90"/>
      <c r="E2838" s="90"/>
      <c r="N2838" s="730"/>
    </row>
    <row r="2839" spans="2:17">
      <c r="B2839" s="90"/>
      <c r="C2839" s="90"/>
      <c r="D2839" s="90"/>
      <c r="E2839" s="90"/>
      <c r="N2839" s="730"/>
    </row>
    <row r="2840" spans="2:17">
      <c r="B2840" s="90"/>
      <c r="C2840" s="90"/>
      <c r="D2840" s="90"/>
      <c r="E2840" s="90"/>
      <c r="N2840" s="730"/>
    </row>
    <row r="2841" spans="2:17">
      <c r="B2841" s="90"/>
      <c r="C2841" s="90"/>
      <c r="D2841" s="90"/>
      <c r="E2841" s="90"/>
      <c r="N2841" s="730"/>
    </row>
    <row r="2842" spans="2:17">
      <c r="B2842" s="90"/>
      <c r="C2842" s="90"/>
      <c r="D2842" s="90"/>
      <c r="E2842" s="90"/>
      <c r="N2842" s="730"/>
    </row>
    <row r="2843" spans="2:17">
      <c r="B2843" s="90"/>
      <c r="C2843" s="90"/>
      <c r="D2843" s="90"/>
      <c r="E2843" s="90"/>
      <c r="N2843" s="730"/>
    </row>
    <row r="2844" spans="2:17">
      <c r="B2844" s="90"/>
      <c r="C2844" s="90"/>
      <c r="D2844" s="90"/>
      <c r="E2844" s="90"/>
      <c r="N2844" s="730"/>
    </row>
    <row r="2845" spans="2:17">
      <c r="B2845" s="90"/>
      <c r="C2845" s="90"/>
      <c r="D2845" s="90"/>
      <c r="E2845" s="90"/>
      <c r="N2845" s="730"/>
    </row>
    <row r="2846" spans="2:17">
      <c r="B2846" s="90"/>
      <c r="C2846" s="90"/>
      <c r="D2846" s="90"/>
      <c r="E2846" s="90"/>
      <c r="N2846" s="730"/>
    </row>
    <row r="2847" spans="2:17">
      <c r="B2847" s="90"/>
      <c r="C2847" s="90"/>
      <c r="D2847" s="90"/>
      <c r="E2847" s="90"/>
      <c r="N2847" s="730"/>
    </row>
    <row r="2848" spans="2:17">
      <c r="B2848" s="90"/>
      <c r="C2848" s="90"/>
      <c r="D2848" s="90"/>
      <c r="E2848" s="90"/>
      <c r="N2848" s="730"/>
    </row>
    <row r="2849" spans="2:14">
      <c r="B2849" s="90"/>
      <c r="C2849" s="90"/>
      <c r="D2849" s="90"/>
      <c r="E2849" s="90"/>
      <c r="N2849" s="730"/>
    </row>
    <row r="2850" spans="2:14">
      <c r="B2850" s="90"/>
      <c r="C2850" s="90"/>
      <c r="D2850" s="90"/>
      <c r="E2850" s="90"/>
      <c r="N2850" s="730"/>
    </row>
    <row r="2851" spans="2:14">
      <c r="B2851" s="90"/>
      <c r="C2851" s="90"/>
      <c r="D2851" s="90"/>
      <c r="E2851" s="90"/>
      <c r="N2851" s="730"/>
    </row>
    <row r="2852" spans="2:14">
      <c r="B2852" s="90"/>
      <c r="C2852" s="90"/>
      <c r="D2852" s="90"/>
      <c r="E2852" s="90"/>
      <c r="N2852" s="730"/>
    </row>
    <row r="2853" spans="2:14">
      <c r="B2853" s="90"/>
      <c r="C2853" s="90"/>
      <c r="D2853" s="90"/>
      <c r="E2853" s="90"/>
      <c r="N2853" s="730"/>
    </row>
    <row r="2854" spans="2:14">
      <c r="B2854" s="90"/>
      <c r="C2854" s="90"/>
      <c r="D2854" s="90"/>
      <c r="E2854" s="90"/>
      <c r="N2854" s="730"/>
    </row>
    <row r="2855" spans="2:14">
      <c r="B2855" s="90"/>
      <c r="C2855" s="90"/>
      <c r="D2855" s="90"/>
      <c r="E2855" s="90"/>
      <c r="N2855" s="730"/>
    </row>
    <row r="2856" spans="2:14">
      <c r="B2856" s="90"/>
      <c r="C2856" s="90"/>
      <c r="D2856" s="90"/>
      <c r="E2856" s="90"/>
      <c r="N2856" s="730"/>
    </row>
    <row r="2857" spans="2:14">
      <c r="B2857" s="90"/>
      <c r="C2857" s="90"/>
      <c r="D2857" s="90"/>
      <c r="E2857" s="90"/>
      <c r="N2857" s="730"/>
    </row>
    <row r="2858" spans="2:14">
      <c r="B2858" s="90"/>
      <c r="C2858" s="90"/>
      <c r="D2858" s="90"/>
      <c r="E2858" s="90"/>
      <c r="N2858" s="730"/>
    </row>
    <row r="2859" spans="2:14">
      <c r="B2859" s="90"/>
      <c r="C2859" s="90"/>
      <c r="D2859" s="90"/>
      <c r="E2859" s="90"/>
      <c r="N2859" s="730"/>
    </row>
    <row r="2860" spans="2:14">
      <c r="B2860" s="90"/>
      <c r="C2860" s="90"/>
      <c r="D2860" s="90"/>
      <c r="E2860" s="90"/>
      <c r="N2860" s="730"/>
    </row>
    <row r="2861" spans="2:14">
      <c r="B2861" s="90"/>
      <c r="C2861" s="90"/>
      <c r="D2861" s="90"/>
      <c r="E2861" s="90"/>
      <c r="N2861" s="730"/>
    </row>
    <row r="2862" spans="2:14">
      <c r="B2862" s="90"/>
      <c r="C2862" s="90"/>
      <c r="D2862" s="90"/>
      <c r="E2862" s="90"/>
      <c r="N2862" s="730"/>
    </row>
    <row r="2863" spans="2:14">
      <c r="B2863" s="90"/>
      <c r="C2863" s="90"/>
      <c r="D2863" s="90"/>
      <c r="E2863" s="90"/>
      <c r="N2863" s="730"/>
    </row>
    <row r="2864" spans="2:14">
      <c r="B2864" s="90"/>
      <c r="C2864" s="90"/>
      <c r="D2864" s="90"/>
      <c r="E2864" s="90"/>
      <c r="N2864" s="730"/>
    </row>
    <row r="2865" spans="2:14">
      <c r="B2865" s="90"/>
      <c r="C2865" s="90"/>
      <c r="D2865" s="90"/>
      <c r="E2865" s="90"/>
      <c r="N2865" s="730"/>
    </row>
    <row r="2866" spans="2:14">
      <c r="B2866" s="90"/>
      <c r="C2866" s="90"/>
      <c r="D2866" s="90"/>
      <c r="E2866" s="90"/>
      <c r="N2866" s="730"/>
    </row>
    <row r="2867" spans="2:14">
      <c r="B2867" s="90"/>
      <c r="C2867" s="90"/>
      <c r="D2867" s="90"/>
      <c r="E2867" s="90"/>
      <c r="N2867" s="730"/>
    </row>
    <row r="2868" spans="2:14">
      <c r="B2868" s="90"/>
      <c r="C2868" s="90"/>
      <c r="D2868" s="90"/>
      <c r="E2868" s="90"/>
      <c r="N2868" s="730"/>
    </row>
    <row r="2869" spans="2:14">
      <c r="B2869" s="90"/>
      <c r="C2869" s="90"/>
      <c r="D2869" s="90"/>
      <c r="E2869" s="90"/>
      <c r="N2869" s="730"/>
    </row>
    <row r="2870" spans="2:14">
      <c r="B2870" s="90"/>
      <c r="C2870" s="90"/>
      <c r="D2870" s="90"/>
      <c r="E2870" s="90"/>
      <c r="N2870" s="730"/>
    </row>
    <row r="2871" spans="2:14">
      <c r="B2871" s="90"/>
      <c r="C2871" s="90"/>
      <c r="D2871" s="90"/>
      <c r="E2871" s="90"/>
      <c r="N2871" s="730"/>
    </row>
    <row r="2872" spans="2:14">
      <c r="B2872" s="90"/>
      <c r="C2872" s="90"/>
      <c r="D2872" s="90"/>
      <c r="E2872" s="90"/>
      <c r="N2872" s="730"/>
    </row>
  </sheetData>
  <mergeCells count="80">
    <mergeCell ref="F1384:I1384"/>
    <mergeCell ref="F1245:H1245"/>
    <mergeCell ref="F1260:J1260"/>
    <mergeCell ref="F1259:J1259"/>
    <mergeCell ref="F353:M353"/>
    <mergeCell ref="F410:M410"/>
    <mergeCell ref="F479:M479"/>
    <mergeCell ref="F1055:I1055"/>
    <mergeCell ref="F1067:I1067"/>
    <mergeCell ref="F1043:I1043"/>
    <mergeCell ref="F588:H588"/>
    <mergeCell ref="F1013:G1013"/>
    <mergeCell ref="F600:J600"/>
    <mergeCell ref="F1017:G1017"/>
    <mergeCell ref="F1021:G1021"/>
    <mergeCell ref="F1110:I1110"/>
    <mergeCell ref="B7:O7"/>
    <mergeCell ref="B8:O8"/>
    <mergeCell ref="B11:E11"/>
    <mergeCell ref="F11:M11"/>
    <mergeCell ref="F292:M292"/>
    <mergeCell ref="F225:M225"/>
    <mergeCell ref="F38:M38"/>
    <mergeCell ref="F39:M39"/>
    <mergeCell ref="F58:M58"/>
    <mergeCell ref="F137:M137"/>
    <mergeCell ref="F210:M210"/>
    <mergeCell ref="F10:M10"/>
    <mergeCell ref="F116:L116"/>
    <mergeCell ref="F18:I18"/>
    <mergeCell ref="B10:E10"/>
    <mergeCell ref="F239:M239"/>
    <mergeCell ref="F60:J60"/>
    <mergeCell ref="F253:M253"/>
    <mergeCell ref="F1346:I1346"/>
    <mergeCell ref="F1396:J1396"/>
    <mergeCell ref="F2108:M2108"/>
    <mergeCell ref="F1743:M1743"/>
    <mergeCell ref="F1512:M1512"/>
    <mergeCell ref="F1498:M1498"/>
    <mergeCell ref="F1454:M1454"/>
    <mergeCell ref="F1784:I1784"/>
    <mergeCell ref="F1603:M1603"/>
    <mergeCell ref="F1620:J1620"/>
    <mergeCell ref="F1542:H1542"/>
    <mergeCell ref="F1877:H1877"/>
    <mergeCell ref="F1569:M1569"/>
    <mergeCell ref="F1718:M1718"/>
    <mergeCell ref="F1410:M1410"/>
    <mergeCell ref="F1121:I1121"/>
    <mergeCell ref="F1078:I1078"/>
    <mergeCell ref="F1025:G1025"/>
    <mergeCell ref="F823:M823"/>
    <mergeCell ref="F1143:G1143"/>
    <mergeCell ref="F1029:G1029"/>
    <mergeCell ref="F1088:I1088"/>
    <mergeCell ref="F1099:I1099"/>
    <mergeCell ref="F1233:I1233"/>
    <mergeCell ref="F1033:G1033"/>
    <mergeCell ref="F1162:I1162"/>
    <mergeCell ref="F1189:I1189"/>
    <mergeCell ref="F1169:H1169"/>
    <mergeCell ref="F1133:I1133"/>
    <mergeCell ref="F1147:I1147"/>
    <mergeCell ref="M2185:N2185"/>
    <mergeCell ref="M2189:N2189"/>
    <mergeCell ref="M2190:N2190"/>
    <mergeCell ref="F2028:J2028"/>
    <mergeCell ref="F1153:I1153"/>
    <mergeCell ref="F1194:I1194"/>
    <mergeCell ref="F1425:J1425"/>
    <mergeCell ref="F2131:M2131"/>
    <mergeCell ref="F2014:K2014"/>
    <mergeCell ref="F1703:M1703"/>
    <mergeCell ref="F1629:M1629"/>
    <mergeCell ref="F2125:M2125"/>
    <mergeCell ref="F2119:M2119"/>
    <mergeCell ref="F2097:M2097"/>
    <mergeCell ref="F1964:M1964"/>
    <mergeCell ref="F1711:H1711"/>
  </mergeCells>
  <pageMargins left="0.23622047244094491" right="0.23622047244094491" top="0.74803149606299213" bottom="1.6929133858267718" header="0.31496062992125984" footer="0.31496062992125984"/>
  <pageSetup paperSize="5" scale="5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91"/>
  <sheetViews>
    <sheetView topLeftCell="A1341" zoomScale="70" zoomScaleNormal="70" zoomScaleSheetLayoutView="83" zoomScalePageLayoutView="82" workbookViewId="0">
      <selection activeCell="C1285" sqref="C1285"/>
    </sheetView>
  </sheetViews>
  <sheetFormatPr defaultRowHeight="15"/>
  <cols>
    <col min="1" max="1" width="11" customWidth="1"/>
    <col min="2" max="2" width="4.28515625" customWidth="1"/>
    <col min="3" max="3" width="44.28515625" customWidth="1"/>
    <col min="4" max="4" width="10.7109375" style="151" customWidth="1"/>
    <col min="5" max="5" width="14.85546875" style="157" customWidth="1"/>
    <col min="6" max="6" width="15" style="226" customWidth="1"/>
    <col min="7" max="8" width="9.140625" hidden="1" customWidth="1"/>
    <col min="9" max="9" width="0.42578125" customWidth="1"/>
    <col min="10" max="10" width="14.85546875" customWidth="1"/>
  </cols>
  <sheetData>
    <row r="1" spans="2:6" ht="21">
      <c r="B1" s="915" t="s">
        <v>267</v>
      </c>
      <c r="C1" s="915"/>
      <c r="D1" s="915"/>
      <c r="E1" s="915"/>
      <c r="F1" s="915"/>
    </row>
    <row r="3" spans="2:6">
      <c r="B3" s="908" t="s">
        <v>780</v>
      </c>
      <c r="C3" s="908"/>
      <c r="D3" s="908"/>
      <c r="E3" s="908"/>
      <c r="F3" s="908"/>
    </row>
    <row r="4" spans="2:6">
      <c r="B4" s="908" t="s">
        <v>781</v>
      </c>
      <c r="C4" s="908"/>
      <c r="D4" s="908"/>
      <c r="E4" s="908"/>
      <c r="F4" s="908"/>
    </row>
    <row r="5" spans="2:6">
      <c r="B5" t="s">
        <v>782</v>
      </c>
    </row>
    <row r="6" spans="2:6">
      <c r="B6" s="130">
        <v>1</v>
      </c>
      <c r="C6" s="909" t="s">
        <v>787</v>
      </c>
      <c r="D6" s="909"/>
      <c r="E6" s="909"/>
    </row>
    <row r="7" spans="2:6">
      <c r="B7" s="130">
        <v>2</v>
      </c>
      <c r="C7" s="909" t="s">
        <v>945</v>
      </c>
      <c r="D7" s="909"/>
      <c r="E7" s="909"/>
    </row>
    <row r="8" spans="2:6">
      <c r="B8" s="130">
        <v>3</v>
      </c>
      <c r="C8" s="909" t="s">
        <v>944</v>
      </c>
      <c r="D8" s="909"/>
      <c r="E8" s="909"/>
    </row>
    <row r="10" spans="2:6">
      <c r="B10" s="908" t="s">
        <v>788</v>
      </c>
      <c r="C10" s="908"/>
      <c r="D10" s="908"/>
      <c r="E10" s="908"/>
      <c r="F10" s="908"/>
    </row>
    <row r="12" spans="2:6" ht="30.75" customHeight="1">
      <c r="B12" s="210" t="s">
        <v>274</v>
      </c>
      <c r="C12" s="210" t="s">
        <v>2</v>
      </c>
      <c r="D12" s="152" t="s">
        <v>275</v>
      </c>
      <c r="E12" s="216" t="s">
        <v>276</v>
      </c>
      <c r="F12" s="158" t="s">
        <v>277</v>
      </c>
    </row>
    <row r="13" spans="2:6">
      <c r="B13" s="129">
        <v>1</v>
      </c>
      <c r="C13" s="129">
        <v>2</v>
      </c>
      <c r="D13" s="153">
        <v>3</v>
      </c>
      <c r="E13" s="159">
        <v>4</v>
      </c>
      <c r="F13" s="159">
        <v>5</v>
      </c>
    </row>
    <row r="14" spans="2:6" ht="15.75">
      <c r="B14" s="129"/>
      <c r="C14" s="96" t="s">
        <v>56</v>
      </c>
      <c r="D14" s="146">
        <v>6</v>
      </c>
      <c r="E14" s="150">
        <v>2000000</v>
      </c>
      <c r="F14" s="159">
        <f>E14*D14</f>
        <v>12000000</v>
      </c>
    </row>
    <row r="15" spans="2:6" ht="15.75">
      <c r="B15" s="129"/>
      <c r="C15" s="96" t="s">
        <v>57</v>
      </c>
      <c r="D15" s="146">
        <v>6</v>
      </c>
      <c r="E15" s="150">
        <f>70%*E14</f>
        <v>1400000</v>
      </c>
      <c r="F15" s="159">
        <f t="shared" ref="F15:F43" si="0">E15*D15</f>
        <v>8400000</v>
      </c>
    </row>
    <row r="16" spans="2:6" ht="15.75">
      <c r="B16" s="129"/>
      <c r="C16" s="96" t="s">
        <v>58</v>
      </c>
      <c r="D16" s="146">
        <v>30</v>
      </c>
      <c r="E16" s="150">
        <f>60%*E14</f>
        <v>1200000</v>
      </c>
      <c r="F16" s="159">
        <f t="shared" si="0"/>
        <v>36000000</v>
      </c>
    </row>
    <row r="17" spans="2:6" ht="15.75">
      <c r="B17" s="129"/>
      <c r="C17" s="96" t="s">
        <v>59</v>
      </c>
      <c r="D17" s="146">
        <v>6</v>
      </c>
      <c r="E17" s="150">
        <v>1100000</v>
      </c>
      <c r="F17" s="159">
        <f t="shared" si="0"/>
        <v>6600000</v>
      </c>
    </row>
    <row r="18" spans="2:6" ht="15.75">
      <c r="B18" s="129"/>
      <c r="C18" s="96" t="s">
        <v>469</v>
      </c>
      <c r="D18" s="146">
        <v>90</v>
      </c>
      <c r="E18" s="150">
        <v>1100000</v>
      </c>
      <c r="F18" s="159">
        <f t="shared" si="0"/>
        <v>99000000</v>
      </c>
    </row>
    <row r="19" spans="2:6" ht="15.75">
      <c r="B19" s="129"/>
      <c r="C19" s="96" t="s">
        <v>80</v>
      </c>
      <c r="D19" s="154">
        <v>30</v>
      </c>
      <c r="E19" s="160">
        <v>900000</v>
      </c>
      <c r="F19" s="159">
        <f t="shared" si="0"/>
        <v>27000000</v>
      </c>
    </row>
    <row r="20" spans="2:6" ht="15.75">
      <c r="B20" s="129"/>
      <c r="C20" s="99" t="s">
        <v>61</v>
      </c>
      <c r="D20" s="154"/>
      <c r="E20" s="160"/>
      <c r="F20" s="159"/>
    </row>
    <row r="21" spans="2:6" ht="15.75">
      <c r="B21" s="129"/>
      <c r="C21" s="96" t="s">
        <v>62</v>
      </c>
      <c r="D21" s="146">
        <v>5</v>
      </c>
      <c r="E21" s="150">
        <v>150000</v>
      </c>
      <c r="F21" s="159">
        <f t="shared" si="0"/>
        <v>750000</v>
      </c>
    </row>
    <row r="22" spans="2:6" ht="15.75">
      <c r="B22" s="129"/>
      <c r="C22" s="96" t="s">
        <v>63</v>
      </c>
      <c r="D22" s="146">
        <v>5</v>
      </c>
      <c r="E22" s="150">
        <v>125000</v>
      </c>
      <c r="F22" s="159">
        <f t="shared" si="0"/>
        <v>625000</v>
      </c>
    </row>
    <row r="23" spans="2:6" ht="15.75">
      <c r="B23" s="129"/>
      <c r="C23" s="96" t="s">
        <v>64</v>
      </c>
      <c r="D23" s="146">
        <v>25</v>
      </c>
      <c r="E23" s="150">
        <v>100000</v>
      </c>
      <c r="F23" s="159">
        <f t="shared" si="0"/>
        <v>2500000</v>
      </c>
    </row>
    <row r="24" spans="2:6" ht="15.75">
      <c r="B24" s="129"/>
      <c r="C24" s="96" t="s">
        <v>65</v>
      </c>
      <c r="D24" s="146">
        <v>5</v>
      </c>
      <c r="E24" s="150">
        <v>75000</v>
      </c>
      <c r="F24" s="159">
        <f t="shared" si="0"/>
        <v>375000</v>
      </c>
    </row>
    <row r="25" spans="2:6" ht="15.75">
      <c r="B25" s="129"/>
      <c r="C25" s="96" t="s">
        <v>470</v>
      </c>
      <c r="D25" s="146">
        <v>90</v>
      </c>
      <c r="E25" s="150">
        <v>75000</v>
      </c>
      <c r="F25" s="159">
        <f t="shared" si="0"/>
        <v>6750000</v>
      </c>
    </row>
    <row r="26" spans="2:6" ht="17.25" customHeight="1">
      <c r="B26" s="129"/>
      <c r="C26" s="96" t="s">
        <v>67</v>
      </c>
      <c r="D26" s="154">
        <v>115</v>
      </c>
      <c r="E26" s="160">
        <f>0.04*1163800</f>
        <v>46552</v>
      </c>
      <c r="F26" s="159">
        <f t="shared" si="0"/>
        <v>5353480</v>
      </c>
    </row>
    <row r="27" spans="2:6" ht="15.75">
      <c r="B27" s="129"/>
      <c r="C27" s="96" t="s">
        <v>68</v>
      </c>
      <c r="D27" s="146">
        <v>5</v>
      </c>
      <c r="E27" s="150">
        <f>0.05*E14</f>
        <v>100000</v>
      </c>
      <c r="F27" s="159">
        <f t="shared" si="0"/>
        <v>500000</v>
      </c>
    </row>
    <row r="28" spans="2:6" ht="15.75">
      <c r="B28" s="129"/>
      <c r="C28" s="96" t="s">
        <v>69</v>
      </c>
      <c r="D28" s="146">
        <v>0</v>
      </c>
      <c r="E28" s="150">
        <f t="shared" ref="E28:E32" si="1">0.05*E15</f>
        <v>70000</v>
      </c>
      <c r="F28" s="159">
        <f t="shared" si="0"/>
        <v>0</v>
      </c>
    </row>
    <row r="29" spans="2:6" ht="15.75">
      <c r="B29" s="129"/>
      <c r="C29" s="96" t="s">
        <v>70</v>
      </c>
      <c r="D29" s="146">
        <v>5</v>
      </c>
      <c r="E29" s="150">
        <f t="shared" si="1"/>
        <v>60000</v>
      </c>
      <c r="F29" s="159">
        <f t="shared" si="0"/>
        <v>300000</v>
      </c>
    </row>
    <row r="30" spans="2:6" ht="15.75">
      <c r="B30" s="129"/>
      <c r="C30" s="96" t="s">
        <v>71</v>
      </c>
      <c r="D30" s="146">
        <v>5</v>
      </c>
      <c r="E30" s="150">
        <f t="shared" si="1"/>
        <v>55000</v>
      </c>
      <c r="F30" s="159">
        <f t="shared" si="0"/>
        <v>275000</v>
      </c>
    </row>
    <row r="31" spans="2:6" ht="15.75">
      <c r="B31" s="129"/>
      <c r="C31" s="96" t="s">
        <v>72</v>
      </c>
      <c r="D31" s="146">
        <v>70</v>
      </c>
      <c r="E31" s="150">
        <f t="shared" si="1"/>
        <v>55000</v>
      </c>
      <c r="F31" s="159">
        <f t="shared" si="0"/>
        <v>3850000</v>
      </c>
    </row>
    <row r="32" spans="2:6" ht="15.75">
      <c r="B32" s="129"/>
      <c r="C32" s="96" t="s">
        <v>79</v>
      </c>
      <c r="D32" s="154">
        <v>30</v>
      </c>
      <c r="E32" s="150">
        <f t="shared" si="1"/>
        <v>45000</v>
      </c>
      <c r="F32" s="159">
        <f t="shared" si="0"/>
        <v>1350000</v>
      </c>
    </row>
    <row r="33" spans="2:6" ht="15.75">
      <c r="B33" s="129"/>
      <c r="C33" s="96" t="s">
        <v>73</v>
      </c>
      <c r="D33" s="146">
        <v>0</v>
      </c>
      <c r="E33" s="150">
        <f>0.05*E14</f>
        <v>100000</v>
      </c>
      <c r="F33" s="159">
        <f t="shared" si="0"/>
        <v>0</v>
      </c>
    </row>
    <row r="34" spans="2:6" ht="15.75">
      <c r="B34" s="129"/>
      <c r="C34" s="96" t="s">
        <v>74</v>
      </c>
      <c r="D34" s="146">
        <v>0</v>
      </c>
      <c r="E34" s="150">
        <f t="shared" ref="E34:E37" si="2">0.05*E15</f>
        <v>70000</v>
      </c>
      <c r="F34" s="159">
        <f t="shared" si="0"/>
        <v>0</v>
      </c>
    </row>
    <row r="35" spans="2:6" ht="15.75">
      <c r="B35" s="129"/>
      <c r="C35" s="96" t="s">
        <v>75</v>
      </c>
      <c r="D35" s="146">
        <v>5</v>
      </c>
      <c r="E35" s="150">
        <f t="shared" si="2"/>
        <v>60000</v>
      </c>
      <c r="F35" s="159">
        <f t="shared" si="0"/>
        <v>300000</v>
      </c>
    </row>
    <row r="36" spans="2:6" ht="15.75">
      <c r="B36" s="38"/>
      <c r="C36" s="96" t="s">
        <v>76</v>
      </c>
      <c r="D36" s="146">
        <v>5</v>
      </c>
      <c r="E36" s="150">
        <f t="shared" si="2"/>
        <v>55000</v>
      </c>
      <c r="F36" s="159">
        <f t="shared" si="0"/>
        <v>275000</v>
      </c>
    </row>
    <row r="37" spans="2:6" ht="15.75">
      <c r="B37" s="38"/>
      <c r="C37" s="96" t="s">
        <v>77</v>
      </c>
      <c r="D37" s="146">
        <v>60</v>
      </c>
      <c r="E37" s="150">
        <f t="shared" si="2"/>
        <v>55000</v>
      </c>
      <c r="F37" s="159">
        <f t="shared" si="0"/>
        <v>3300000</v>
      </c>
    </row>
    <row r="38" spans="2:6" ht="15.75">
      <c r="B38" s="38"/>
      <c r="C38" s="96" t="s">
        <v>78</v>
      </c>
      <c r="D38" s="154">
        <v>20</v>
      </c>
      <c r="E38" s="150">
        <f>0.05*E19</f>
        <v>45000</v>
      </c>
      <c r="F38" s="159">
        <f t="shared" si="0"/>
        <v>900000</v>
      </c>
    </row>
    <row r="39" spans="2:6" ht="15.75">
      <c r="B39" s="38"/>
      <c r="C39" s="99" t="s">
        <v>51</v>
      </c>
      <c r="D39" s="146"/>
      <c r="E39" s="150"/>
      <c r="F39" s="159">
        <f t="shared" si="0"/>
        <v>0</v>
      </c>
    </row>
    <row r="40" spans="2:6" ht="15.75">
      <c r="B40" s="38"/>
      <c r="C40" s="96" t="s">
        <v>52</v>
      </c>
      <c r="D40" s="146">
        <v>5</v>
      </c>
      <c r="E40" s="150">
        <v>250000</v>
      </c>
      <c r="F40" s="159">
        <f t="shared" si="0"/>
        <v>1250000</v>
      </c>
    </row>
    <row r="41" spans="2:6" ht="15.75">
      <c r="B41" s="38"/>
      <c r="C41" s="96" t="s">
        <v>428</v>
      </c>
      <c r="D41" s="146">
        <v>5</v>
      </c>
      <c r="E41" s="150">
        <v>225000</v>
      </c>
      <c r="F41" s="159">
        <f t="shared" si="0"/>
        <v>1125000</v>
      </c>
    </row>
    <row r="42" spans="2:6" ht="15.75">
      <c r="B42" s="38"/>
      <c r="C42" s="96" t="s">
        <v>53</v>
      </c>
      <c r="D42" s="146">
        <v>5</v>
      </c>
      <c r="E42" s="150">
        <v>225000</v>
      </c>
      <c r="F42" s="159">
        <f t="shared" si="0"/>
        <v>1125000</v>
      </c>
    </row>
    <row r="43" spans="2:6" ht="15.75">
      <c r="B43" s="38"/>
      <c r="C43" s="96" t="s">
        <v>54</v>
      </c>
      <c r="D43" s="146">
        <v>40</v>
      </c>
      <c r="E43" s="150">
        <v>200000</v>
      </c>
      <c r="F43" s="159">
        <f t="shared" si="0"/>
        <v>8000000</v>
      </c>
    </row>
    <row r="44" spans="2:6" ht="18.75">
      <c r="B44" s="910" t="s">
        <v>277</v>
      </c>
      <c r="C44" s="911"/>
      <c r="D44" s="911"/>
      <c r="E44" s="912"/>
      <c r="F44" s="159">
        <f>SUM(F13:F43)</f>
        <v>227903485</v>
      </c>
    </row>
    <row r="45" spans="2:6">
      <c r="C45" s="130" t="s">
        <v>280</v>
      </c>
      <c r="D45" s="920" t="s">
        <v>786</v>
      </c>
      <c r="E45" s="920"/>
      <c r="F45" s="920"/>
    </row>
    <row r="46" spans="2:6">
      <c r="C46" s="130" t="s">
        <v>281</v>
      </c>
      <c r="E46" s="157" t="s">
        <v>278</v>
      </c>
    </row>
    <row r="47" spans="2:6">
      <c r="C47" s="130"/>
    </row>
    <row r="48" spans="2:6">
      <c r="C48" s="130"/>
    </row>
    <row r="49" spans="2:6">
      <c r="C49" s="130" t="s">
        <v>784</v>
      </c>
      <c r="D49" s="919" t="s">
        <v>785</v>
      </c>
      <c r="E49" s="919"/>
    </row>
    <row r="50" spans="2:6">
      <c r="C50" s="135"/>
    </row>
    <row r="51" spans="2:6" ht="21">
      <c r="B51" s="915" t="s">
        <v>267</v>
      </c>
      <c r="C51" s="915"/>
      <c r="D51" s="915"/>
      <c r="E51" s="915"/>
      <c r="F51" s="915"/>
    </row>
    <row r="52" spans="2:6">
      <c r="D52" s="285"/>
      <c r="E52" s="286"/>
      <c r="F52" s="286"/>
    </row>
    <row r="53" spans="2:6" ht="15.75">
      <c r="B53" s="916" t="s">
        <v>780</v>
      </c>
      <c r="C53" s="916"/>
      <c r="D53" s="916"/>
      <c r="E53" s="916"/>
      <c r="F53" s="916"/>
    </row>
    <row r="54" spans="2:6" ht="15.75">
      <c r="B54" s="916" t="s">
        <v>781</v>
      </c>
      <c r="C54" s="916"/>
      <c r="D54" s="916"/>
      <c r="E54" s="916"/>
      <c r="F54" s="916"/>
    </row>
    <row r="55" spans="2:6">
      <c r="B55" t="s">
        <v>782</v>
      </c>
      <c r="D55" s="285"/>
      <c r="E55" s="286"/>
      <c r="F55" s="286"/>
    </row>
    <row r="56" spans="2:6">
      <c r="B56" s="282">
        <v>1</v>
      </c>
      <c r="C56" s="909" t="s">
        <v>1117</v>
      </c>
      <c r="D56" s="909"/>
      <c r="E56" s="909"/>
      <c r="F56" s="286"/>
    </row>
    <row r="57" spans="2:6">
      <c r="B57" s="282">
        <v>2</v>
      </c>
      <c r="C57" s="909" t="s">
        <v>1118</v>
      </c>
      <c r="D57" s="909"/>
      <c r="E57" s="909"/>
      <c r="F57" s="286"/>
    </row>
    <row r="58" spans="2:6">
      <c r="B58" s="282">
        <v>3</v>
      </c>
      <c r="C58" s="909" t="s">
        <v>1119</v>
      </c>
      <c r="D58" s="909"/>
      <c r="E58" s="909"/>
      <c r="F58" s="286"/>
    </row>
    <row r="59" spans="2:6">
      <c r="D59" s="285"/>
      <c r="E59" s="286"/>
      <c r="F59" s="286"/>
    </row>
    <row r="60" spans="2:6">
      <c r="B60" s="908" t="s">
        <v>1116</v>
      </c>
      <c r="C60" s="908"/>
      <c r="D60" s="908"/>
      <c r="E60" s="908"/>
      <c r="F60" s="908"/>
    </row>
    <row r="61" spans="2:6">
      <c r="D61" s="285"/>
      <c r="E61" s="286"/>
      <c r="F61" s="286"/>
    </row>
    <row r="62" spans="2:6" ht="30">
      <c r="B62" s="288" t="s">
        <v>274</v>
      </c>
      <c r="C62" s="288" t="s">
        <v>2</v>
      </c>
      <c r="D62" s="152" t="s">
        <v>275</v>
      </c>
      <c r="E62" s="216" t="s">
        <v>276</v>
      </c>
      <c r="F62" s="158" t="s">
        <v>277</v>
      </c>
    </row>
    <row r="63" spans="2:6">
      <c r="B63" s="279">
        <v>1</v>
      </c>
      <c r="C63" s="279">
        <v>2</v>
      </c>
      <c r="D63" s="153">
        <v>3</v>
      </c>
      <c r="E63" s="298">
        <v>4</v>
      </c>
      <c r="F63" s="298">
        <v>5</v>
      </c>
    </row>
    <row r="64" spans="2:6" ht="15.75">
      <c r="B64" s="38"/>
      <c r="C64" s="99" t="s">
        <v>51</v>
      </c>
      <c r="D64" s="146"/>
      <c r="E64" s="150"/>
      <c r="F64" s="159"/>
    </row>
    <row r="65" spans="2:6" ht="15.75">
      <c r="B65" s="38">
        <v>1</v>
      </c>
      <c r="C65" s="280" t="s">
        <v>52</v>
      </c>
      <c r="D65" s="146">
        <v>6</v>
      </c>
      <c r="E65" s="150">
        <v>250000</v>
      </c>
      <c r="F65" s="159">
        <f t="shared" ref="F65:F68" si="3">E65*D65</f>
        <v>1500000</v>
      </c>
    </row>
    <row r="66" spans="2:6" ht="15.75">
      <c r="B66" s="38">
        <v>2</v>
      </c>
      <c r="C66" s="280" t="s">
        <v>428</v>
      </c>
      <c r="D66" s="146">
        <v>6</v>
      </c>
      <c r="E66" s="150">
        <v>225000</v>
      </c>
      <c r="F66" s="159">
        <f t="shared" si="3"/>
        <v>1350000</v>
      </c>
    </row>
    <row r="67" spans="2:6" ht="15.75">
      <c r="B67" s="38">
        <v>3</v>
      </c>
      <c r="C67" s="280" t="s">
        <v>53</v>
      </c>
      <c r="D67" s="146">
        <v>6</v>
      </c>
      <c r="E67" s="150">
        <v>225000</v>
      </c>
      <c r="F67" s="159">
        <f t="shared" si="3"/>
        <v>1350000</v>
      </c>
    </row>
    <row r="68" spans="2:6" ht="15.75">
      <c r="B68" s="38">
        <v>4</v>
      </c>
      <c r="C68" s="280" t="s">
        <v>54</v>
      </c>
      <c r="D68" s="146">
        <v>48</v>
      </c>
      <c r="E68" s="150">
        <v>200000</v>
      </c>
      <c r="F68" s="159">
        <f t="shared" si="3"/>
        <v>9600000</v>
      </c>
    </row>
    <row r="69" spans="2:6" ht="18.75">
      <c r="B69" s="910" t="s">
        <v>277</v>
      </c>
      <c r="C69" s="911"/>
      <c r="D69" s="911"/>
      <c r="E69" s="912"/>
      <c r="F69" s="159">
        <f>SUM(F64:F68)</f>
        <v>13800000</v>
      </c>
    </row>
    <row r="70" spans="2:6">
      <c r="C70" s="282" t="s">
        <v>280</v>
      </c>
      <c r="D70" s="908" t="s">
        <v>1111</v>
      </c>
      <c r="E70" s="920"/>
      <c r="F70" s="920"/>
    </row>
    <row r="71" spans="2:6">
      <c r="C71" s="282" t="s">
        <v>1098</v>
      </c>
      <c r="D71" s="285"/>
      <c r="E71" s="286" t="s">
        <v>278</v>
      </c>
      <c r="F71" s="286"/>
    </row>
    <row r="72" spans="2:6">
      <c r="C72" s="282"/>
      <c r="D72" s="285"/>
      <c r="E72" s="286"/>
      <c r="F72" s="286"/>
    </row>
    <row r="73" spans="2:6">
      <c r="C73" s="282"/>
      <c r="D73" s="285"/>
      <c r="E73" s="286"/>
      <c r="F73" s="286"/>
    </row>
    <row r="74" spans="2:6">
      <c r="C74" s="282" t="s">
        <v>784</v>
      </c>
      <c r="D74" s="919" t="s">
        <v>785</v>
      </c>
      <c r="E74" s="919"/>
      <c r="F74" s="286"/>
    </row>
    <row r="75" spans="2:6">
      <c r="C75" s="282" t="s">
        <v>1108</v>
      </c>
      <c r="D75" s="284"/>
      <c r="E75" s="284"/>
      <c r="F75" s="286"/>
    </row>
    <row r="76" spans="2:6">
      <c r="C76" s="282"/>
      <c r="D76" s="284"/>
      <c r="E76" s="284"/>
      <c r="F76" s="286"/>
    </row>
    <row r="77" spans="2:6">
      <c r="C77" s="282"/>
      <c r="D77" s="284"/>
      <c r="E77" s="284"/>
      <c r="F77" s="286"/>
    </row>
    <row r="78" spans="2:6">
      <c r="C78" s="282"/>
      <c r="D78" s="284"/>
      <c r="E78" s="284"/>
      <c r="F78" s="286"/>
    </row>
    <row r="79" spans="2:6">
      <c r="C79" s="282"/>
      <c r="D79" s="284"/>
      <c r="E79" s="284"/>
      <c r="F79" s="286"/>
    </row>
    <row r="80" spans="2:6">
      <c r="C80" s="282"/>
      <c r="D80" s="284"/>
      <c r="E80" s="284"/>
      <c r="F80" s="286"/>
    </row>
    <row r="81" spans="2:6">
      <c r="C81" s="282"/>
      <c r="D81" s="284"/>
      <c r="E81" s="284"/>
      <c r="F81" s="286"/>
    </row>
    <row r="82" spans="2:6">
      <c r="C82" s="282"/>
      <c r="D82" s="284"/>
      <c r="E82" s="284"/>
      <c r="F82" s="286"/>
    </row>
    <row r="83" spans="2:6">
      <c r="C83" s="282"/>
      <c r="D83" s="285"/>
      <c r="E83" s="286"/>
      <c r="F83" s="286"/>
    </row>
    <row r="84" spans="2:6" ht="18.75">
      <c r="B84" s="137"/>
      <c r="C84" s="137"/>
      <c r="D84" s="137"/>
      <c r="E84" s="148"/>
      <c r="F84" s="163"/>
    </row>
    <row r="85" spans="2:6" ht="21">
      <c r="B85" s="915" t="s">
        <v>267</v>
      </c>
      <c r="C85" s="915"/>
      <c r="D85" s="915"/>
      <c r="E85" s="915"/>
      <c r="F85" s="915"/>
    </row>
    <row r="86" spans="2:6">
      <c r="D86" s="285"/>
      <c r="E86" s="286"/>
      <c r="F86" s="286"/>
    </row>
    <row r="87" spans="2:6">
      <c r="B87" s="908" t="s">
        <v>780</v>
      </c>
      <c r="C87" s="908"/>
      <c r="D87" s="908"/>
      <c r="E87" s="908"/>
      <c r="F87" s="908"/>
    </row>
    <row r="88" spans="2:6">
      <c r="B88" s="908" t="s">
        <v>781</v>
      </c>
      <c r="C88" s="908"/>
      <c r="D88" s="908"/>
      <c r="E88" s="908"/>
      <c r="F88" s="908"/>
    </row>
    <row r="89" spans="2:6">
      <c r="B89" t="s">
        <v>782</v>
      </c>
      <c r="D89" s="285"/>
      <c r="E89" s="286"/>
      <c r="F89" s="286"/>
    </row>
    <row r="90" spans="2:6">
      <c r="B90" s="282">
        <v>1</v>
      </c>
      <c r="C90" s="909" t="s">
        <v>787</v>
      </c>
      <c r="D90" s="909"/>
      <c r="E90" s="909"/>
      <c r="F90" s="286"/>
    </row>
    <row r="91" spans="2:6">
      <c r="B91" s="282">
        <v>2</v>
      </c>
      <c r="C91" s="909" t="s">
        <v>1112</v>
      </c>
      <c r="D91" s="909"/>
      <c r="E91" s="909"/>
      <c r="F91" s="286"/>
    </row>
    <row r="92" spans="2:6">
      <c r="B92" s="282">
        <v>3</v>
      </c>
      <c r="C92" s="909" t="s">
        <v>1265</v>
      </c>
      <c r="D92" s="909"/>
      <c r="E92" s="909"/>
      <c r="F92" s="286"/>
    </row>
    <row r="93" spans="2:6">
      <c r="D93" s="285"/>
      <c r="E93" s="286"/>
      <c r="F93" s="286"/>
    </row>
    <row r="94" spans="2:6">
      <c r="B94" s="909" t="s">
        <v>1115</v>
      </c>
      <c r="C94" s="909"/>
      <c r="D94" s="909"/>
      <c r="E94" s="909"/>
      <c r="F94" s="909"/>
    </row>
    <row r="95" spans="2:6">
      <c r="D95" s="285"/>
      <c r="E95" s="286"/>
      <c r="F95" s="286"/>
    </row>
    <row r="96" spans="2:6" ht="30">
      <c r="B96" s="288" t="s">
        <v>274</v>
      </c>
      <c r="C96" s="288" t="s">
        <v>2</v>
      </c>
      <c r="D96" s="152" t="s">
        <v>275</v>
      </c>
      <c r="E96" s="216" t="s">
        <v>276</v>
      </c>
      <c r="F96" s="158" t="s">
        <v>277</v>
      </c>
    </row>
    <row r="97" spans="2:6">
      <c r="B97" s="279">
        <v>1</v>
      </c>
      <c r="C97" s="279">
        <v>2</v>
      </c>
      <c r="D97" s="153">
        <v>3</v>
      </c>
      <c r="E97" s="298">
        <v>4</v>
      </c>
      <c r="F97" s="298">
        <v>5</v>
      </c>
    </row>
    <row r="98" spans="2:6" ht="15.75">
      <c r="B98" s="38"/>
      <c r="C98" s="99" t="s">
        <v>51</v>
      </c>
      <c r="D98" s="146"/>
      <c r="E98" s="150"/>
      <c r="F98" s="159"/>
    </row>
    <row r="99" spans="2:6" ht="15.75">
      <c r="B99" s="38">
        <v>1</v>
      </c>
      <c r="C99" s="280" t="s">
        <v>52</v>
      </c>
      <c r="D99" s="146">
        <v>1</v>
      </c>
      <c r="E99" s="150">
        <v>250000</v>
      </c>
      <c r="F99" s="159">
        <f t="shared" ref="F99:F101" si="4">E99*D99</f>
        <v>250000</v>
      </c>
    </row>
    <row r="100" spans="2:6" ht="15.75">
      <c r="B100" s="38">
        <v>2</v>
      </c>
      <c r="C100" s="280" t="s">
        <v>428</v>
      </c>
      <c r="D100" s="146">
        <v>1</v>
      </c>
      <c r="E100" s="150">
        <v>225000</v>
      </c>
      <c r="F100" s="159">
        <f t="shared" si="4"/>
        <v>225000</v>
      </c>
    </row>
    <row r="101" spans="2:6" ht="15.75">
      <c r="B101" s="38">
        <v>3</v>
      </c>
      <c r="C101" s="280" t="s">
        <v>53</v>
      </c>
      <c r="D101" s="146">
        <v>1</v>
      </c>
      <c r="E101" s="150">
        <v>225000</v>
      </c>
      <c r="F101" s="159">
        <f t="shared" si="4"/>
        <v>225000</v>
      </c>
    </row>
    <row r="102" spans="2:6" ht="15.75">
      <c r="B102" s="38">
        <v>4</v>
      </c>
      <c r="C102" s="280" t="s">
        <v>54</v>
      </c>
      <c r="D102" s="146">
        <v>8</v>
      </c>
      <c r="E102" s="150">
        <v>200000</v>
      </c>
      <c r="F102" s="159">
        <f>E102*D102</f>
        <v>1600000</v>
      </c>
    </row>
    <row r="103" spans="2:6" ht="18.75">
      <c r="B103" s="910" t="s">
        <v>277</v>
      </c>
      <c r="C103" s="911"/>
      <c r="D103" s="911"/>
      <c r="E103" s="912"/>
      <c r="F103" s="159">
        <f>SUM(F98:F102)</f>
        <v>2300000</v>
      </c>
    </row>
    <row r="104" spans="2:6">
      <c r="B104" s="913" t="s">
        <v>280</v>
      </c>
      <c r="C104" s="913"/>
      <c r="D104" s="908" t="s">
        <v>1264</v>
      </c>
      <c r="E104" s="920"/>
      <c r="F104" s="920"/>
    </row>
    <row r="105" spans="2:6">
      <c r="B105" s="908" t="s">
        <v>1098</v>
      </c>
      <c r="C105" s="908"/>
      <c r="D105" s="919" t="s">
        <v>278</v>
      </c>
      <c r="E105" s="919"/>
      <c r="F105" s="919"/>
    </row>
    <row r="106" spans="2:6">
      <c r="C106" s="282"/>
      <c r="D106" s="285"/>
      <c r="E106" s="286"/>
      <c r="F106" s="286"/>
    </row>
    <row r="107" spans="2:6">
      <c r="C107" s="282"/>
      <c r="D107" s="285"/>
      <c r="E107" s="286"/>
      <c r="F107" s="286"/>
    </row>
    <row r="108" spans="2:6">
      <c r="B108" s="908" t="s">
        <v>784</v>
      </c>
      <c r="C108" s="908"/>
      <c r="D108" s="919" t="s">
        <v>785</v>
      </c>
      <c r="E108" s="919"/>
      <c r="F108" s="286"/>
    </row>
    <row r="109" spans="2:6">
      <c r="B109" s="908" t="s">
        <v>1108</v>
      </c>
      <c r="C109" s="908"/>
      <c r="D109" s="287"/>
      <c r="E109" s="163"/>
      <c r="F109" s="163"/>
    </row>
    <row r="110" spans="2:6" ht="18.75">
      <c r="B110" s="137"/>
      <c r="C110" s="132"/>
      <c r="D110" s="928"/>
      <c r="E110" s="928"/>
      <c r="F110" s="928"/>
    </row>
    <row r="111" spans="2:6" ht="18.75">
      <c r="B111" s="137"/>
      <c r="C111" s="132"/>
    </row>
    <row r="112" spans="2:6" ht="18.75">
      <c r="B112" s="137"/>
      <c r="C112" s="132"/>
    </row>
    <row r="113" spans="2:6" ht="18.75">
      <c r="B113" s="137"/>
      <c r="C113" s="132"/>
    </row>
    <row r="114" spans="2:6" ht="18.75">
      <c r="B114" s="137"/>
      <c r="C114" s="132"/>
      <c r="D114" s="213"/>
      <c r="E114" s="170"/>
    </row>
    <row r="115" spans="2:6">
      <c r="B115" s="287"/>
      <c r="C115" s="285"/>
      <c r="D115" s="285"/>
      <c r="E115" s="286"/>
      <c r="F115" s="286"/>
    </row>
    <row r="116" spans="2:6" ht="23.25">
      <c r="B116" s="921" t="s">
        <v>267</v>
      </c>
      <c r="C116" s="921"/>
      <c r="D116" s="921"/>
      <c r="E116" s="921"/>
      <c r="F116" s="921"/>
    </row>
    <row r="117" spans="2:6">
      <c r="B117" s="277"/>
      <c r="C117" s="277"/>
      <c r="D117" s="285"/>
      <c r="E117" s="286"/>
      <c r="F117" s="286"/>
    </row>
    <row r="118" spans="2:6">
      <c r="B118" s="920" t="s">
        <v>780</v>
      </c>
      <c r="C118" s="920"/>
      <c r="D118" s="920"/>
      <c r="E118" s="920"/>
      <c r="F118" s="920"/>
    </row>
    <row r="119" spans="2:6">
      <c r="B119" s="920" t="s">
        <v>781</v>
      </c>
      <c r="C119" s="920"/>
      <c r="D119" s="920"/>
      <c r="E119" s="920"/>
      <c r="F119" s="920"/>
    </row>
    <row r="120" spans="2:6">
      <c r="B120" s="277" t="s">
        <v>782</v>
      </c>
      <c r="C120" s="277"/>
      <c r="D120" s="285"/>
      <c r="E120" s="286"/>
      <c r="F120" s="286"/>
    </row>
    <row r="121" spans="2:6">
      <c r="B121" s="285">
        <v>1</v>
      </c>
      <c r="C121" s="922" t="s">
        <v>787</v>
      </c>
      <c r="D121" s="922"/>
      <c r="E121" s="922"/>
      <c r="F121" s="235"/>
    </row>
    <row r="122" spans="2:6">
      <c r="B122" s="285">
        <v>2</v>
      </c>
      <c r="C122" s="922" t="s">
        <v>1122</v>
      </c>
      <c r="D122" s="922"/>
      <c r="E122" s="922"/>
      <c r="F122" s="286"/>
    </row>
    <row r="123" spans="2:6">
      <c r="B123" s="285">
        <v>3</v>
      </c>
      <c r="C123" s="922" t="s">
        <v>1257</v>
      </c>
      <c r="D123" s="922"/>
      <c r="E123" s="922"/>
      <c r="F123" s="286"/>
    </row>
    <row r="124" spans="2:6">
      <c r="B124" s="277"/>
      <c r="C124" s="277"/>
      <c r="D124" s="285"/>
      <c r="E124" s="286"/>
      <c r="F124" s="286"/>
    </row>
    <row r="125" spans="2:6" ht="15.75" thickBot="1">
      <c r="B125" s="922" t="s">
        <v>1121</v>
      </c>
      <c r="C125" s="922"/>
      <c r="D125" s="922"/>
      <c r="E125" s="922"/>
      <c r="F125" s="922"/>
    </row>
    <row r="126" spans="2:6" ht="30.75" thickTop="1">
      <c r="B126" s="304" t="s">
        <v>274</v>
      </c>
      <c r="C126" s="305" t="s">
        <v>2</v>
      </c>
      <c r="D126" s="305" t="s">
        <v>275</v>
      </c>
      <c r="E126" s="306" t="s">
        <v>276</v>
      </c>
      <c r="F126" s="307" t="s">
        <v>277</v>
      </c>
    </row>
    <row r="127" spans="2:6">
      <c r="B127" s="308">
        <v>1</v>
      </c>
      <c r="C127" s="153">
        <v>2</v>
      </c>
      <c r="D127" s="153">
        <v>3</v>
      </c>
      <c r="E127" s="298">
        <v>4</v>
      </c>
      <c r="F127" s="309">
        <v>5</v>
      </c>
    </row>
    <row r="128" spans="2:6">
      <c r="B128" s="308">
        <v>1</v>
      </c>
      <c r="C128" s="310" t="s">
        <v>83</v>
      </c>
      <c r="D128" s="153">
        <v>7</v>
      </c>
      <c r="E128" s="311">
        <v>150000</v>
      </c>
      <c r="F128" s="309">
        <f>E128*D128</f>
        <v>1050000</v>
      </c>
    </row>
    <row r="129" spans="2:9">
      <c r="B129" s="308">
        <v>2</v>
      </c>
      <c r="C129" s="310" t="s">
        <v>84</v>
      </c>
      <c r="D129" s="153">
        <v>7</v>
      </c>
      <c r="E129" s="311">
        <v>125000</v>
      </c>
      <c r="F129" s="309">
        <f t="shared" ref="F129:F150" si="5">E129*D129</f>
        <v>875000</v>
      </c>
    </row>
    <row r="130" spans="2:9">
      <c r="B130" s="308">
        <v>3</v>
      </c>
      <c r="C130" s="310" t="s">
        <v>85</v>
      </c>
      <c r="D130" s="153">
        <v>21</v>
      </c>
      <c r="E130" s="311">
        <v>100000</v>
      </c>
      <c r="F130" s="309">
        <f t="shared" si="5"/>
        <v>2100000</v>
      </c>
    </row>
    <row r="131" spans="2:9">
      <c r="B131" s="308">
        <v>4</v>
      </c>
      <c r="C131" s="310" t="s">
        <v>86</v>
      </c>
      <c r="D131" s="153">
        <v>7</v>
      </c>
      <c r="E131" s="311">
        <v>100000</v>
      </c>
      <c r="F131" s="309">
        <f t="shared" si="5"/>
        <v>700000</v>
      </c>
    </row>
    <row r="132" spans="2:9">
      <c r="B132" s="308">
        <v>5</v>
      </c>
      <c r="C132" s="310" t="s">
        <v>87</v>
      </c>
      <c r="D132" s="153">
        <v>7</v>
      </c>
      <c r="E132" s="311">
        <v>150000</v>
      </c>
      <c r="F132" s="309">
        <f t="shared" si="5"/>
        <v>1050000</v>
      </c>
    </row>
    <row r="133" spans="2:9">
      <c r="B133" s="308">
        <v>6</v>
      </c>
      <c r="C133" s="310" t="s">
        <v>88</v>
      </c>
      <c r="D133" s="153">
        <v>7</v>
      </c>
      <c r="E133" s="311">
        <v>100000</v>
      </c>
      <c r="F133" s="309">
        <f t="shared" si="5"/>
        <v>700000</v>
      </c>
    </row>
    <row r="134" spans="2:9">
      <c r="B134" s="308">
        <v>7</v>
      </c>
      <c r="C134" s="310" t="s">
        <v>477</v>
      </c>
      <c r="D134" s="153">
        <v>7</v>
      </c>
      <c r="E134" s="311">
        <v>650000</v>
      </c>
      <c r="F134" s="309">
        <f t="shared" si="5"/>
        <v>4550000</v>
      </c>
    </row>
    <row r="135" spans="2:9">
      <c r="B135" s="308">
        <v>8</v>
      </c>
      <c r="C135" s="310" t="s">
        <v>91</v>
      </c>
      <c r="D135" s="468">
        <v>0.5</v>
      </c>
      <c r="E135" s="312">
        <v>8000000</v>
      </c>
      <c r="F135" s="309">
        <f t="shared" si="5"/>
        <v>4000000</v>
      </c>
    </row>
    <row r="136" spans="2:9">
      <c r="B136" s="308">
        <v>9</v>
      </c>
      <c r="C136" s="310" t="s">
        <v>439</v>
      </c>
      <c r="D136" s="468">
        <v>0.5</v>
      </c>
      <c r="E136" s="312">
        <v>4490000</v>
      </c>
      <c r="F136" s="309">
        <f t="shared" si="5"/>
        <v>2245000</v>
      </c>
    </row>
    <row r="137" spans="2:9" ht="15.75">
      <c r="B137" s="308">
        <v>10</v>
      </c>
      <c r="C137" s="310" t="s">
        <v>790</v>
      </c>
      <c r="D137" s="468">
        <v>0.5</v>
      </c>
      <c r="E137" s="312">
        <v>2000000</v>
      </c>
      <c r="F137" s="309">
        <f t="shared" si="5"/>
        <v>1000000</v>
      </c>
      <c r="G137" s="281"/>
      <c r="H137" s="281"/>
      <c r="I137" s="281"/>
    </row>
    <row r="138" spans="2:9">
      <c r="B138" s="308">
        <v>11</v>
      </c>
      <c r="C138" s="310" t="s">
        <v>93</v>
      </c>
      <c r="D138" s="468">
        <v>0.5</v>
      </c>
      <c r="E138" s="312">
        <v>2000000</v>
      </c>
      <c r="F138" s="309">
        <f t="shared" si="5"/>
        <v>1000000</v>
      </c>
    </row>
    <row r="139" spans="2:9">
      <c r="B139" s="308">
        <v>12</v>
      </c>
      <c r="C139" s="310" t="s">
        <v>94</v>
      </c>
      <c r="D139" s="468">
        <v>0.5</v>
      </c>
      <c r="E139" s="312">
        <v>2000000</v>
      </c>
      <c r="F139" s="309">
        <f t="shared" si="5"/>
        <v>1000000</v>
      </c>
    </row>
    <row r="140" spans="2:9">
      <c r="B140" s="308">
        <v>13</v>
      </c>
      <c r="C140" s="310" t="s">
        <v>95</v>
      </c>
      <c r="D140" s="468">
        <v>0.5</v>
      </c>
      <c r="E140" s="312">
        <v>3500000</v>
      </c>
      <c r="F140" s="309">
        <f t="shared" si="5"/>
        <v>1750000</v>
      </c>
    </row>
    <row r="141" spans="2:9">
      <c r="B141" s="308">
        <v>15</v>
      </c>
      <c r="C141" s="310" t="s">
        <v>97</v>
      </c>
      <c r="D141" s="468">
        <v>0.5</v>
      </c>
      <c r="E141" s="312">
        <v>8000000</v>
      </c>
      <c r="F141" s="309">
        <f t="shared" si="5"/>
        <v>4000000</v>
      </c>
    </row>
    <row r="142" spans="2:9">
      <c r="B142" s="308">
        <v>16</v>
      </c>
      <c r="C142" s="310" t="s">
        <v>98</v>
      </c>
      <c r="D142" s="468">
        <v>0.5</v>
      </c>
      <c r="E142" s="312">
        <v>3000000</v>
      </c>
      <c r="F142" s="309">
        <f t="shared" si="5"/>
        <v>1500000</v>
      </c>
    </row>
    <row r="143" spans="2:9">
      <c r="B143" s="308">
        <v>17</v>
      </c>
      <c r="C143" s="310" t="s">
        <v>472</v>
      </c>
      <c r="D143" s="468">
        <v>0.5</v>
      </c>
      <c r="E143" s="312">
        <v>4500000</v>
      </c>
      <c r="F143" s="309">
        <f t="shared" si="5"/>
        <v>2250000</v>
      </c>
    </row>
    <row r="144" spans="2:9">
      <c r="B144" s="308">
        <v>18</v>
      </c>
      <c r="C144" s="310" t="s">
        <v>720</v>
      </c>
      <c r="D144" s="468">
        <v>0.5</v>
      </c>
      <c r="E144" s="312">
        <v>1000000</v>
      </c>
      <c r="F144" s="309">
        <f t="shared" si="5"/>
        <v>500000</v>
      </c>
    </row>
    <row r="145" spans="2:6">
      <c r="B145" s="308">
        <v>19</v>
      </c>
      <c r="C145" s="310" t="s">
        <v>442</v>
      </c>
      <c r="D145" s="468">
        <v>0.5</v>
      </c>
      <c r="E145" s="312">
        <v>2400000</v>
      </c>
      <c r="F145" s="309">
        <f t="shared" si="5"/>
        <v>1200000</v>
      </c>
    </row>
    <row r="146" spans="2:6">
      <c r="B146" s="308">
        <v>20</v>
      </c>
      <c r="C146" s="310" t="s">
        <v>433</v>
      </c>
      <c r="D146" s="468">
        <v>0.5</v>
      </c>
      <c r="E146" s="312">
        <v>9000000</v>
      </c>
      <c r="F146" s="309">
        <v>6000000</v>
      </c>
    </row>
    <row r="147" spans="2:6">
      <c r="B147" s="308">
        <v>21</v>
      </c>
      <c r="C147" s="310" t="s">
        <v>101</v>
      </c>
      <c r="D147" s="468">
        <v>0.5</v>
      </c>
      <c r="E147" s="312">
        <v>1000000</v>
      </c>
      <c r="F147" s="309">
        <f t="shared" si="5"/>
        <v>500000</v>
      </c>
    </row>
    <row r="148" spans="2:6">
      <c r="B148" s="308">
        <v>22</v>
      </c>
      <c r="C148" s="310" t="s">
        <v>102</v>
      </c>
      <c r="D148" s="468">
        <v>0.5</v>
      </c>
      <c r="E148" s="312">
        <v>5000000</v>
      </c>
      <c r="F148" s="309">
        <f t="shared" si="5"/>
        <v>2500000</v>
      </c>
    </row>
    <row r="149" spans="2:6">
      <c r="B149" s="308">
        <v>23</v>
      </c>
      <c r="C149" s="310" t="s">
        <v>431</v>
      </c>
      <c r="D149" s="468">
        <v>0.5</v>
      </c>
      <c r="E149" s="312">
        <v>5700000</v>
      </c>
      <c r="F149" s="309">
        <f t="shared" si="5"/>
        <v>2850000</v>
      </c>
    </row>
    <row r="150" spans="2:6">
      <c r="B150" s="308">
        <v>24</v>
      </c>
      <c r="C150" s="310" t="s">
        <v>501</v>
      </c>
      <c r="D150" s="468">
        <v>0.5</v>
      </c>
      <c r="E150" s="312">
        <v>1600000</v>
      </c>
      <c r="F150" s="309">
        <f t="shared" si="5"/>
        <v>800000</v>
      </c>
    </row>
    <row r="151" spans="2:6" ht="15.75" thickBot="1">
      <c r="B151" s="923" t="s">
        <v>277</v>
      </c>
      <c r="C151" s="924"/>
      <c r="D151" s="924"/>
      <c r="E151" s="924"/>
      <c r="F151" s="313">
        <f>SUM(F128:F150)</f>
        <v>44120000</v>
      </c>
    </row>
    <row r="152" spans="2:6" ht="15.75" thickTop="1">
      <c r="B152" s="287"/>
      <c r="C152" s="287"/>
      <c r="D152" s="287"/>
      <c r="E152" s="287"/>
      <c r="F152" s="163"/>
    </row>
    <row r="153" spans="2:6">
      <c r="B153" s="920" t="s">
        <v>280</v>
      </c>
      <c r="C153" s="920"/>
      <c r="D153" s="920" t="s">
        <v>1263</v>
      </c>
      <c r="E153" s="920"/>
      <c r="F153" s="920"/>
    </row>
    <row r="154" spans="2:6">
      <c r="B154" s="920" t="s">
        <v>1098</v>
      </c>
      <c r="C154" s="920"/>
      <c r="D154" s="919" t="s">
        <v>278</v>
      </c>
      <c r="E154" s="919"/>
      <c r="F154" s="919"/>
    </row>
    <row r="155" spans="2:6">
      <c r="B155" s="277"/>
      <c r="C155" s="285"/>
      <c r="D155" s="285"/>
      <c r="E155" s="286"/>
      <c r="F155" s="286"/>
    </row>
    <row r="156" spans="2:6">
      <c r="B156" s="277"/>
      <c r="C156" s="285"/>
      <c r="D156" s="285"/>
      <c r="E156" s="286"/>
      <c r="F156" s="286"/>
    </row>
    <row r="157" spans="2:6">
      <c r="B157" s="920" t="s">
        <v>784</v>
      </c>
      <c r="C157" s="920"/>
      <c r="D157" s="919" t="s">
        <v>785</v>
      </c>
      <c r="E157" s="919"/>
      <c r="F157" s="919"/>
    </row>
    <row r="158" spans="2:6">
      <c r="B158" s="920" t="s">
        <v>1108</v>
      </c>
      <c r="C158" s="920"/>
      <c r="D158" s="287"/>
      <c r="E158" s="163"/>
      <c r="F158" s="163"/>
    </row>
    <row r="159" spans="2:6">
      <c r="B159" s="277"/>
      <c r="C159" s="285"/>
      <c r="D159" s="287"/>
      <c r="E159" s="163"/>
      <c r="F159" s="163"/>
    </row>
    <row r="160" spans="2:6">
      <c r="B160" s="277"/>
      <c r="C160" s="285"/>
      <c r="D160" s="287"/>
      <c r="E160" s="163"/>
      <c r="F160" s="163"/>
    </row>
    <row r="161" spans="2:6">
      <c r="C161" s="282"/>
      <c r="D161" s="287"/>
      <c r="E161" s="163"/>
      <c r="F161" s="163"/>
    </row>
    <row r="162" spans="2:6" ht="23.25">
      <c r="B162" s="921" t="s">
        <v>267</v>
      </c>
      <c r="C162" s="921"/>
      <c r="D162" s="921"/>
      <c r="E162" s="921"/>
      <c r="F162" s="921"/>
    </row>
    <row r="163" spans="2:6">
      <c r="B163" s="277"/>
      <c r="C163" s="277"/>
      <c r="D163" s="475"/>
      <c r="E163" s="474"/>
      <c r="F163" s="474"/>
    </row>
    <row r="164" spans="2:6">
      <c r="B164" s="920" t="s">
        <v>780</v>
      </c>
      <c r="C164" s="920"/>
      <c r="D164" s="920"/>
      <c r="E164" s="920"/>
      <c r="F164" s="920"/>
    </row>
    <row r="165" spans="2:6">
      <c r="B165" s="920" t="s">
        <v>781</v>
      </c>
      <c r="C165" s="920"/>
      <c r="D165" s="920"/>
      <c r="E165" s="920"/>
      <c r="F165" s="920"/>
    </row>
    <row r="166" spans="2:6">
      <c r="B166" s="277" t="s">
        <v>782</v>
      </c>
      <c r="C166" s="277"/>
      <c r="D166" s="475"/>
      <c r="E166" s="474"/>
      <c r="F166" s="474"/>
    </row>
    <row r="167" spans="2:6">
      <c r="B167" s="475">
        <v>1</v>
      </c>
      <c r="C167" s="922" t="s">
        <v>787</v>
      </c>
      <c r="D167" s="922"/>
      <c r="E167" s="922"/>
      <c r="F167" s="235"/>
    </row>
    <row r="168" spans="2:6">
      <c r="B168" s="475">
        <v>2</v>
      </c>
      <c r="C168" s="922" t="s">
        <v>1122</v>
      </c>
      <c r="D168" s="922"/>
      <c r="E168" s="922"/>
      <c r="F168" s="474"/>
    </row>
    <row r="169" spans="2:6">
      <c r="B169" s="475">
        <v>3</v>
      </c>
      <c r="C169" s="922" t="s">
        <v>1267</v>
      </c>
      <c r="D169" s="922"/>
      <c r="E169" s="922"/>
      <c r="F169" s="474"/>
    </row>
    <row r="170" spans="2:6">
      <c r="B170" s="277"/>
      <c r="C170" s="277"/>
      <c r="D170" s="475"/>
      <c r="E170" s="474"/>
      <c r="F170" s="474"/>
    </row>
    <row r="171" spans="2:6" ht="15.75" thickBot="1">
      <c r="B171" s="922" t="s">
        <v>1266</v>
      </c>
      <c r="C171" s="922"/>
      <c r="D171" s="922"/>
      <c r="E171" s="922"/>
      <c r="F171" s="922"/>
    </row>
    <row r="172" spans="2:6" ht="30.75" thickTop="1">
      <c r="B172" s="304" t="s">
        <v>274</v>
      </c>
      <c r="C172" s="305" t="s">
        <v>2</v>
      </c>
      <c r="D172" s="305" t="s">
        <v>275</v>
      </c>
      <c r="E172" s="306" t="s">
        <v>276</v>
      </c>
      <c r="F172" s="307" t="s">
        <v>277</v>
      </c>
    </row>
    <row r="173" spans="2:6">
      <c r="B173" s="308">
        <v>1</v>
      </c>
      <c r="C173" s="153">
        <v>2</v>
      </c>
      <c r="D173" s="518">
        <v>3</v>
      </c>
      <c r="E173" s="298">
        <v>4</v>
      </c>
      <c r="F173" s="309">
        <v>5</v>
      </c>
    </row>
    <row r="174" spans="2:6" ht="15.75">
      <c r="B174" s="308">
        <v>1</v>
      </c>
      <c r="C174" s="517" t="s">
        <v>454</v>
      </c>
      <c r="D174" s="518">
        <v>1</v>
      </c>
      <c r="E174" s="311">
        <v>5000000</v>
      </c>
      <c r="F174" s="519">
        <f>D174*E174</f>
        <v>5000000</v>
      </c>
    </row>
    <row r="175" spans="2:6" ht="15.75">
      <c r="B175" s="308">
        <v>2</v>
      </c>
      <c r="C175" s="517" t="s">
        <v>455</v>
      </c>
      <c r="D175" s="518">
        <v>1</v>
      </c>
      <c r="E175" s="311">
        <v>1500000</v>
      </c>
      <c r="F175" s="519">
        <f t="shared" ref="F175:F184" si="6">D175*E175</f>
        <v>1500000</v>
      </c>
    </row>
    <row r="176" spans="2:6" ht="15.75">
      <c r="B176" s="308">
        <v>3</v>
      </c>
      <c r="C176" s="517" t="s">
        <v>432</v>
      </c>
      <c r="D176" s="518"/>
      <c r="E176" s="311">
        <v>0</v>
      </c>
      <c r="F176" s="519">
        <f t="shared" si="6"/>
        <v>0</v>
      </c>
    </row>
    <row r="177" spans="2:6" ht="15.75">
      <c r="B177" s="308">
        <v>4</v>
      </c>
      <c r="C177" s="517" t="s">
        <v>476</v>
      </c>
      <c r="D177" s="518">
        <v>1</v>
      </c>
      <c r="E177" s="311">
        <v>3000000</v>
      </c>
      <c r="F177" s="519">
        <f t="shared" si="6"/>
        <v>3000000</v>
      </c>
    </row>
    <row r="178" spans="2:6" ht="15.75">
      <c r="B178" s="308">
        <v>5</v>
      </c>
      <c r="C178" s="517" t="s">
        <v>456</v>
      </c>
      <c r="D178" s="518"/>
      <c r="E178" s="311">
        <v>0</v>
      </c>
      <c r="F178" s="519">
        <f t="shared" si="6"/>
        <v>0</v>
      </c>
    </row>
    <row r="179" spans="2:6" ht="15.75">
      <c r="B179" s="308">
        <v>6</v>
      </c>
      <c r="C179" s="517" t="s">
        <v>457</v>
      </c>
      <c r="D179" s="518"/>
      <c r="E179" s="311">
        <v>0</v>
      </c>
      <c r="F179" s="519">
        <f t="shared" si="6"/>
        <v>0</v>
      </c>
    </row>
    <row r="180" spans="2:6" ht="15.75">
      <c r="B180" s="308">
        <v>7</v>
      </c>
      <c r="C180" s="517" t="s">
        <v>458</v>
      </c>
      <c r="D180" s="518">
        <v>1</v>
      </c>
      <c r="E180" s="311">
        <v>2000000</v>
      </c>
      <c r="F180" s="519">
        <f t="shared" si="6"/>
        <v>2000000</v>
      </c>
    </row>
    <row r="181" spans="2:6" ht="15.75">
      <c r="B181" s="308">
        <v>8</v>
      </c>
      <c r="C181" s="517" t="s">
        <v>459</v>
      </c>
      <c r="D181" s="518">
        <v>1</v>
      </c>
      <c r="E181" s="312">
        <v>1000000</v>
      </c>
      <c r="F181" s="519">
        <f t="shared" si="6"/>
        <v>1000000</v>
      </c>
    </row>
    <row r="182" spans="2:6" ht="15.75">
      <c r="B182" s="308">
        <v>9</v>
      </c>
      <c r="C182" s="517" t="s">
        <v>475</v>
      </c>
      <c r="D182" s="518"/>
      <c r="E182" s="312">
        <v>0</v>
      </c>
      <c r="F182" s="519">
        <f t="shared" si="6"/>
        <v>0</v>
      </c>
    </row>
    <row r="183" spans="2:6" ht="15.75">
      <c r="B183" s="308">
        <v>10</v>
      </c>
      <c r="C183" s="517" t="s">
        <v>460</v>
      </c>
      <c r="D183" s="518">
        <v>1</v>
      </c>
      <c r="E183" s="312">
        <v>6000000</v>
      </c>
      <c r="F183" s="519">
        <f t="shared" si="6"/>
        <v>6000000</v>
      </c>
    </row>
    <row r="184" spans="2:6" ht="15.75">
      <c r="B184" s="308">
        <v>11</v>
      </c>
      <c r="C184" s="517" t="s">
        <v>1095</v>
      </c>
      <c r="D184" s="518">
        <v>1</v>
      </c>
      <c r="E184" s="312">
        <v>4000000</v>
      </c>
      <c r="F184" s="519">
        <f t="shared" si="6"/>
        <v>4000000</v>
      </c>
    </row>
    <row r="185" spans="2:6" ht="15.75" thickBot="1">
      <c r="B185" s="923" t="s">
        <v>277</v>
      </c>
      <c r="C185" s="924"/>
      <c r="D185" s="924"/>
      <c r="E185" s="924"/>
      <c r="F185" s="520">
        <f>SUM(F174:F184)</f>
        <v>22500000</v>
      </c>
    </row>
    <row r="186" spans="2:6" ht="15.75" thickTop="1">
      <c r="B186" s="473"/>
      <c r="C186" s="473"/>
      <c r="D186" s="473"/>
      <c r="E186" s="473"/>
      <c r="F186" s="163"/>
    </row>
    <row r="187" spans="2:6">
      <c r="B187" s="920" t="s">
        <v>280</v>
      </c>
      <c r="C187" s="920"/>
      <c r="D187" s="920" t="s">
        <v>1263</v>
      </c>
      <c r="E187" s="920"/>
      <c r="F187" s="920"/>
    </row>
    <row r="188" spans="2:6">
      <c r="B188" s="920" t="s">
        <v>1098</v>
      </c>
      <c r="C188" s="920"/>
      <c r="D188" s="919" t="s">
        <v>278</v>
      </c>
      <c r="E188" s="919"/>
      <c r="F188" s="919"/>
    </row>
    <row r="189" spans="2:6">
      <c r="B189" s="277"/>
      <c r="C189" s="475"/>
      <c r="D189" s="475"/>
      <c r="E189" s="474"/>
      <c r="F189" s="474"/>
    </row>
    <row r="190" spans="2:6">
      <c r="B190" s="277"/>
      <c r="C190" s="475"/>
      <c r="D190" s="475"/>
      <c r="E190" s="474"/>
      <c r="F190" s="474"/>
    </row>
    <row r="191" spans="2:6">
      <c r="B191" s="920" t="s">
        <v>784</v>
      </c>
      <c r="C191" s="920"/>
      <c r="D191" s="919" t="s">
        <v>785</v>
      </c>
      <c r="E191" s="919"/>
      <c r="F191" s="919"/>
    </row>
    <row r="192" spans="2:6">
      <c r="B192" s="920" t="s">
        <v>1108</v>
      </c>
      <c r="C192" s="920"/>
      <c r="D192" s="473"/>
      <c r="E192" s="163"/>
      <c r="F192" s="163"/>
    </row>
    <row r="193" spans="2:6">
      <c r="B193" s="475"/>
      <c r="C193" s="475"/>
      <c r="D193" s="473"/>
      <c r="E193" s="163"/>
      <c r="F193" s="163"/>
    </row>
    <row r="194" spans="2:6">
      <c r="B194" s="475"/>
      <c r="C194" s="475"/>
      <c r="D194" s="473"/>
      <c r="E194" s="163"/>
      <c r="F194" s="163"/>
    </row>
    <row r="195" spans="2:6" ht="23.25">
      <c r="B195" s="921" t="s">
        <v>267</v>
      </c>
      <c r="C195" s="921"/>
      <c r="D195" s="921"/>
      <c r="E195" s="921"/>
      <c r="F195" s="921"/>
    </row>
    <row r="196" spans="2:6">
      <c r="B196" s="277"/>
      <c r="C196" s="277"/>
      <c r="D196" s="475"/>
      <c r="E196" s="474"/>
      <c r="F196" s="474"/>
    </row>
    <row r="197" spans="2:6">
      <c r="B197" s="920" t="s">
        <v>780</v>
      </c>
      <c r="C197" s="920"/>
      <c r="D197" s="920"/>
      <c r="E197" s="920"/>
      <c r="F197" s="920"/>
    </row>
    <row r="198" spans="2:6">
      <c r="B198" s="920" t="s">
        <v>781</v>
      </c>
      <c r="C198" s="920"/>
      <c r="D198" s="920"/>
      <c r="E198" s="920"/>
      <c r="F198" s="920"/>
    </row>
    <row r="199" spans="2:6">
      <c r="B199" s="277" t="s">
        <v>782</v>
      </c>
      <c r="C199" s="277"/>
      <c r="D199" s="475"/>
      <c r="E199" s="474"/>
      <c r="F199" s="474"/>
    </row>
    <row r="200" spans="2:6">
      <c r="B200" s="475">
        <v>1</v>
      </c>
      <c r="C200" s="922" t="s">
        <v>787</v>
      </c>
      <c r="D200" s="922"/>
      <c r="E200" s="922"/>
      <c r="F200" s="235"/>
    </row>
    <row r="201" spans="2:6">
      <c r="B201" s="475">
        <v>2</v>
      </c>
      <c r="C201" s="922" t="s">
        <v>1122</v>
      </c>
      <c r="D201" s="922"/>
      <c r="E201" s="922"/>
      <c r="F201" s="474"/>
    </row>
    <row r="202" spans="2:6">
      <c r="B202" s="475">
        <v>3</v>
      </c>
      <c r="C202" s="922" t="s">
        <v>1267</v>
      </c>
      <c r="D202" s="922"/>
      <c r="E202" s="922"/>
      <c r="F202" s="474"/>
    </row>
    <row r="203" spans="2:6">
      <c r="B203" s="277"/>
      <c r="C203" s="277"/>
      <c r="D203" s="475"/>
      <c r="E203" s="474"/>
      <c r="F203" s="474"/>
    </row>
    <row r="204" spans="2:6" ht="15.75" thickBot="1">
      <c r="B204" s="922" t="s">
        <v>1270</v>
      </c>
      <c r="C204" s="922"/>
      <c r="D204" s="922"/>
      <c r="E204" s="922"/>
      <c r="F204" s="922"/>
    </row>
    <row r="205" spans="2:6" ht="30.75" thickTop="1">
      <c r="B205" s="304" t="s">
        <v>274</v>
      </c>
      <c r="C205" s="305" t="s">
        <v>2</v>
      </c>
      <c r="D205" s="305" t="s">
        <v>275</v>
      </c>
      <c r="E205" s="306" t="s">
        <v>276</v>
      </c>
      <c r="F205" s="307" t="s">
        <v>277</v>
      </c>
    </row>
    <row r="206" spans="2:6">
      <c r="B206" s="308">
        <v>1</v>
      </c>
      <c r="C206" s="153">
        <v>2</v>
      </c>
      <c r="D206" s="518">
        <v>3</v>
      </c>
      <c r="E206" s="298">
        <v>4</v>
      </c>
      <c r="F206" s="309">
        <v>5</v>
      </c>
    </row>
    <row r="207" spans="2:6" ht="15.75">
      <c r="B207" s="308">
        <v>1</v>
      </c>
      <c r="C207" s="517" t="s">
        <v>429</v>
      </c>
      <c r="D207" s="518">
        <v>1</v>
      </c>
      <c r="E207" s="311">
        <v>600000</v>
      </c>
      <c r="F207" s="519">
        <f>E207*D207</f>
        <v>600000</v>
      </c>
    </row>
    <row r="208" spans="2:6" ht="15.75">
      <c r="B208" s="308">
        <v>2</v>
      </c>
      <c r="C208" s="517" t="s">
        <v>92</v>
      </c>
      <c r="D208" s="518">
        <v>1</v>
      </c>
      <c r="E208" s="311">
        <v>600000</v>
      </c>
      <c r="F208" s="519">
        <f t="shared" ref="F208" si="7">E208*D208</f>
        <v>600000</v>
      </c>
    </row>
    <row r="209" spans="2:6" ht="15.75">
      <c r="B209" s="308">
        <v>3</v>
      </c>
      <c r="C209" s="517" t="s">
        <v>109</v>
      </c>
      <c r="D209" s="518">
        <v>220</v>
      </c>
      <c r="E209" s="311">
        <v>20000</v>
      </c>
      <c r="F209" s="519">
        <f>E209*D209</f>
        <v>4400000</v>
      </c>
    </row>
    <row r="210" spans="2:6" ht="15.75">
      <c r="B210" s="308">
        <v>4</v>
      </c>
      <c r="C210" s="517" t="s">
        <v>110</v>
      </c>
      <c r="D210" s="518">
        <v>11</v>
      </c>
      <c r="E210" s="311">
        <v>100000</v>
      </c>
      <c r="F210" s="519">
        <f>E210*D210</f>
        <v>1100000</v>
      </c>
    </row>
    <row r="211" spans="2:6" ht="15.75">
      <c r="B211" s="308">
        <v>5</v>
      </c>
      <c r="C211" s="517" t="s">
        <v>789</v>
      </c>
      <c r="D211" s="518">
        <v>20</v>
      </c>
      <c r="E211" s="311">
        <v>35000</v>
      </c>
      <c r="F211" s="519">
        <f>E211*D211</f>
        <v>700000</v>
      </c>
    </row>
    <row r="212" spans="2:6" ht="15.75" thickBot="1">
      <c r="B212" s="923" t="s">
        <v>277</v>
      </c>
      <c r="C212" s="924"/>
      <c r="D212" s="924"/>
      <c r="E212" s="924"/>
      <c r="F212" s="520">
        <f>SUM(F207:F211)</f>
        <v>7400000</v>
      </c>
    </row>
    <row r="213" spans="2:6" ht="15.75" thickTop="1">
      <c r="B213" s="473"/>
      <c r="C213" s="473"/>
      <c r="D213" s="473"/>
      <c r="E213" s="473"/>
      <c r="F213" s="163"/>
    </row>
    <row r="214" spans="2:6">
      <c r="B214" s="920" t="s">
        <v>280</v>
      </c>
      <c r="C214" s="920"/>
      <c r="D214" s="920" t="s">
        <v>1271</v>
      </c>
      <c r="E214" s="920"/>
      <c r="F214" s="920"/>
    </row>
    <row r="215" spans="2:6">
      <c r="B215" s="920" t="s">
        <v>1098</v>
      </c>
      <c r="C215" s="920"/>
      <c r="D215" s="919" t="s">
        <v>278</v>
      </c>
      <c r="E215" s="919"/>
      <c r="F215" s="919"/>
    </row>
    <row r="216" spans="2:6">
      <c r="B216" s="277"/>
      <c r="C216" s="475"/>
      <c r="D216" s="475"/>
      <c r="E216" s="474"/>
      <c r="F216" s="474"/>
    </row>
    <row r="217" spans="2:6">
      <c r="B217" s="277"/>
      <c r="C217" s="475"/>
      <c r="D217" s="475"/>
      <c r="E217" s="474"/>
      <c r="F217" s="474"/>
    </row>
    <row r="218" spans="2:6">
      <c r="B218" s="920" t="s">
        <v>784</v>
      </c>
      <c r="C218" s="920"/>
      <c r="D218" s="919" t="s">
        <v>785</v>
      </c>
      <c r="E218" s="919"/>
      <c r="F218" s="919"/>
    </row>
    <row r="219" spans="2:6">
      <c r="B219" s="920" t="s">
        <v>1108</v>
      </c>
      <c r="C219" s="920"/>
      <c r="D219" s="473"/>
      <c r="E219" s="163"/>
      <c r="F219" s="163"/>
    </row>
    <row r="220" spans="2:6">
      <c r="B220" s="475"/>
      <c r="C220" s="475"/>
      <c r="D220" s="473"/>
      <c r="E220" s="163"/>
      <c r="F220" s="163"/>
    </row>
    <row r="221" spans="2:6">
      <c r="B221" s="475"/>
      <c r="C221" s="475"/>
      <c r="D221" s="473"/>
      <c r="E221" s="163"/>
      <c r="F221" s="163"/>
    </row>
    <row r="222" spans="2:6">
      <c r="B222" s="475"/>
      <c r="C222" s="475"/>
      <c r="D222" s="473"/>
      <c r="E222" s="163"/>
      <c r="F222" s="163"/>
    </row>
    <row r="223" spans="2:6">
      <c r="B223" s="475"/>
      <c r="C223" s="475"/>
      <c r="D223" s="473"/>
      <c r="E223" s="163"/>
      <c r="F223" s="163"/>
    </row>
    <row r="224" spans="2:6">
      <c r="B224" s="475"/>
      <c r="C224" s="475"/>
      <c r="D224" s="473"/>
      <c r="E224" s="163"/>
      <c r="F224" s="163"/>
    </row>
    <row r="225" spans="2:6">
      <c r="B225" s="475"/>
      <c r="C225" s="475"/>
      <c r="D225" s="473"/>
      <c r="E225" s="163"/>
      <c r="F225" s="163"/>
    </row>
    <row r="226" spans="2:6">
      <c r="B226" s="475"/>
      <c r="C226" s="475"/>
      <c r="D226" s="473"/>
      <c r="E226" s="163"/>
      <c r="F226" s="163"/>
    </row>
    <row r="227" spans="2:6">
      <c r="B227" s="475"/>
      <c r="C227" s="475"/>
      <c r="D227" s="473"/>
      <c r="E227" s="163"/>
      <c r="F227" s="163"/>
    </row>
    <row r="228" spans="2:6">
      <c r="B228" s="475"/>
      <c r="C228" s="475"/>
      <c r="D228" s="473"/>
      <c r="E228" s="163"/>
      <c r="F228" s="163"/>
    </row>
    <row r="229" spans="2:6">
      <c r="B229" s="475"/>
      <c r="C229" s="475"/>
      <c r="D229" s="473"/>
      <c r="E229" s="163"/>
      <c r="F229" s="163"/>
    </row>
    <row r="230" spans="2:6">
      <c r="B230" s="475"/>
      <c r="C230" s="475"/>
      <c r="D230" s="473"/>
      <c r="E230" s="163"/>
      <c r="F230" s="163"/>
    </row>
    <row r="231" spans="2:6">
      <c r="B231" s="475"/>
      <c r="C231" s="475"/>
      <c r="D231" s="473"/>
      <c r="E231" s="163"/>
      <c r="F231" s="163"/>
    </row>
    <row r="232" spans="2:6">
      <c r="B232" s="475"/>
      <c r="C232" s="475"/>
      <c r="D232" s="473"/>
      <c r="E232" s="163"/>
      <c r="F232" s="163"/>
    </row>
    <row r="233" spans="2:6">
      <c r="B233" s="475"/>
      <c r="C233" s="475"/>
      <c r="D233" s="473"/>
      <c r="E233" s="163"/>
      <c r="F233" s="163"/>
    </row>
    <row r="234" spans="2:6">
      <c r="B234" s="277"/>
      <c r="C234" s="475"/>
      <c r="D234" s="473"/>
      <c r="E234" s="163"/>
      <c r="F234" s="163"/>
    </row>
    <row r="236" spans="2:6">
      <c r="B236" s="36" t="s">
        <v>792</v>
      </c>
      <c r="C236" s="36"/>
    </row>
    <row r="238" spans="2:6" ht="30">
      <c r="B238" s="133" t="s">
        <v>274</v>
      </c>
      <c r="C238" s="133" t="s">
        <v>2</v>
      </c>
      <c r="D238" s="152" t="s">
        <v>275</v>
      </c>
      <c r="E238" s="158" t="s">
        <v>276</v>
      </c>
      <c r="F238" s="158" t="s">
        <v>277</v>
      </c>
    </row>
    <row r="239" spans="2:6">
      <c r="B239" s="131">
        <v>1</v>
      </c>
      <c r="C239" s="131">
        <v>2</v>
      </c>
      <c r="D239" s="153">
        <v>3</v>
      </c>
      <c r="E239" s="159">
        <v>4</v>
      </c>
      <c r="F239" s="159">
        <v>5</v>
      </c>
    </row>
    <row r="240" spans="2:6" ht="15.75">
      <c r="B240" s="131">
        <v>1</v>
      </c>
      <c r="C240" s="96" t="s">
        <v>91</v>
      </c>
      <c r="D240" s="146">
        <v>92</v>
      </c>
      <c r="E240" s="149">
        <v>50000</v>
      </c>
      <c r="F240" s="159">
        <f>E240*D240</f>
        <v>4600000</v>
      </c>
    </row>
    <row r="241" spans="2:6" ht="15.75">
      <c r="B241" s="131">
        <v>2</v>
      </c>
      <c r="C241" s="96" t="s">
        <v>92</v>
      </c>
      <c r="D241" s="146">
        <v>92</v>
      </c>
      <c r="E241" s="149">
        <v>50000</v>
      </c>
      <c r="F241" s="159">
        <f t="shared" ref="F241" si="8">E241*D241</f>
        <v>4600000</v>
      </c>
    </row>
    <row r="242" spans="2:6" ht="15.75">
      <c r="B242" s="131">
        <v>3</v>
      </c>
      <c r="C242" s="96" t="s">
        <v>113</v>
      </c>
      <c r="D242" s="146">
        <v>92</v>
      </c>
      <c r="E242" s="149">
        <v>300000</v>
      </c>
      <c r="F242" s="159">
        <f>E242*D242</f>
        <v>27600000</v>
      </c>
    </row>
    <row r="243" spans="2:6" ht="15.75">
      <c r="B243" s="83"/>
      <c r="C243" s="123"/>
      <c r="D243" s="155"/>
      <c r="E243" s="164"/>
      <c r="F243" s="159"/>
    </row>
    <row r="244" spans="2:6" ht="18.75">
      <c r="B244" s="910" t="s">
        <v>277</v>
      </c>
      <c r="C244" s="911"/>
      <c r="D244" s="911"/>
      <c r="E244" s="912"/>
      <c r="F244" s="159">
        <f>SUM(F240:F242)</f>
        <v>36800000</v>
      </c>
    </row>
    <row r="245" spans="2:6" ht="18.75">
      <c r="B245" s="137"/>
      <c r="C245" s="132" t="s">
        <v>280</v>
      </c>
      <c r="D245" s="914" t="s">
        <v>786</v>
      </c>
      <c r="E245" s="914"/>
      <c r="F245" s="914"/>
    </row>
    <row r="246" spans="2:6" ht="18.75">
      <c r="B246" s="137"/>
      <c r="C246" s="132" t="s">
        <v>281</v>
      </c>
      <c r="D246" s="213"/>
      <c r="E246" s="170" t="s">
        <v>278</v>
      </c>
    </row>
    <row r="247" spans="2:6" ht="18.75">
      <c r="B247" s="137"/>
      <c r="C247" s="132"/>
    </row>
    <row r="248" spans="2:6" ht="18.75">
      <c r="B248" s="137"/>
      <c r="C248" s="132"/>
    </row>
    <row r="249" spans="2:6" ht="18.75">
      <c r="B249" s="137"/>
      <c r="C249" s="132" t="s">
        <v>784</v>
      </c>
      <c r="D249" s="213"/>
      <c r="E249" s="170" t="s">
        <v>785</v>
      </c>
    </row>
    <row r="250" spans="2:6" ht="18.75">
      <c r="B250" s="137"/>
      <c r="C250" s="132"/>
    </row>
    <row r="251" spans="2:6" ht="18.75">
      <c r="B251" s="137"/>
      <c r="C251" s="132"/>
    </row>
    <row r="252" spans="2:6" ht="18.75">
      <c r="B252" s="137"/>
      <c r="C252" s="132"/>
    </row>
    <row r="253" spans="2:6" ht="18.75">
      <c r="B253" s="137"/>
      <c r="C253" s="132"/>
    </row>
    <row r="254" spans="2:6" ht="18.75">
      <c r="B254" s="137"/>
      <c r="C254" s="192"/>
      <c r="D254" s="194"/>
      <c r="E254" s="193"/>
    </row>
    <row r="255" spans="2:6" ht="18.75">
      <c r="B255" s="137"/>
      <c r="C255" s="192"/>
      <c r="D255" s="194"/>
      <c r="E255" s="193"/>
    </row>
    <row r="256" spans="2:6" ht="21">
      <c r="B256" s="915" t="s">
        <v>267</v>
      </c>
      <c r="C256" s="915"/>
      <c r="D256" s="915"/>
      <c r="E256" s="915"/>
      <c r="F256" s="915"/>
    </row>
    <row r="258" spans="2:6">
      <c r="B258" s="908" t="s">
        <v>780</v>
      </c>
      <c r="C258" s="908"/>
      <c r="D258" s="908"/>
      <c r="E258" s="908"/>
      <c r="F258" s="908"/>
    </row>
    <row r="259" spans="2:6">
      <c r="B259" s="908" t="s">
        <v>781</v>
      </c>
      <c r="C259" s="908"/>
      <c r="D259" s="908"/>
      <c r="E259" s="908"/>
      <c r="F259" s="908"/>
    </row>
    <row r="260" spans="2:6">
      <c r="B260" t="s">
        <v>782</v>
      </c>
    </row>
    <row r="261" spans="2:6">
      <c r="B261" s="132">
        <v>1</v>
      </c>
      <c r="C261" s="909" t="s">
        <v>787</v>
      </c>
      <c r="D261" s="909"/>
      <c r="E261" s="909"/>
    </row>
    <row r="262" spans="2:6">
      <c r="B262" s="132">
        <v>2</v>
      </c>
      <c r="C262" s="909" t="s">
        <v>791</v>
      </c>
      <c r="D262" s="909"/>
      <c r="E262" s="909"/>
    </row>
    <row r="263" spans="2:6">
      <c r="B263" s="132">
        <v>3</v>
      </c>
      <c r="C263" s="909" t="s">
        <v>783</v>
      </c>
      <c r="D263" s="909"/>
      <c r="E263" s="909"/>
    </row>
    <row r="265" spans="2:6">
      <c r="B265" s="908" t="s">
        <v>813</v>
      </c>
      <c r="C265" s="908"/>
      <c r="D265" s="908"/>
      <c r="E265" s="908"/>
      <c r="F265" s="908"/>
    </row>
    <row r="267" spans="2:6" ht="30">
      <c r="B267" s="133" t="s">
        <v>274</v>
      </c>
      <c r="C267" s="133" t="s">
        <v>2</v>
      </c>
      <c r="D267" s="152" t="s">
        <v>275</v>
      </c>
      <c r="E267" s="158" t="s">
        <v>276</v>
      </c>
      <c r="F267" s="158" t="s">
        <v>277</v>
      </c>
    </row>
    <row r="268" spans="2:6" ht="15.75">
      <c r="B268" s="133"/>
      <c r="C268" s="96" t="s">
        <v>123</v>
      </c>
      <c r="D268" s="152">
        <v>3</v>
      </c>
      <c r="E268" s="158">
        <v>200000</v>
      </c>
      <c r="F268" s="158">
        <f>E268*D268</f>
        <v>600000</v>
      </c>
    </row>
    <row r="269" spans="2:6" ht="15.75">
      <c r="B269" s="133"/>
      <c r="C269" s="96" t="s">
        <v>124</v>
      </c>
      <c r="D269" s="152">
        <v>3</v>
      </c>
      <c r="E269" s="158">
        <v>175000</v>
      </c>
      <c r="F269" s="158">
        <f t="shared" ref="F269:F274" si="9">E269*D269</f>
        <v>525000</v>
      </c>
    </row>
    <row r="270" spans="2:6" ht="15.75">
      <c r="B270" s="133"/>
      <c r="C270" s="96" t="s">
        <v>125</v>
      </c>
      <c r="D270" s="152">
        <v>3</v>
      </c>
      <c r="E270" s="158">
        <v>150000</v>
      </c>
      <c r="F270" s="158">
        <f t="shared" si="9"/>
        <v>450000</v>
      </c>
    </row>
    <row r="271" spans="2:6" ht="15.75">
      <c r="B271" s="133"/>
      <c r="C271" s="96" t="s">
        <v>126</v>
      </c>
      <c r="D271" s="152">
        <v>15</v>
      </c>
      <c r="E271" s="158">
        <v>100000</v>
      </c>
      <c r="F271" s="158">
        <f t="shared" si="9"/>
        <v>1500000</v>
      </c>
    </row>
    <row r="272" spans="2:6" ht="15.75">
      <c r="B272" s="131"/>
      <c r="C272" s="99" t="s">
        <v>127</v>
      </c>
      <c r="D272" s="153">
        <v>3</v>
      </c>
      <c r="E272" s="159">
        <v>100000</v>
      </c>
      <c r="F272" s="158">
        <f t="shared" si="9"/>
        <v>300000</v>
      </c>
    </row>
    <row r="273" spans="2:6" ht="15.75">
      <c r="B273" s="131"/>
      <c r="C273" s="99" t="s">
        <v>128</v>
      </c>
      <c r="D273" s="146">
        <v>3</v>
      </c>
      <c r="E273" s="149">
        <v>200000</v>
      </c>
      <c r="F273" s="158">
        <f t="shared" si="9"/>
        <v>600000</v>
      </c>
    </row>
    <row r="274" spans="2:6" ht="15.75">
      <c r="B274" s="131"/>
      <c r="C274" s="99" t="s">
        <v>129</v>
      </c>
      <c r="D274" s="146">
        <v>60</v>
      </c>
      <c r="E274" s="149">
        <v>20000</v>
      </c>
      <c r="F274" s="158">
        <f t="shared" si="9"/>
        <v>1200000</v>
      </c>
    </row>
    <row r="275" spans="2:6" ht="15.75">
      <c r="B275" s="131"/>
      <c r="C275" s="96"/>
      <c r="D275" s="146"/>
      <c r="E275" s="149"/>
      <c r="F275" s="159"/>
    </row>
    <row r="276" spans="2:6" ht="15.75">
      <c r="B276" s="83"/>
      <c r="C276" s="123"/>
      <c r="D276" s="155"/>
      <c r="E276" s="164"/>
      <c r="F276" s="159"/>
    </row>
    <row r="277" spans="2:6" ht="18.75">
      <c r="B277" s="910" t="s">
        <v>277</v>
      </c>
      <c r="C277" s="911"/>
      <c r="D277" s="911"/>
      <c r="E277" s="912"/>
      <c r="F277" s="159">
        <f>SUM(F268:F275)</f>
        <v>5175000</v>
      </c>
    </row>
    <row r="278" spans="2:6" ht="18.75">
      <c r="B278" s="137"/>
      <c r="C278" s="132" t="s">
        <v>280</v>
      </c>
      <c r="D278" s="914" t="s">
        <v>786</v>
      </c>
      <c r="E278" s="914"/>
      <c r="F278" s="914"/>
    </row>
    <row r="279" spans="2:6" ht="18.75">
      <c r="B279" s="137"/>
      <c r="C279" s="132" t="s">
        <v>281</v>
      </c>
      <c r="D279" s="919" t="s">
        <v>278</v>
      </c>
      <c r="E279" s="919"/>
      <c r="F279" s="919"/>
    </row>
    <row r="280" spans="2:6" ht="18.75">
      <c r="B280" s="137"/>
      <c r="C280" s="132"/>
    </row>
    <row r="281" spans="2:6" ht="18.75">
      <c r="B281" s="137"/>
      <c r="C281" s="132"/>
    </row>
    <row r="282" spans="2:6" ht="18.75">
      <c r="B282" s="137"/>
      <c r="C282" s="132" t="s">
        <v>784</v>
      </c>
      <c r="D282" s="213"/>
      <c r="E282" s="170" t="s">
        <v>785</v>
      </c>
    </row>
    <row r="283" spans="2:6" ht="18.75">
      <c r="B283" s="137"/>
      <c r="C283" s="132"/>
    </row>
    <row r="284" spans="2:6" ht="18.75">
      <c r="B284" s="137"/>
      <c r="C284" s="132"/>
    </row>
    <row r="285" spans="2:6" ht="21">
      <c r="B285" s="915" t="s">
        <v>267</v>
      </c>
      <c r="C285" s="915"/>
      <c r="D285" s="915"/>
      <c r="E285" s="915"/>
      <c r="F285" s="915"/>
    </row>
    <row r="287" spans="2:6">
      <c r="B287" s="908" t="s">
        <v>780</v>
      </c>
      <c r="C287" s="908"/>
      <c r="D287" s="908"/>
      <c r="E287" s="908"/>
      <c r="F287" s="908"/>
    </row>
    <row r="288" spans="2:6">
      <c r="B288" s="908" t="s">
        <v>781</v>
      </c>
      <c r="C288" s="908"/>
      <c r="D288" s="908"/>
      <c r="E288" s="908"/>
      <c r="F288" s="908"/>
    </row>
    <row r="289" spans="2:6">
      <c r="B289" t="s">
        <v>782</v>
      </c>
    </row>
    <row r="290" spans="2:6">
      <c r="B290" s="132">
        <v>1</v>
      </c>
      <c r="C290" s="909" t="s">
        <v>787</v>
      </c>
      <c r="D290" s="909"/>
      <c r="E290" s="909"/>
    </row>
    <row r="291" spans="2:6">
      <c r="B291" s="132">
        <v>2</v>
      </c>
      <c r="C291" s="909" t="s">
        <v>1308</v>
      </c>
      <c r="D291" s="909"/>
      <c r="E291" s="909"/>
    </row>
    <row r="292" spans="2:6">
      <c r="B292" s="132">
        <v>3</v>
      </c>
      <c r="C292" s="909" t="s">
        <v>1310</v>
      </c>
      <c r="D292" s="909"/>
      <c r="E292" s="909"/>
    </row>
    <row r="294" spans="2:6">
      <c r="B294" s="909" t="s">
        <v>1307</v>
      </c>
      <c r="C294" s="909"/>
      <c r="D294" s="909"/>
      <c r="E294" s="909"/>
      <c r="F294" s="909"/>
    </row>
    <row r="296" spans="2:6" ht="30">
      <c r="B296" s="133" t="s">
        <v>274</v>
      </c>
      <c r="C296" s="133" t="s">
        <v>2</v>
      </c>
      <c r="D296" s="152" t="s">
        <v>275</v>
      </c>
      <c r="E296" s="158" t="s">
        <v>276</v>
      </c>
      <c r="F296" s="158" t="s">
        <v>277</v>
      </c>
    </row>
    <row r="297" spans="2:6" ht="15.75">
      <c r="B297" s="133"/>
      <c r="C297" s="96" t="s">
        <v>123</v>
      </c>
      <c r="D297" s="146">
        <v>1</v>
      </c>
      <c r="E297" s="150">
        <v>150000</v>
      </c>
      <c r="F297" s="158">
        <f>E297*D297</f>
        <v>150000</v>
      </c>
    </row>
    <row r="298" spans="2:6" ht="15.75">
      <c r="B298" s="133"/>
      <c r="C298" s="96" t="s">
        <v>124</v>
      </c>
      <c r="D298" s="146">
        <v>1</v>
      </c>
      <c r="E298" s="150">
        <v>125000</v>
      </c>
      <c r="F298" s="158">
        <f t="shared" ref="F298:F307" si="10">E298*D298</f>
        <v>125000</v>
      </c>
    </row>
    <row r="299" spans="2:6" ht="15.75">
      <c r="B299" s="133"/>
      <c r="C299" s="96" t="s">
        <v>125</v>
      </c>
      <c r="D299" s="146">
        <v>1</v>
      </c>
      <c r="E299" s="150">
        <v>100000</v>
      </c>
      <c r="F299" s="158">
        <f t="shared" si="10"/>
        <v>100000</v>
      </c>
    </row>
    <row r="300" spans="2:6" ht="15.75">
      <c r="B300" s="133"/>
      <c r="C300" s="96" t="s">
        <v>126</v>
      </c>
      <c r="D300" s="146">
        <v>5</v>
      </c>
      <c r="E300" s="150">
        <v>75000</v>
      </c>
      <c r="F300" s="158">
        <f t="shared" si="10"/>
        <v>375000</v>
      </c>
    </row>
    <row r="301" spans="2:6" ht="15.75">
      <c r="B301" s="133"/>
      <c r="C301" s="96" t="s">
        <v>130</v>
      </c>
      <c r="D301" s="146">
        <v>30</v>
      </c>
      <c r="E301" s="150">
        <v>20000</v>
      </c>
      <c r="F301" s="158">
        <f t="shared" si="10"/>
        <v>600000</v>
      </c>
    </row>
    <row r="302" spans="2:6" ht="15.75">
      <c r="B302" s="133"/>
      <c r="C302" s="96" t="s">
        <v>131</v>
      </c>
      <c r="D302" s="146">
        <v>1</v>
      </c>
      <c r="E302" s="150">
        <v>200000</v>
      </c>
      <c r="F302" s="158">
        <f t="shared" si="10"/>
        <v>200000</v>
      </c>
    </row>
    <row r="303" spans="2:6" ht="15.75">
      <c r="B303" s="133"/>
      <c r="C303" s="99" t="s">
        <v>127</v>
      </c>
      <c r="D303" s="146">
        <v>1</v>
      </c>
      <c r="E303" s="150">
        <v>200000</v>
      </c>
      <c r="F303" s="158">
        <f t="shared" si="10"/>
        <v>200000</v>
      </c>
    </row>
    <row r="304" spans="2:6" ht="15.75">
      <c r="B304" s="133"/>
      <c r="C304" s="99" t="s">
        <v>128</v>
      </c>
      <c r="D304" s="146">
        <v>1</v>
      </c>
      <c r="E304" s="150">
        <v>250000</v>
      </c>
      <c r="F304" s="158">
        <f t="shared" si="10"/>
        <v>250000</v>
      </c>
    </row>
    <row r="305" spans="2:6" ht="15.75">
      <c r="B305" s="133"/>
      <c r="C305" s="99" t="s">
        <v>129</v>
      </c>
      <c r="D305" s="542">
        <v>50</v>
      </c>
      <c r="E305" s="150">
        <v>20000</v>
      </c>
      <c r="F305" s="158">
        <f t="shared" si="10"/>
        <v>1000000</v>
      </c>
    </row>
    <row r="306" spans="2:6" ht="15.75">
      <c r="B306" s="131"/>
      <c r="C306" s="99" t="s">
        <v>1092</v>
      </c>
      <c r="D306" s="146">
        <v>35</v>
      </c>
      <c r="E306" s="541">
        <v>10000</v>
      </c>
      <c r="F306" s="158">
        <f t="shared" si="10"/>
        <v>350000</v>
      </c>
    </row>
    <row r="307" spans="2:6" ht="15.75">
      <c r="B307" s="131"/>
      <c r="C307" s="99" t="s">
        <v>1093</v>
      </c>
      <c r="D307" s="543">
        <v>35</v>
      </c>
      <c r="E307" s="149">
        <v>20000</v>
      </c>
      <c r="F307" s="158">
        <f t="shared" si="10"/>
        <v>700000</v>
      </c>
    </row>
    <row r="308" spans="2:6" ht="18.75">
      <c r="B308" s="910" t="s">
        <v>277</v>
      </c>
      <c r="C308" s="911"/>
      <c r="D308" s="911"/>
      <c r="E308" s="912"/>
      <c r="F308" s="159">
        <f>SUM(F297:F307)</f>
        <v>4050000</v>
      </c>
    </row>
    <row r="309" spans="2:6" ht="18.75">
      <c r="B309" s="137"/>
      <c r="C309" s="132" t="s">
        <v>280</v>
      </c>
      <c r="D309" s="914" t="s">
        <v>1309</v>
      </c>
      <c r="E309" s="914"/>
      <c r="F309" s="914"/>
    </row>
    <row r="310" spans="2:6" ht="18.75">
      <c r="B310" s="137"/>
      <c r="C310" s="132" t="s">
        <v>1098</v>
      </c>
      <c r="D310" s="919" t="s">
        <v>278</v>
      </c>
      <c r="E310" s="919"/>
      <c r="F310" s="919"/>
    </row>
    <row r="311" spans="2:6" ht="18.75">
      <c r="B311" s="137"/>
      <c r="C311" s="132"/>
    </row>
    <row r="312" spans="2:6" ht="18.75">
      <c r="B312" s="137"/>
      <c r="C312" s="132"/>
    </row>
    <row r="313" spans="2:6" ht="18.75">
      <c r="B313" s="137"/>
      <c r="C313" s="132" t="s">
        <v>784</v>
      </c>
      <c r="D313" s="919" t="s">
        <v>1312</v>
      </c>
      <c r="E313" s="919"/>
      <c r="F313" s="919"/>
    </row>
    <row r="314" spans="2:6" ht="18.75">
      <c r="B314" s="137"/>
      <c r="C314" s="132" t="s">
        <v>1311</v>
      </c>
    </row>
    <row r="315" spans="2:6" ht="18.75">
      <c r="B315" s="137"/>
      <c r="C315" s="132"/>
    </row>
    <row r="316" spans="2:6" ht="18.75">
      <c r="B316" s="137"/>
      <c r="C316" s="132"/>
    </row>
    <row r="317" spans="2:6" ht="18.75">
      <c r="B317" s="137"/>
      <c r="C317" s="132"/>
    </row>
    <row r="318" spans="2:6" ht="18.75">
      <c r="B318" s="137"/>
      <c r="C318" s="132"/>
    </row>
    <row r="319" spans="2:6" ht="18.75">
      <c r="B319" s="137"/>
      <c r="C319" s="132"/>
    </row>
    <row r="320" spans="2:6" ht="18.75">
      <c r="B320" s="137"/>
      <c r="C320" s="132"/>
    </row>
    <row r="321" spans="2:6" ht="18.75">
      <c r="B321" s="137"/>
      <c r="C321" s="132"/>
    </row>
    <row r="322" spans="2:6" ht="18.75">
      <c r="B322" s="137"/>
      <c r="C322" s="132"/>
    </row>
    <row r="323" spans="2:6" ht="18.75">
      <c r="B323" s="137"/>
      <c r="C323" s="132"/>
    </row>
    <row r="324" spans="2:6" ht="18.75">
      <c r="B324" s="137"/>
      <c r="C324" s="132"/>
    </row>
    <row r="325" spans="2:6" ht="18.75">
      <c r="B325" s="137"/>
      <c r="C325" s="132"/>
    </row>
    <row r="326" spans="2:6" ht="18.75">
      <c r="B326" s="137"/>
      <c r="C326" s="132"/>
    </row>
    <row r="327" spans="2:6" ht="18.75">
      <c r="B327" s="137"/>
      <c r="C327" s="132"/>
    </row>
    <row r="328" spans="2:6" ht="18.75">
      <c r="B328" s="137"/>
      <c r="C328" s="132"/>
    </row>
    <row r="329" spans="2:6" ht="18.75">
      <c r="B329" s="137"/>
      <c r="C329" s="139"/>
    </row>
    <row r="330" spans="2:6" ht="18.75">
      <c r="B330" s="137"/>
      <c r="C330" s="139"/>
    </row>
    <row r="331" spans="2:6" ht="18.75">
      <c r="B331" s="137"/>
      <c r="C331" s="132"/>
    </row>
    <row r="332" spans="2:6" ht="21">
      <c r="B332" s="915" t="s">
        <v>267</v>
      </c>
      <c r="C332" s="915"/>
      <c r="D332" s="915"/>
      <c r="E332" s="915"/>
      <c r="F332" s="915"/>
    </row>
    <row r="334" spans="2:6">
      <c r="B334" s="908" t="s">
        <v>780</v>
      </c>
      <c r="C334" s="908"/>
      <c r="D334" s="908"/>
      <c r="E334" s="908"/>
      <c r="F334" s="908"/>
    </row>
    <row r="335" spans="2:6">
      <c r="B335" s="908" t="s">
        <v>781</v>
      </c>
      <c r="C335" s="908"/>
      <c r="D335" s="908"/>
      <c r="E335" s="908"/>
      <c r="F335" s="908"/>
    </row>
    <row r="336" spans="2:6">
      <c r="B336" t="s">
        <v>782</v>
      </c>
    </row>
    <row r="337" spans="2:6">
      <c r="B337" s="135">
        <v>1</v>
      </c>
      <c r="C337" s="909" t="s">
        <v>787</v>
      </c>
      <c r="D337" s="909"/>
      <c r="E337" s="909"/>
    </row>
    <row r="338" spans="2:6">
      <c r="B338" s="135">
        <v>2</v>
      </c>
      <c r="C338" s="909" t="s">
        <v>816</v>
      </c>
      <c r="D338" s="909"/>
      <c r="E338" s="909"/>
    </row>
    <row r="339" spans="2:6">
      <c r="B339" s="135">
        <v>3</v>
      </c>
      <c r="C339" s="909" t="s">
        <v>815</v>
      </c>
      <c r="D339" s="909"/>
      <c r="E339" s="909"/>
    </row>
    <row r="341" spans="2:6">
      <c r="B341" s="908" t="s">
        <v>817</v>
      </c>
      <c r="C341" s="908"/>
      <c r="D341" s="908"/>
      <c r="E341" s="908"/>
      <c r="F341" s="908"/>
    </row>
    <row r="343" spans="2:6" ht="30">
      <c r="B343" s="136" t="s">
        <v>274</v>
      </c>
      <c r="C343" s="136" t="s">
        <v>2</v>
      </c>
      <c r="D343" s="152" t="s">
        <v>275</v>
      </c>
      <c r="E343" s="158" t="s">
        <v>276</v>
      </c>
      <c r="F343" s="158" t="s">
        <v>277</v>
      </c>
    </row>
    <row r="344" spans="2:6" ht="15.75">
      <c r="B344" s="136"/>
      <c r="C344" s="96" t="s">
        <v>123</v>
      </c>
      <c r="D344" s="146">
        <v>1</v>
      </c>
      <c r="E344" s="150">
        <v>150000</v>
      </c>
      <c r="F344" s="158">
        <f>E344*D344</f>
        <v>150000</v>
      </c>
    </row>
    <row r="345" spans="2:6" ht="15.75">
      <c r="B345" s="136"/>
      <c r="C345" s="96" t="s">
        <v>124</v>
      </c>
      <c r="D345" s="146">
        <v>1</v>
      </c>
      <c r="E345" s="150">
        <v>125000</v>
      </c>
      <c r="F345" s="158">
        <f t="shared" ref="F345:F352" si="11">E345*D345</f>
        <v>125000</v>
      </c>
    </row>
    <row r="346" spans="2:6" ht="15.75">
      <c r="B346" s="136"/>
      <c r="C346" s="96" t="s">
        <v>125</v>
      </c>
      <c r="D346" s="146">
        <v>1</v>
      </c>
      <c r="E346" s="150">
        <v>100000</v>
      </c>
      <c r="F346" s="158">
        <f t="shared" si="11"/>
        <v>100000</v>
      </c>
    </row>
    <row r="347" spans="2:6" ht="15.75">
      <c r="B347" s="136"/>
      <c r="C347" s="96" t="s">
        <v>126</v>
      </c>
      <c r="D347" s="146">
        <v>5</v>
      </c>
      <c r="E347" s="150">
        <v>75000</v>
      </c>
      <c r="F347" s="158">
        <f t="shared" si="11"/>
        <v>375000</v>
      </c>
    </row>
    <row r="348" spans="2:6" ht="15.75">
      <c r="B348" s="136"/>
      <c r="C348" s="96" t="s">
        <v>130</v>
      </c>
      <c r="D348" s="146">
        <v>30</v>
      </c>
      <c r="E348" s="150">
        <v>20000</v>
      </c>
      <c r="F348" s="158">
        <f t="shared" si="11"/>
        <v>600000</v>
      </c>
    </row>
    <row r="349" spans="2:6" ht="15.75">
      <c r="B349" s="136"/>
      <c r="C349" s="96" t="s">
        <v>131</v>
      </c>
      <c r="D349" s="146">
        <v>1</v>
      </c>
      <c r="E349" s="150">
        <v>200000</v>
      </c>
      <c r="F349" s="158">
        <f t="shared" si="11"/>
        <v>200000</v>
      </c>
    </row>
    <row r="350" spans="2:6" ht="15.75">
      <c r="B350" s="136"/>
      <c r="C350" s="99" t="s">
        <v>127</v>
      </c>
      <c r="D350" s="146">
        <v>1</v>
      </c>
      <c r="E350" s="150">
        <v>200000</v>
      </c>
      <c r="F350" s="158">
        <f t="shared" si="11"/>
        <v>200000</v>
      </c>
    </row>
    <row r="351" spans="2:6" ht="15.75">
      <c r="B351" s="136"/>
      <c r="C351" s="99" t="s">
        <v>128</v>
      </c>
      <c r="D351" s="146">
        <v>1</v>
      </c>
      <c r="E351" s="150">
        <v>250000</v>
      </c>
      <c r="F351" s="158">
        <f t="shared" si="11"/>
        <v>250000</v>
      </c>
    </row>
    <row r="352" spans="2:6" ht="15.75">
      <c r="B352" s="136"/>
      <c r="C352" s="99" t="s">
        <v>129</v>
      </c>
      <c r="D352" s="146">
        <v>50</v>
      </c>
      <c r="E352" s="150">
        <v>20000</v>
      </c>
      <c r="F352" s="158">
        <f t="shared" si="11"/>
        <v>1000000</v>
      </c>
    </row>
    <row r="353" spans="2:6" ht="15.75">
      <c r="B353" s="134"/>
      <c r="C353" s="99"/>
      <c r="D353" s="155"/>
      <c r="E353" s="159"/>
      <c r="F353" s="158"/>
    </row>
    <row r="354" spans="2:6" ht="15.75">
      <c r="B354" s="134"/>
      <c r="C354" s="99"/>
      <c r="D354" s="146"/>
      <c r="E354" s="149"/>
      <c r="F354" s="158"/>
    </row>
    <row r="355" spans="2:6" ht="15.75">
      <c r="B355" s="134"/>
      <c r="C355" s="99"/>
      <c r="D355" s="146"/>
      <c r="E355" s="149"/>
      <c r="F355" s="158"/>
    </row>
    <row r="356" spans="2:6" ht="15.75">
      <c r="B356" s="134"/>
      <c r="C356" s="96"/>
      <c r="D356" s="146"/>
      <c r="E356" s="149"/>
      <c r="F356" s="159"/>
    </row>
    <row r="357" spans="2:6" ht="15.75">
      <c r="B357" s="83"/>
      <c r="C357" s="123"/>
      <c r="D357" s="155"/>
      <c r="E357" s="164"/>
      <c r="F357" s="159"/>
    </row>
    <row r="358" spans="2:6" ht="18.75">
      <c r="B358" s="910" t="s">
        <v>277</v>
      </c>
      <c r="C358" s="911"/>
      <c r="D358" s="911"/>
      <c r="E358" s="912"/>
      <c r="F358" s="159">
        <f>SUM(F344:F352)</f>
        <v>3000000</v>
      </c>
    </row>
    <row r="359" spans="2:6" ht="18.75">
      <c r="B359" s="137"/>
      <c r="C359" s="135" t="s">
        <v>280</v>
      </c>
      <c r="D359" s="914" t="s">
        <v>786</v>
      </c>
      <c r="E359" s="914"/>
      <c r="F359" s="914"/>
    </row>
    <row r="360" spans="2:6" ht="18.75">
      <c r="B360" s="137"/>
      <c r="C360" s="135" t="s">
        <v>281</v>
      </c>
      <c r="D360" s="919" t="s">
        <v>278</v>
      </c>
      <c r="E360" s="919"/>
      <c r="F360" s="919"/>
    </row>
    <row r="361" spans="2:6" ht="18.75">
      <c r="B361" s="137"/>
      <c r="C361" s="135"/>
    </row>
    <row r="362" spans="2:6" ht="18.75">
      <c r="B362" s="137"/>
      <c r="C362" s="135"/>
    </row>
    <row r="363" spans="2:6" ht="18.75">
      <c r="B363" s="137"/>
      <c r="C363" s="135" t="s">
        <v>784</v>
      </c>
      <c r="D363" s="213"/>
      <c r="E363" s="170" t="s">
        <v>785</v>
      </c>
    </row>
    <row r="364" spans="2:6" ht="18.75">
      <c r="B364" s="137"/>
      <c r="C364" s="135"/>
    </row>
    <row r="365" spans="2:6" ht="18.75">
      <c r="B365" s="137"/>
      <c r="C365" s="135"/>
    </row>
    <row r="366" spans="2:6" ht="18.75">
      <c r="B366" s="137"/>
      <c r="C366" s="135"/>
    </row>
    <row r="367" spans="2:6" ht="18.75">
      <c r="B367" s="137"/>
      <c r="C367" s="135"/>
    </row>
    <row r="368" spans="2:6" ht="18.75">
      <c r="B368" s="137"/>
      <c r="C368" s="135"/>
    </row>
    <row r="369" spans="2:6" ht="18.75">
      <c r="B369" s="137"/>
      <c r="C369" s="135"/>
    </row>
    <row r="370" spans="2:6" ht="18.75">
      <c r="B370" s="137"/>
      <c r="C370" s="135"/>
    </row>
    <row r="371" spans="2:6" ht="18.75">
      <c r="B371" s="137"/>
      <c r="C371" s="135"/>
    </row>
    <row r="372" spans="2:6" ht="18.75">
      <c r="B372" s="137"/>
      <c r="C372" s="135"/>
    </row>
    <row r="373" spans="2:6" ht="18.75">
      <c r="B373" s="137"/>
      <c r="C373" s="135"/>
    </row>
    <row r="374" spans="2:6" ht="18.75">
      <c r="B374" s="137"/>
      <c r="C374" s="135"/>
    </row>
    <row r="375" spans="2:6" ht="18.75">
      <c r="B375" s="137"/>
      <c r="C375" s="135"/>
    </row>
    <row r="376" spans="2:6" ht="18.75">
      <c r="B376" s="137"/>
      <c r="C376" s="135"/>
    </row>
    <row r="377" spans="2:6" ht="18.75">
      <c r="B377" s="137"/>
      <c r="C377" s="135"/>
    </row>
    <row r="378" spans="2:6" ht="18.75">
      <c r="B378" s="137"/>
      <c r="C378" s="135"/>
    </row>
    <row r="379" spans="2:6" ht="18.75">
      <c r="B379" s="137"/>
      <c r="C379" s="135"/>
    </row>
    <row r="380" spans="2:6" ht="18.75">
      <c r="B380" s="137"/>
      <c r="C380" s="135"/>
    </row>
    <row r="381" spans="2:6" ht="18.75">
      <c r="B381" s="137"/>
      <c r="C381" s="135"/>
    </row>
    <row r="382" spans="2:6" ht="21">
      <c r="B382" s="915" t="s">
        <v>267</v>
      </c>
      <c r="C382" s="915"/>
      <c r="D382" s="915"/>
      <c r="E382" s="915"/>
      <c r="F382" s="915"/>
    </row>
    <row r="384" spans="2:6">
      <c r="B384" s="908" t="s">
        <v>780</v>
      </c>
      <c r="C384" s="908"/>
      <c r="D384" s="908"/>
      <c r="E384" s="908"/>
      <c r="F384" s="908"/>
    </row>
    <row r="385" spans="2:6">
      <c r="B385" s="908" t="s">
        <v>781</v>
      </c>
      <c r="C385" s="908"/>
      <c r="D385" s="908"/>
      <c r="E385" s="908"/>
      <c r="F385" s="908"/>
    </row>
    <row r="386" spans="2:6">
      <c r="B386" t="s">
        <v>782</v>
      </c>
    </row>
    <row r="387" spans="2:6">
      <c r="B387" s="135">
        <v>1</v>
      </c>
      <c r="C387" s="909" t="s">
        <v>787</v>
      </c>
      <c r="D387" s="909"/>
      <c r="E387" s="909"/>
    </row>
    <row r="388" spans="2:6">
      <c r="B388" s="135">
        <v>2</v>
      </c>
      <c r="C388" s="909" t="s">
        <v>818</v>
      </c>
      <c r="D388" s="909"/>
      <c r="E388" s="909"/>
    </row>
    <row r="389" spans="2:6">
      <c r="B389" s="135">
        <v>3</v>
      </c>
      <c r="C389" s="909" t="s">
        <v>821</v>
      </c>
      <c r="D389" s="909"/>
      <c r="E389" s="909"/>
    </row>
    <row r="391" spans="2:6">
      <c r="B391" s="908" t="s">
        <v>819</v>
      </c>
      <c r="C391" s="908"/>
      <c r="D391" s="908"/>
      <c r="E391" s="908"/>
      <c r="F391" s="908"/>
    </row>
    <row r="393" spans="2:6" ht="30">
      <c r="B393" s="136" t="s">
        <v>274</v>
      </c>
      <c r="C393" s="136" t="s">
        <v>2</v>
      </c>
      <c r="D393" s="152" t="s">
        <v>275</v>
      </c>
      <c r="E393" s="158" t="s">
        <v>276</v>
      </c>
      <c r="F393" s="158" t="s">
        <v>277</v>
      </c>
    </row>
    <row r="394" spans="2:6" ht="15.75">
      <c r="B394" s="136"/>
      <c r="C394" s="96" t="s">
        <v>123</v>
      </c>
      <c r="D394" s="146">
        <v>1</v>
      </c>
      <c r="E394" s="150">
        <v>150000</v>
      </c>
      <c r="F394" s="158">
        <f>E394*D394</f>
        <v>150000</v>
      </c>
    </row>
    <row r="395" spans="2:6" ht="15.75">
      <c r="B395" s="136"/>
      <c r="C395" s="96" t="s">
        <v>124</v>
      </c>
      <c r="D395" s="146">
        <v>1</v>
      </c>
      <c r="E395" s="150">
        <v>125000</v>
      </c>
      <c r="F395" s="158">
        <f t="shared" ref="F395:F402" si="12">E395*D395</f>
        <v>125000</v>
      </c>
    </row>
    <row r="396" spans="2:6" ht="15.75">
      <c r="B396" s="136"/>
      <c r="C396" s="96" t="s">
        <v>125</v>
      </c>
      <c r="D396" s="146">
        <v>1</v>
      </c>
      <c r="E396" s="150">
        <v>100000</v>
      </c>
      <c r="F396" s="158">
        <f t="shared" si="12"/>
        <v>100000</v>
      </c>
    </row>
    <row r="397" spans="2:6" ht="15.75">
      <c r="B397" s="136"/>
      <c r="C397" s="96" t="s">
        <v>126</v>
      </c>
      <c r="D397" s="146">
        <v>5</v>
      </c>
      <c r="E397" s="150">
        <v>75000</v>
      </c>
      <c r="F397" s="158">
        <f t="shared" si="12"/>
        <v>375000</v>
      </c>
    </row>
    <row r="398" spans="2:6" ht="15.75">
      <c r="B398" s="136"/>
      <c r="C398" s="96" t="s">
        <v>130</v>
      </c>
      <c r="D398" s="146">
        <v>30</v>
      </c>
      <c r="E398" s="150">
        <v>20000</v>
      </c>
      <c r="F398" s="158">
        <f t="shared" si="12"/>
        <v>600000</v>
      </c>
    </row>
    <row r="399" spans="2:6" ht="15.75">
      <c r="B399" s="136"/>
      <c r="C399" s="96" t="s">
        <v>131</v>
      </c>
      <c r="D399" s="146">
        <v>1</v>
      </c>
      <c r="E399" s="150">
        <v>200000</v>
      </c>
      <c r="F399" s="158">
        <f t="shared" si="12"/>
        <v>200000</v>
      </c>
    </row>
    <row r="400" spans="2:6" ht="15.75">
      <c r="B400" s="136"/>
      <c r="C400" s="99" t="s">
        <v>127</v>
      </c>
      <c r="D400" s="146">
        <v>1</v>
      </c>
      <c r="E400" s="150">
        <v>200000</v>
      </c>
      <c r="F400" s="158">
        <f t="shared" si="12"/>
        <v>200000</v>
      </c>
    </row>
    <row r="401" spans="2:6" ht="15.75">
      <c r="B401" s="136"/>
      <c r="C401" s="99" t="s">
        <v>128</v>
      </c>
      <c r="D401" s="146">
        <v>1</v>
      </c>
      <c r="E401" s="150">
        <v>250000</v>
      </c>
      <c r="F401" s="158">
        <f t="shared" si="12"/>
        <v>250000</v>
      </c>
    </row>
    <row r="402" spans="2:6" ht="15.75">
      <c r="B402" s="136"/>
      <c r="C402" s="99" t="s">
        <v>129</v>
      </c>
      <c r="D402" s="146">
        <v>50</v>
      </c>
      <c r="E402" s="150">
        <v>20000</v>
      </c>
      <c r="F402" s="158">
        <f t="shared" si="12"/>
        <v>1000000</v>
      </c>
    </row>
    <row r="403" spans="2:6" ht="15.75">
      <c r="B403" s="134"/>
      <c r="C403" s="99"/>
      <c r="D403" s="155"/>
      <c r="E403" s="159"/>
      <c r="F403" s="158"/>
    </row>
    <row r="404" spans="2:6" ht="15.75">
      <c r="B404" s="134"/>
      <c r="C404" s="99"/>
      <c r="D404" s="146"/>
      <c r="E404" s="149"/>
      <c r="F404" s="158"/>
    </row>
    <row r="405" spans="2:6" ht="15.75">
      <c r="B405" s="134"/>
      <c r="C405" s="99"/>
      <c r="D405" s="146"/>
      <c r="E405" s="149"/>
      <c r="F405" s="158"/>
    </row>
    <row r="406" spans="2:6" ht="15.75">
      <c r="B406" s="134"/>
      <c r="C406" s="96"/>
      <c r="D406" s="146"/>
      <c r="E406" s="149"/>
      <c r="F406" s="159"/>
    </row>
    <row r="407" spans="2:6" ht="15.75">
      <c r="B407" s="83"/>
      <c r="C407" s="123"/>
      <c r="D407" s="155"/>
      <c r="E407" s="164"/>
      <c r="F407" s="159"/>
    </row>
    <row r="408" spans="2:6" ht="18.75">
      <c r="B408" s="910" t="s">
        <v>277</v>
      </c>
      <c r="C408" s="911"/>
      <c r="D408" s="911"/>
      <c r="E408" s="912"/>
      <c r="F408" s="159">
        <f>SUM(F394:F402)</f>
        <v>3000000</v>
      </c>
    </row>
    <row r="409" spans="2:6" ht="18.75">
      <c r="B409" s="137"/>
      <c r="C409" s="135" t="s">
        <v>280</v>
      </c>
      <c r="D409" s="914" t="s">
        <v>786</v>
      </c>
      <c r="E409" s="914"/>
      <c r="F409" s="914"/>
    </row>
    <row r="410" spans="2:6" ht="18.75">
      <c r="B410" s="137"/>
      <c r="C410" s="135" t="s">
        <v>281</v>
      </c>
      <c r="D410" s="919" t="s">
        <v>278</v>
      </c>
      <c r="E410" s="919"/>
      <c r="F410" s="919"/>
    </row>
    <row r="411" spans="2:6" ht="18.75">
      <c r="B411" s="137"/>
      <c r="C411" s="135"/>
    </row>
    <row r="412" spans="2:6" ht="18.75">
      <c r="B412" s="137"/>
      <c r="C412" s="135"/>
    </row>
    <row r="413" spans="2:6" ht="18.75">
      <c r="B413" s="137"/>
      <c r="C413" s="135" t="s">
        <v>784</v>
      </c>
      <c r="D413" s="213"/>
      <c r="E413" s="170" t="s">
        <v>785</v>
      </c>
    </row>
    <row r="414" spans="2:6" ht="18.75">
      <c r="B414" s="137"/>
      <c r="C414" s="135"/>
    </row>
    <row r="415" spans="2:6" ht="18.75">
      <c r="B415" s="137"/>
      <c r="C415" s="135"/>
    </row>
    <row r="416" spans="2:6" ht="18.75">
      <c r="B416" s="137"/>
      <c r="C416" s="135"/>
    </row>
    <row r="417" spans="2:6" ht="18.75">
      <c r="B417" s="137"/>
      <c r="C417" s="135"/>
    </row>
    <row r="418" spans="2:6" ht="18.75">
      <c r="B418" s="137"/>
      <c r="C418" s="135"/>
    </row>
    <row r="419" spans="2:6" ht="18.75">
      <c r="B419" s="137"/>
      <c r="C419" s="135"/>
    </row>
    <row r="420" spans="2:6" ht="18.75">
      <c r="B420" s="137"/>
      <c r="C420" s="135"/>
    </row>
    <row r="421" spans="2:6" ht="18.75">
      <c r="B421" s="137"/>
      <c r="C421" s="135"/>
    </row>
    <row r="422" spans="2:6" ht="18.75">
      <c r="B422" s="137"/>
      <c r="C422" s="135"/>
    </row>
    <row r="423" spans="2:6" ht="18.75">
      <c r="B423" s="137"/>
      <c r="C423" s="135"/>
    </row>
    <row r="424" spans="2:6" ht="18.75">
      <c r="B424" s="137"/>
      <c r="C424" s="135"/>
    </row>
    <row r="425" spans="2:6" ht="18.75">
      <c r="B425" s="137"/>
      <c r="C425" s="135"/>
    </row>
    <row r="426" spans="2:6" ht="18.75">
      <c r="B426" s="137"/>
      <c r="C426" s="135"/>
    </row>
    <row r="427" spans="2:6" ht="18.75">
      <c r="B427" s="137"/>
      <c r="C427" s="135"/>
    </row>
    <row r="428" spans="2:6" ht="18.75">
      <c r="B428" s="137"/>
      <c r="C428" s="139"/>
    </row>
    <row r="429" spans="2:6" ht="18.75">
      <c r="B429" s="137"/>
      <c r="C429" s="139"/>
    </row>
    <row r="430" spans="2:6" ht="18.75">
      <c r="B430" s="137"/>
      <c r="C430" s="135"/>
    </row>
    <row r="431" spans="2:6" ht="18.75">
      <c r="B431" s="137"/>
      <c r="C431" s="135"/>
    </row>
    <row r="432" spans="2:6" ht="21">
      <c r="B432" s="915" t="s">
        <v>267</v>
      </c>
      <c r="C432" s="915"/>
      <c r="D432" s="915"/>
      <c r="E432" s="915"/>
      <c r="F432" s="915"/>
    </row>
    <row r="434" spans="2:6">
      <c r="B434" s="908" t="s">
        <v>780</v>
      </c>
      <c r="C434" s="908"/>
      <c r="D434" s="908"/>
      <c r="E434" s="908"/>
      <c r="F434" s="908"/>
    </row>
    <row r="435" spans="2:6">
      <c r="B435" s="908" t="s">
        <v>781</v>
      </c>
      <c r="C435" s="908"/>
      <c r="D435" s="908"/>
      <c r="E435" s="908"/>
      <c r="F435" s="908"/>
    </row>
    <row r="436" spans="2:6">
      <c r="B436" t="s">
        <v>782</v>
      </c>
    </row>
    <row r="437" spans="2:6">
      <c r="B437" s="135">
        <v>1</v>
      </c>
      <c r="C437" s="909" t="s">
        <v>787</v>
      </c>
      <c r="D437" s="909"/>
      <c r="E437" s="909"/>
    </row>
    <row r="438" spans="2:6">
      <c r="B438" s="135">
        <v>2</v>
      </c>
      <c r="C438" s="909" t="s">
        <v>820</v>
      </c>
      <c r="D438" s="909"/>
      <c r="E438" s="909"/>
    </row>
    <row r="439" spans="2:6">
      <c r="B439" s="135">
        <v>3</v>
      </c>
      <c r="C439" s="909" t="s">
        <v>826</v>
      </c>
      <c r="D439" s="909"/>
      <c r="E439" s="909"/>
    </row>
    <row r="441" spans="2:6">
      <c r="B441" s="908" t="s">
        <v>823</v>
      </c>
      <c r="C441" s="908"/>
      <c r="D441" s="908"/>
      <c r="E441" s="908"/>
      <c r="F441" s="908"/>
    </row>
    <row r="443" spans="2:6" ht="30">
      <c r="B443" s="136" t="s">
        <v>274</v>
      </c>
      <c r="C443" s="136" t="s">
        <v>2</v>
      </c>
      <c r="D443" s="152" t="s">
        <v>275</v>
      </c>
      <c r="E443" s="158" t="s">
        <v>276</v>
      </c>
      <c r="F443" s="158" t="s">
        <v>277</v>
      </c>
    </row>
    <row r="444" spans="2:6" ht="15.75">
      <c r="B444" s="136"/>
      <c r="C444" s="96" t="s">
        <v>123</v>
      </c>
      <c r="D444" s="156">
        <v>1</v>
      </c>
      <c r="E444" s="150">
        <v>200000</v>
      </c>
      <c r="F444" s="158">
        <f>E444*D444</f>
        <v>200000</v>
      </c>
    </row>
    <row r="445" spans="2:6" ht="15.75">
      <c r="B445" s="136"/>
      <c r="C445" s="96" t="s">
        <v>124</v>
      </c>
      <c r="D445" s="156">
        <v>1</v>
      </c>
      <c r="E445" s="150">
        <v>175000</v>
      </c>
      <c r="F445" s="158">
        <f t="shared" ref="F445:F455" si="13">E445*D445</f>
        <v>175000</v>
      </c>
    </row>
    <row r="446" spans="2:6" ht="15.75">
      <c r="B446" s="136"/>
      <c r="C446" s="96" t="s">
        <v>125</v>
      </c>
      <c r="D446" s="156">
        <v>1</v>
      </c>
      <c r="E446" s="150">
        <v>150000</v>
      </c>
      <c r="F446" s="158">
        <f t="shared" si="13"/>
        <v>150000</v>
      </c>
    </row>
    <row r="447" spans="2:6" ht="15.75">
      <c r="B447" s="136"/>
      <c r="C447" s="96" t="s">
        <v>126</v>
      </c>
      <c r="D447" s="156">
        <v>4</v>
      </c>
      <c r="E447" s="150">
        <v>100000</v>
      </c>
      <c r="F447" s="158">
        <f t="shared" si="13"/>
        <v>400000</v>
      </c>
    </row>
    <row r="448" spans="2:6" ht="15.75">
      <c r="B448" s="136"/>
      <c r="C448" s="96" t="s">
        <v>131</v>
      </c>
      <c r="D448" s="146">
        <v>2</v>
      </c>
      <c r="E448" s="150">
        <v>200000</v>
      </c>
      <c r="F448" s="158">
        <f t="shared" si="13"/>
        <v>400000</v>
      </c>
    </row>
    <row r="449" spans="2:6" ht="15.75">
      <c r="B449" s="136"/>
      <c r="C449" s="99" t="s">
        <v>127</v>
      </c>
      <c r="D449" s="146">
        <v>1</v>
      </c>
      <c r="E449" s="150">
        <v>200000</v>
      </c>
      <c r="F449" s="158">
        <f t="shared" si="13"/>
        <v>200000</v>
      </c>
    </row>
    <row r="450" spans="2:6" ht="15.75">
      <c r="B450" s="136"/>
      <c r="C450" s="99" t="s">
        <v>128</v>
      </c>
      <c r="D450" s="146">
        <v>1</v>
      </c>
      <c r="E450" s="150">
        <v>340000</v>
      </c>
      <c r="F450" s="158">
        <f t="shared" si="13"/>
        <v>340000</v>
      </c>
    </row>
    <row r="451" spans="2:6" ht="15.75">
      <c r="B451" s="136"/>
      <c r="C451" s="99" t="s">
        <v>129</v>
      </c>
      <c r="D451" s="146">
        <v>18</v>
      </c>
      <c r="E451" s="150">
        <v>20000</v>
      </c>
      <c r="F451" s="158">
        <f t="shared" si="13"/>
        <v>360000</v>
      </c>
    </row>
    <row r="452" spans="2:6" ht="15.75">
      <c r="B452" s="136"/>
      <c r="C452" s="99" t="s">
        <v>497</v>
      </c>
      <c r="D452" s="146">
        <v>1</v>
      </c>
      <c r="E452" s="150">
        <v>500000</v>
      </c>
      <c r="F452" s="158">
        <f t="shared" si="13"/>
        <v>500000</v>
      </c>
    </row>
    <row r="453" spans="2:6" ht="15.75">
      <c r="B453" s="134"/>
      <c r="C453" s="99" t="s">
        <v>498</v>
      </c>
      <c r="D453" s="146">
        <v>1</v>
      </c>
      <c r="E453" s="150">
        <v>500000</v>
      </c>
      <c r="F453" s="158">
        <f t="shared" si="13"/>
        <v>500000</v>
      </c>
    </row>
    <row r="454" spans="2:6" ht="15.75">
      <c r="B454" s="134"/>
      <c r="C454" s="99" t="s">
        <v>727</v>
      </c>
      <c r="D454" s="146">
        <v>18</v>
      </c>
      <c r="E454" s="150">
        <v>200000</v>
      </c>
      <c r="F454" s="158">
        <f t="shared" si="13"/>
        <v>3600000</v>
      </c>
    </row>
    <row r="455" spans="2:6" ht="15.75">
      <c r="B455" s="134"/>
      <c r="C455" s="99" t="s">
        <v>584</v>
      </c>
      <c r="D455" s="156">
        <v>1</v>
      </c>
      <c r="E455" s="150">
        <v>500000</v>
      </c>
      <c r="F455" s="158">
        <f t="shared" si="13"/>
        <v>500000</v>
      </c>
    </row>
    <row r="456" spans="2:6" ht="15.75">
      <c r="B456" s="134"/>
      <c r="C456" s="96"/>
      <c r="D456" s="146"/>
      <c r="E456" s="150"/>
      <c r="F456" s="159"/>
    </row>
    <row r="457" spans="2:6" ht="15.75">
      <c r="B457" s="83"/>
      <c r="C457" s="123"/>
      <c r="D457" s="155"/>
      <c r="E457" s="164"/>
      <c r="F457" s="159"/>
    </row>
    <row r="458" spans="2:6" ht="18.75">
      <c r="B458" s="910" t="s">
        <v>277</v>
      </c>
      <c r="C458" s="911"/>
      <c r="D458" s="911"/>
      <c r="E458" s="912"/>
      <c r="F458" s="159">
        <f>SUM(F444:F455)</f>
        <v>7325000</v>
      </c>
    </row>
    <row r="459" spans="2:6" ht="18.75">
      <c r="B459" s="137"/>
      <c r="C459" s="135" t="s">
        <v>280</v>
      </c>
      <c r="D459" s="914" t="s">
        <v>786</v>
      </c>
      <c r="E459" s="914"/>
      <c r="F459" s="914"/>
    </row>
    <row r="460" spans="2:6" ht="18.75">
      <c r="B460" s="137"/>
      <c r="C460" s="135" t="s">
        <v>281</v>
      </c>
      <c r="D460" s="919" t="s">
        <v>278</v>
      </c>
      <c r="E460" s="919"/>
      <c r="F460" s="919"/>
    </row>
    <row r="461" spans="2:6" ht="18.75">
      <c r="B461" s="137"/>
      <c r="C461" s="135"/>
    </row>
    <row r="462" spans="2:6" ht="18.75">
      <c r="B462" s="137"/>
      <c r="C462" s="135"/>
    </row>
    <row r="463" spans="2:6" ht="18.75">
      <c r="B463" s="137"/>
      <c r="C463" s="135" t="s">
        <v>784</v>
      </c>
      <c r="D463" s="213"/>
      <c r="E463" s="170" t="s">
        <v>785</v>
      </c>
    </row>
    <row r="464" spans="2:6" ht="18.75">
      <c r="B464" s="137"/>
      <c r="C464" s="135"/>
    </row>
    <row r="465" spans="2:3" ht="18.75">
      <c r="B465" s="137"/>
      <c r="C465" s="135"/>
    </row>
    <row r="466" spans="2:3" ht="18.75">
      <c r="B466" s="137"/>
      <c r="C466" s="135"/>
    </row>
    <row r="467" spans="2:3" ht="18.75">
      <c r="B467" s="137"/>
      <c r="C467" s="135"/>
    </row>
    <row r="468" spans="2:3" ht="18.75">
      <c r="B468" s="137"/>
      <c r="C468" s="135"/>
    </row>
    <row r="469" spans="2:3" ht="18.75">
      <c r="B469" s="137"/>
      <c r="C469" s="135"/>
    </row>
    <row r="470" spans="2:3" ht="18.75">
      <c r="B470" s="137"/>
      <c r="C470" s="135"/>
    </row>
    <row r="471" spans="2:3" ht="18.75">
      <c r="B471" s="137"/>
      <c r="C471" s="135"/>
    </row>
    <row r="472" spans="2:3" ht="18.75">
      <c r="B472" s="137"/>
      <c r="C472" s="135"/>
    </row>
    <row r="473" spans="2:3" ht="18.75">
      <c r="B473" s="137"/>
      <c r="C473" s="135"/>
    </row>
    <row r="474" spans="2:3" ht="18.75">
      <c r="B474" s="137"/>
      <c r="C474" s="135"/>
    </row>
    <row r="475" spans="2:3" ht="18.75">
      <c r="B475" s="137"/>
      <c r="C475" s="135"/>
    </row>
    <row r="476" spans="2:3" ht="18.75">
      <c r="B476" s="137"/>
      <c r="C476" s="135"/>
    </row>
    <row r="477" spans="2:3" ht="18.75">
      <c r="B477" s="137"/>
      <c r="C477" s="135"/>
    </row>
    <row r="478" spans="2:3" ht="18.75">
      <c r="B478" s="137"/>
      <c r="C478" s="135"/>
    </row>
    <row r="479" spans="2:3" ht="18.75">
      <c r="B479" s="137"/>
      <c r="C479" s="135"/>
    </row>
    <row r="480" spans="2:3" ht="18.75">
      <c r="B480" s="137"/>
      <c r="C480" s="139"/>
    </row>
    <row r="481" spans="2:6" ht="18.75">
      <c r="B481" s="137"/>
      <c r="C481" s="139"/>
    </row>
    <row r="482" spans="2:6" ht="21">
      <c r="B482" s="915" t="s">
        <v>267</v>
      </c>
      <c r="C482" s="915"/>
      <c r="D482" s="915"/>
      <c r="E482" s="915"/>
      <c r="F482" s="915"/>
    </row>
    <row r="484" spans="2:6">
      <c r="B484" s="908" t="s">
        <v>780</v>
      </c>
      <c r="C484" s="908"/>
      <c r="D484" s="908"/>
      <c r="E484" s="908"/>
      <c r="F484" s="908"/>
    </row>
    <row r="485" spans="2:6">
      <c r="B485" s="908" t="s">
        <v>781</v>
      </c>
      <c r="C485" s="908"/>
      <c r="D485" s="908"/>
      <c r="E485" s="908"/>
      <c r="F485" s="908"/>
    </row>
    <row r="486" spans="2:6">
      <c r="B486" t="s">
        <v>782</v>
      </c>
    </row>
    <row r="487" spans="2:6">
      <c r="B487" s="135">
        <v>1</v>
      </c>
      <c r="C487" s="909" t="s">
        <v>787</v>
      </c>
      <c r="D487" s="909"/>
      <c r="E487" s="909"/>
    </row>
    <row r="488" spans="2:6">
      <c r="B488" s="135">
        <v>2</v>
      </c>
      <c r="C488" s="909" t="s">
        <v>822</v>
      </c>
      <c r="D488" s="909"/>
      <c r="E488" s="909"/>
    </row>
    <row r="489" spans="2:6">
      <c r="B489" s="135">
        <v>3</v>
      </c>
      <c r="C489" s="909" t="s">
        <v>821</v>
      </c>
      <c r="D489" s="909"/>
      <c r="E489" s="909"/>
    </row>
    <row r="491" spans="2:6">
      <c r="B491" s="908" t="s">
        <v>824</v>
      </c>
      <c r="C491" s="908"/>
      <c r="D491" s="908"/>
      <c r="E491" s="908"/>
      <c r="F491" s="908"/>
    </row>
    <row r="493" spans="2:6" ht="30">
      <c r="B493" s="136" t="s">
        <v>274</v>
      </c>
      <c r="C493" s="136" t="s">
        <v>2</v>
      </c>
      <c r="D493" s="152" t="s">
        <v>275</v>
      </c>
      <c r="E493" s="158" t="s">
        <v>276</v>
      </c>
      <c r="F493" s="158" t="s">
        <v>277</v>
      </c>
    </row>
    <row r="494" spans="2:6" ht="15.75">
      <c r="B494" s="136"/>
      <c r="C494" s="96" t="s">
        <v>123</v>
      </c>
      <c r="D494" s="156">
        <v>1</v>
      </c>
      <c r="E494" s="149">
        <v>200000</v>
      </c>
      <c r="F494" s="158">
        <f>E494*D494</f>
        <v>200000</v>
      </c>
    </row>
    <row r="495" spans="2:6" ht="15.75">
      <c r="B495" s="136"/>
      <c r="C495" s="96" t="s">
        <v>124</v>
      </c>
      <c r="D495" s="156">
        <v>1</v>
      </c>
      <c r="E495" s="149">
        <v>175000</v>
      </c>
      <c r="F495" s="158">
        <f t="shared" ref="F495:F500" si="14">E495*D495</f>
        <v>175000</v>
      </c>
    </row>
    <row r="496" spans="2:6" ht="15.75">
      <c r="B496" s="136"/>
      <c r="C496" s="96" t="s">
        <v>125</v>
      </c>
      <c r="D496" s="156">
        <v>1</v>
      </c>
      <c r="E496" s="149">
        <v>150000</v>
      </c>
      <c r="F496" s="158">
        <f t="shared" si="14"/>
        <v>150000</v>
      </c>
    </row>
    <row r="497" spans="2:6" ht="15.75">
      <c r="B497" s="136"/>
      <c r="C497" s="96" t="s">
        <v>126</v>
      </c>
      <c r="D497" s="156">
        <v>12</v>
      </c>
      <c r="E497" s="149">
        <v>100000</v>
      </c>
      <c r="F497" s="158">
        <f t="shared" si="14"/>
        <v>1200000</v>
      </c>
    </row>
    <row r="498" spans="2:6" ht="15.75">
      <c r="B498" s="136"/>
      <c r="C498" s="99" t="s">
        <v>127</v>
      </c>
      <c r="D498" s="146">
        <v>1</v>
      </c>
      <c r="E498" s="150">
        <v>100000</v>
      </c>
      <c r="F498" s="158">
        <f t="shared" si="14"/>
        <v>100000</v>
      </c>
    </row>
    <row r="499" spans="2:6" ht="15.75">
      <c r="B499" s="136"/>
      <c r="C499" s="99" t="s">
        <v>128</v>
      </c>
      <c r="D499" s="146">
        <v>1</v>
      </c>
      <c r="E499" s="150">
        <v>300000</v>
      </c>
      <c r="F499" s="158">
        <f t="shared" si="14"/>
        <v>300000</v>
      </c>
    </row>
    <row r="500" spans="2:6" ht="15.75">
      <c r="B500" s="136"/>
      <c r="C500" s="99" t="s">
        <v>129</v>
      </c>
      <c r="D500" s="146">
        <v>65</v>
      </c>
      <c r="E500" s="150">
        <v>20000</v>
      </c>
      <c r="F500" s="158">
        <f t="shared" si="14"/>
        <v>1300000</v>
      </c>
    </row>
    <row r="501" spans="2:6" ht="15.75">
      <c r="B501" s="83"/>
      <c r="C501" s="123"/>
      <c r="D501" s="155"/>
      <c r="E501" s="164"/>
      <c r="F501" s="159"/>
    </row>
    <row r="502" spans="2:6" ht="18.75">
      <c r="B502" s="910" t="s">
        <v>277</v>
      </c>
      <c r="C502" s="911"/>
      <c r="D502" s="911"/>
      <c r="E502" s="912"/>
      <c r="F502" s="159">
        <f>SUM(F494:F500)</f>
        <v>3425000</v>
      </c>
    </row>
    <row r="503" spans="2:6" ht="18.75">
      <c r="B503" s="137"/>
      <c r="C503" s="135" t="s">
        <v>280</v>
      </c>
      <c r="D503" s="914" t="s">
        <v>786</v>
      </c>
      <c r="E503" s="914"/>
      <c r="F503" s="914"/>
    </row>
    <row r="504" spans="2:6" ht="18.75">
      <c r="B504" s="137"/>
      <c r="C504" s="135" t="s">
        <v>281</v>
      </c>
      <c r="D504" s="919" t="s">
        <v>278</v>
      </c>
      <c r="E504" s="919"/>
      <c r="F504" s="919"/>
    </row>
    <row r="505" spans="2:6" ht="18.75">
      <c r="B505" s="137"/>
      <c r="C505" s="135"/>
    </row>
    <row r="506" spans="2:6" ht="18.75">
      <c r="B506" s="137"/>
      <c r="C506" s="135"/>
    </row>
    <row r="507" spans="2:6" ht="18.75">
      <c r="B507" s="137"/>
      <c r="C507" s="135" t="s">
        <v>784</v>
      </c>
      <c r="D507" s="213"/>
      <c r="E507" s="170" t="s">
        <v>785</v>
      </c>
    </row>
    <row r="508" spans="2:6" ht="18.75">
      <c r="B508" s="137"/>
      <c r="C508" s="139"/>
    </row>
    <row r="509" spans="2:6" ht="18.75">
      <c r="B509" s="137"/>
      <c r="C509" s="139"/>
    </row>
    <row r="510" spans="2:6" ht="18.75">
      <c r="B510" s="137"/>
      <c r="C510" s="139"/>
    </row>
    <row r="511" spans="2:6" ht="18.75">
      <c r="B511" s="137"/>
      <c r="C511" s="139"/>
    </row>
    <row r="512" spans="2:6" ht="18.75">
      <c r="B512" s="137"/>
      <c r="C512" s="139"/>
    </row>
    <row r="513" spans="2:3" ht="18.75">
      <c r="B513" s="137"/>
      <c r="C513" s="139"/>
    </row>
    <row r="514" spans="2:3" ht="18.75">
      <c r="B514" s="137"/>
      <c r="C514" s="139"/>
    </row>
    <row r="515" spans="2:3" ht="18.75">
      <c r="B515" s="137"/>
      <c r="C515" s="139"/>
    </row>
    <row r="516" spans="2:3" ht="18.75">
      <c r="B516" s="137"/>
      <c r="C516" s="139"/>
    </row>
    <row r="517" spans="2:3" ht="18.75">
      <c r="B517" s="137"/>
      <c r="C517" s="139"/>
    </row>
    <row r="518" spans="2:3" ht="18.75">
      <c r="B518" s="137"/>
      <c r="C518" s="139"/>
    </row>
    <row r="519" spans="2:3" ht="18.75">
      <c r="B519" s="137"/>
      <c r="C519" s="139"/>
    </row>
    <row r="520" spans="2:3" ht="18.75">
      <c r="B520" s="137"/>
      <c r="C520" s="139"/>
    </row>
    <row r="521" spans="2:3" ht="18.75">
      <c r="B521" s="137"/>
      <c r="C521" s="139"/>
    </row>
    <row r="522" spans="2:3" ht="18.75">
      <c r="B522" s="137"/>
      <c r="C522" s="139"/>
    </row>
    <row r="523" spans="2:3" ht="18.75">
      <c r="B523" s="137"/>
      <c r="C523" s="139"/>
    </row>
    <row r="524" spans="2:3" ht="18.75">
      <c r="B524" s="137"/>
      <c r="C524" s="139"/>
    </row>
    <row r="525" spans="2:3" ht="18.75">
      <c r="B525" s="137"/>
      <c r="C525" s="139"/>
    </row>
    <row r="526" spans="2:3" ht="18.75">
      <c r="B526" s="137"/>
      <c r="C526" s="139"/>
    </row>
    <row r="527" spans="2:3" ht="18.75">
      <c r="B527" s="137"/>
      <c r="C527" s="139"/>
    </row>
    <row r="528" spans="2:3" ht="18.75">
      <c r="B528" s="137"/>
      <c r="C528" s="139"/>
    </row>
    <row r="529" spans="2:6" ht="18.75">
      <c r="B529" s="137"/>
      <c r="C529" s="139"/>
    </row>
    <row r="530" spans="2:6" ht="18.75">
      <c r="B530" s="137"/>
      <c r="C530" s="139"/>
    </row>
    <row r="531" spans="2:6" ht="21">
      <c r="B531" s="915" t="s">
        <v>267</v>
      </c>
      <c r="C531" s="915"/>
      <c r="D531" s="915"/>
      <c r="E531" s="915"/>
      <c r="F531" s="915"/>
    </row>
    <row r="533" spans="2:6">
      <c r="B533" s="908" t="s">
        <v>780</v>
      </c>
      <c r="C533" s="908"/>
      <c r="D533" s="908"/>
      <c r="E533" s="908"/>
      <c r="F533" s="908"/>
    </row>
    <row r="534" spans="2:6">
      <c r="B534" s="908" t="s">
        <v>781</v>
      </c>
      <c r="C534" s="908"/>
      <c r="D534" s="908"/>
      <c r="E534" s="908"/>
      <c r="F534" s="908"/>
    </row>
    <row r="535" spans="2:6">
      <c r="B535" t="s">
        <v>782</v>
      </c>
    </row>
    <row r="536" spans="2:6">
      <c r="B536" s="139">
        <v>1</v>
      </c>
      <c r="C536" s="909" t="s">
        <v>787</v>
      </c>
      <c r="D536" s="909"/>
      <c r="E536" s="909"/>
    </row>
    <row r="537" spans="2:6">
      <c r="B537" s="139">
        <v>2</v>
      </c>
      <c r="C537" s="909" t="s">
        <v>825</v>
      </c>
      <c r="D537" s="909"/>
      <c r="E537" s="909"/>
    </row>
    <row r="538" spans="2:6">
      <c r="B538" s="139">
        <v>3</v>
      </c>
      <c r="C538" s="909" t="s">
        <v>826</v>
      </c>
      <c r="D538" s="909"/>
      <c r="E538" s="909"/>
    </row>
    <row r="540" spans="2:6">
      <c r="B540" s="908" t="s">
        <v>828</v>
      </c>
      <c r="C540" s="908"/>
      <c r="D540" s="908"/>
      <c r="E540" s="908"/>
      <c r="F540" s="908"/>
    </row>
    <row r="542" spans="2:6" ht="30">
      <c r="B542" s="140" t="s">
        <v>274</v>
      </c>
      <c r="C542" s="140" t="s">
        <v>2</v>
      </c>
      <c r="D542" s="152" t="s">
        <v>275</v>
      </c>
      <c r="E542" s="158" t="s">
        <v>276</v>
      </c>
      <c r="F542" s="158" t="s">
        <v>277</v>
      </c>
    </row>
    <row r="543" spans="2:6" ht="15.75">
      <c r="B543" s="140"/>
      <c r="C543" s="96" t="s">
        <v>124</v>
      </c>
      <c r="D543" s="156">
        <v>1</v>
      </c>
      <c r="E543" s="149">
        <v>200000</v>
      </c>
      <c r="F543" s="158">
        <f>E543*D543</f>
        <v>200000</v>
      </c>
    </row>
    <row r="544" spans="2:6" ht="15.75">
      <c r="B544" s="140"/>
      <c r="C544" s="96" t="s">
        <v>125</v>
      </c>
      <c r="D544" s="156">
        <v>1</v>
      </c>
      <c r="E544" s="149">
        <v>175000</v>
      </c>
      <c r="F544" s="158">
        <f t="shared" ref="F544:F549" si="15">E544*D544</f>
        <v>175000</v>
      </c>
    </row>
    <row r="545" spans="2:6" ht="15.75">
      <c r="B545" s="140"/>
      <c r="C545" s="96" t="s">
        <v>126</v>
      </c>
      <c r="D545" s="156">
        <v>2</v>
      </c>
      <c r="E545" s="149">
        <v>150000</v>
      </c>
      <c r="F545" s="158">
        <f t="shared" si="15"/>
        <v>300000</v>
      </c>
    </row>
    <row r="546" spans="2:6" ht="15.75">
      <c r="B546" s="140"/>
      <c r="C546" s="96" t="s">
        <v>131</v>
      </c>
      <c r="D546" s="156">
        <v>1</v>
      </c>
      <c r="E546" s="149">
        <v>200000</v>
      </c>
      <c r="F546" s="158">
        <f t="shared" si="15"/>
        <v>200000</v>
      </c>
    </row>
    <row r="547" spans="2:6" ht="15.75">
      <c r="B547" s="140"/>
      <c r="C547" s="99" t="s">
        <v>127</v>
      </c>
      <c r="D547" s="146">
        <v>1</v>
      </c>
      <c r="E547" s="149">
        <v>120000</v>
      </c>
      <c r="F547" s="158">
        <f t="shared" si="15"/>
        <v>120000</v>
      </c>
    </row>
    <row r="548" spans="2:6" ht="15.75">
      <c r="B548" s="140"/>
      <c r="C548" s="99" t="s">
        <v>128</v>
      </c>
      <c r="D548" s="146">
        <v>12</v>
      </c>
      <c r="E548" s="149">
        <v>50000</v>
      </c>
      <c r="F548" s="158">
        <f t="shared" si="15"/>
        <v>600000</v>
      </c>
    </row>
    <row r="549" spans="2:6" ht="15.75">
      <c r="B549" s="140"/>
      <c r="C549" s="99" t="s">
        <v>829</v>
      </c>
      <c r="D549" s="146">
        <v>3355</v>
      </c>
      <c r="E549" s="149">
        <v>1000</v>
      </c>
      <c r="F549" s="158">
        <f t="shared" si="15"/>
        <v>3355000</v>
      </c>
    </row>
    <row r="550" spans="2:6" ht="15.75">
      <c r="B550" s="83"/>
      <c r="C550" s="123"/>
      <c r="D550" s="155"/>
      <c r="E550" s="164"/>
      <c r="F550" s="159"/>
    </row>
    <row r="551" spans="2:6" ht="18.75">
      <c r="B551" s="910" t="s">
        <v>277</v>
      </c>
      <c r="C551" s="911"/>
      <c r="D551" s="911"/>
      <c r="E551" s="912"/>
      <c r="F551" s="159">
        <f>SUM(F543:F549)</f>
        <v>4950000</v>
      </c>
    </row>
    <row r="552" spans="2:6" ht="18.75">
      <c r="B552" s="137"/>
      <c r="C552" s="139" t="s">
        <v>280</v>
      </c>
      <c r="D552" s="914" t="s">
        <v>786</v>
      </c>
      <c r="E552" s="914"/>
      <c r="F552" s="914"/>
    </row>
    <row r="553" spans="2:6" ht="18.75">
      <c r="B553" s="137"/>
      <c r="C553" s="139" t="s">
        <v>281</v>
      </c>
      <c r="D553" s="919" t="s">
        <v>278</v>
      </c>
      <c r="E553" s="919"/>
      <c r="F553" s="919"/>
    </row>
    <row r="554" spans="2:6" ht="18.75">
      <c r="B554" s="137"/>
      <c r="C554" s="139"/>
    </row>
    <row r="555" spans="2:6" ht="18.75">
      <c r="B555" s="137"/>
      <c r="C555" s="139"/>
    </row>
    <row r="556" spans="2:6" ht="18.75">
      <c r="B556" s="137"/>
      <c r="C556" s="139" t="s">
        <v>784</v>
      </c>
      <c r="D556" s="213"/>
      <c r="E556" s="170" t="s">
        <v>785</v>
      </c>
    </row>
    <row r="557" spans="2:6" ht="18.75">
      <c r="B557" s="137"/>
      <c r="C557" s="139"/>
    </row>
    <row r="558" spans="2:6" ht="18.75">
      <c r="B558" s="137"/>
      <c r="C558" s="139"/>
    </row>
    <row r="559" spans="2:6" ht="18.75">
      <c r="B559" s="137"/>
      <c r="C559" s="139"/>
    </row>
    <row r="560" spans="2:6" ht="18.75">
      <c r="B560" s="137"/>
      <c r="C560" s="139"/>
    </row>
    <row r="561" spans="2:3" ht="18.75">
      <c r="B561" s="137"/>
      <c r="C561" s="139"/>
    </row>
    <row r="562" spans="2:3" ht="18.75">
      <c r="B562" s="137"/>
      <c r="C562" s="139"/>
    </row>
    <row r="563" spans="2:3" ht="18.75">
      <c r="B563" s="137"/>
      <c r="C563" s="139"/>
    </row>
    <row r="564" spans="2:3" ht="18.75">
      <c r="B564" s="137"/>
      <c r="C564" s="139"/>
    </row>
    <row r="565" spans="2:3" ht="18.75">
      <c r="B565" s="137"/>
      <c r="C565" s="139"/>
    </row>
    <row r="566" spans="2:3" ht="18.75">
      <c r="B566" s="137"/>
      <c r="C566" s="139"/>
    </row>
    <row r="567" spans="2:3" ht="18.75">
      <c r="B567" s="137"/>
      <c r="C567" s="139"/>
    </row>
    <row r="568" spans="2:3" ht="18.75">
      <c r="B568" s="137"/>
      <c r="C568" s="139"/>
    </row>
    <row r="569" spans="2:3" ht="18.75">
      <c r="B569" s="137"/>
      <c r="C569" s="139"/>
    </row>
    <row r="570" spans="2:3" ht="18.75">
      <c r="B570" s="137"/>
      <c r="C570" s="139"/>
    </row>
    <row r="571" spans="2:3" ht="18.75">
      <c r="B571" s="137"/>
      <c r="C571" s="139"/>
    </row>
    <row r="572" spans="2:3" ht="18.75">
      <c r="B572" s="137"/>
      <c r="C572" s="139"/>
    </row>
    <row r="573" spans="2:3" ht="18.75">
      <c r="B573" s="137"/>
      <c r="C573" s="139"/>
    </row>
    <row r="574" spans="2:3" ht="18.75">
      <c r="B574" s="137"/>
      <c r="C574" s="139"/>
    </row>
    <row r="575" spans="2:3" ht="18.75">
      <c r="B575" s="137"/>
      <c r="C575" s="139"/>
    </row>
    <row r="576" spans="2:3" ht="18.75">
      <c r="B576" s="137"/>
      <c r="C576" s="139"/>
    </row>
    <row r="577" spans="2:6" ht="18.75">
      <c r="B577" s="137"/>
      <c r="C577" s="139"/>
    </row>
    <row r="578" spans="2:6" ht="18.75">
      <c r="B578" s="137"/>
      <c r="C578" s="139"/>
    </row>
    <row r="579" spans="2:6" ht="18.75">
      <c r="B579" s="137"/>
      <c r="C579" s="139"/>
    </row>
    <row r="580" spans="2:6" ht="18.75">
      <c r="B580" s="137"/>
      <c r="C580" s="139"/>
    </row>
    <row r="581" spans="2:6" ht="21">
      <c r="B581" s="915" t="s">
        <v>267</v>
      </c>
      <c r="C581" s="915"/>
      <c r="D581" s="915"/>
      <c r="E581" s="915"/>
      <c r="F581" s="915"/>
    </row>
    <row r="583" spans="2:6">
      <c r="B583" s="908" t="s">
        <v>780</v>
      </c>
      <c r="C583" s="908"/>
      <c r="D583" s="908"/>
      <c r="E583" s="908"/>
      <c r="F583" s="908"/>
    </row>
    <row r="584" spans="2:6">
      <c r="B584" s="908" t="s">
        <v>781</v>
      </c>
      <c r="C584" s="908"/>
      <c r="D584" s="908"/>
      <c r="E584" s="908"/>
      <c r="F584" s="908"/>
    </row>
    <row r="585" spans="2:6">
      <c r="B585" t="s">
        <v>782</v>
      </c>
    </row>
    <row r="586" spans="2:6">
      <c r="B586" s="139">
        <v>1</v>
      </c>
      <c r="C586" s="909" t="s">
        <v>787</v>
      </c>
      <c r="D586" s="909"/>
      <c r="E586" s="909"/>
    </row>
    <row r="587" spans="2:6">
      <c r="B587" s="139">
        <v>2</v>
      </c>
      <c r="C587" s="909" t="s">
        <v>827</v>
      </c>
      <c r="D587" s="909"/>
      <c r="E587" s="909"/>
    </row>
    <row r="588" spans="2:6">
      <c r="B588" s="139">
        <v>3</v>
      </c>
      <c r="C588" s="909" t="s">
        <v>826</v>
      </c>
      <c r="D588" s="909"/>
      <c r="E588" s="909"/>
    </row>
    <row r="590" spans="2:6">
      <c r="B590" s="908" t="s">
        <v>830</v>
      </c>
      <c r="C590" s="908"/>
      <c r="D590" s="908"/>
      <c r="E590" s="908"/>
      <c r="F590" s="908"/>
    </row>
    <row r="592" spans="2:6" ht="30">
      <c r="B592" s="140" t="s">
        <v>274</v>
      </c>
      <c r="C592" s="140" t="s">
        <v>2</v>
      </c>
      <c r="D592" s="152" t="s">
        <v>275</v>
      </c>
      <c r="E592" s="158" t="s">
        <v>276</v>
      </c>
      <c r="F592" s="158" t="s">
        <v>277</v>
      </c>
    </row>
    <row r="593" spans="2:6" ht="15.75">
      <c r="B593" s="140">
        <v>1</v>
      </c>
      <c r="C593" s="96" t="s">
        <v>124</v>
      </c>
      <c r="D593" s="156">
        <v>1</v>
      </c>
      <c r="E593" s="149">
        <v>200000</v>
      </c>
      <c r="F593" s="158">
        <f>E593*D593</f>
        <v>200000</v>
      </c>
    </row>
    <row r="594" spans="2:6" ht="15.75">
      <c r="B594" s="140">
        <v>2</v>
      </c>
      <c r="C594" s="96" t="s">
        <v>125</v>
      </c>
      <c r="D594" s="156">
        <v>1</v>
      </c>
      <c r="E594" s="149">
        <v>175000</v>
      </c>
      <c r="F594" s="158">
        <f t="shared" ref="F594:F602" si="16">E594*D594</f>
        <v>175000</v>
      </c>
    </row>
    <row r="595" spans="2:6" ht="15.75">
      <c r="B595" s="140">
        <v>3</v>
      </c>
      <c r="C595" s="96" t="s">
        <v>126</v>
      </c>
      <c r="D595" s="156">
        <v>2</v>
      </c>
      <c r="E595" s="149">
        <v>150000</v>
      </c>
      <c r="F595" s="158">
        <f t="shared" si="16"/>
        <v>300000</v>
      </c>
    </row>
    <row r="596" spans="2:6" ht="15.75">
      <c r="B596" s="140">
        <v>4</v>
      </c>
      <c r="C596" s="96" t="s">
        <v>131</v>
      </c>
      <c r="D596" s="156">
        <v>2</v>
      </c>
      <c r="E596" s="149">
        <v>150000</v>
      </c>
      <c r="F596" s="158">
        <f t="shared" si="16"/>
        <v>300000</v>
      </c>
    </row>
    <row r="597" spans="2:6" ht="15.75">
      <c r="B597" s="140">
        <v>5</v>
      </c>
      <c r="C597" s="99" t="s">
        <v>127</v>
      </c>
      <c r="D597" s="156">
        <v>1</v>
      </c>
      <c r="E597" s="150">
        <v>300000</v>
      </c>
      <c r="F597" s="158">
        <f t="shared" si="16"/>
        <v>300000</v>
      </c>
    </row>
    <row r="598" spans="2:6" ht="15.75">
      <c r="B598" s="140">
        <v>6</v>
      </c>
      <c r="C598" s="99" t="s">
        <v>128</v>
      </c>
      <c r="D598" s="156">
        <v>1</v>
      </c>
      <c r="E598" s="150">
        <v>200000</v>
      </c>
      <c r="F598" s="158">
        <f t="shared" si="16"/>
        <v>200000</v>
      </c>
    </row>
    <row r="599" spans="2:6" ht="15.75">
      <c r="B599" s="140">
        <v>7</v>
      </c>
      <c r="C599" s="99" t="s">
        <v>814</v>
      </c>
      <c r="D599" s="156">
        <v>4</v>
      </c>
      <c r="E599" s="150">
        <v>300000</v>
      </c>
      <c r="F599" s="158">
        <f t="shared" si="16"/>
        <v>1200000</v>
      </c>
    </row>
    <row r="600" spans="2:6" ht="15.75">
      <c r="B600" s="140">
        <v>8</v>
      </c>
      <c r="C600" s="99" t="s">
        <v>129</v>
      </c>
      <c r="D600" s="156">
        <v>10</v>
      </c>
      <c r="E600" s="150">
        <v>20000</v>
      </c>
      <c r="F600" s="158">
        <f t="shared" si="16"/>
        <v>200000</v>
      </c>
    </row>
    <row r="601" spans="2:6" ht="15.75">
      <c r="B601" s="140">
        <v>9</v>
      </c>
      <c r="C601" s="99" t="s">
        <v>502</v>
      </c>
      <c r="D601" s="146">
        <v>1</v>
      </c>
      <c r="E601" s="150">
        <v>300000</v>
      </c>
      <c r="F601" s="158">
        <f t="shared" si="16"/>
        <v>300000</v>
      </c>
    </row>
    <row r="602" spans="2:6" ht="15.75">
      <c r="B602" s="140">
        <v>10</v>
      </c>
      <c r="C602" s="99" t="s">
        <v>831</v>
      </c>
      <c r="D602" s="146">
        <v>1</v>
      </c>
      <c r="E602" s="149">
        <v>1000000</v>
      </c>
      <c r="F602" s="158">
        <f t="shared" si="16"/>
        <v>1000000</v>
      </c>
    </row>
    <row r="603" spans="2:6" ht="15.75">
      <c r="B603" s="140">
        <v>11</v>
      </c>
      <c r="C603" s="99"/>
      <c r="D603" s="146"/>
      <c r="E603" s="149"/>
      <c r="F603" s="158"/>
    </row>
    <row r="604" spans="2:6" ht="15.75">
      <c r="B604" s="83"/>
      <c r="C604" s="123"/>
      <c r="D604" s="155"/>
      <c r="E604" s="164"/>
      <c r="F604" s="159"/>
    </row>
    <row r="605" spans="2:6" ht="18.75">
      <c r="B605" s="910" t="s">
        <v>277</v>
      </c>
      <c r="C605" s="911"/>
      <c r="D605" s="911"/>
      <c r="E605" s="912"/>
      <c r="F605" s="159">
        <f>SUM(F593:F603)</f>
        <v>4175000</v>
      </c>
    </row>
    <row r="606" spans="2:6" ht="18.75">
      <c r="B606" s="137"/>
      <c r="C606" s="139" t="s">
        <v>280</v>
      </c>
      <c r="D606" s="914" t="s">
        <v>786</v>
      </c>
      <c r="E606" s="914"/>
      <c r="F606" s="914"/>
    </row>
    <row r="607" spans="2:6" ht="18.75">
      <c r="B607" s="137"/>
      <c r="C607" s="139" t="s">
        <v>281</v>
      </c>
      <c r="D607" s="919" t="s">
        <v>278</v>
      </c>
      <c r="E607" s="919"/>
      <c r="F607" s="919"/>
    </row>
    <row r="608" spans="2:6" ht="18.75">
      <c r="B608" s="137"/>
      <c r="C608" s="139"/>
    </row>
    <row r="609" spans="2:5" ht="18.75">
      <c r="B609" s="137"/>
      <c r="C609" s="139"/>
    </row>
    <row r="610" spans="2:5" ht="18.75">
      <c r="B610" s="137"/>
      <c r="C610" s="139" t="s">
        <v>784</v>
      </c>
      <c r="D610" s="213"/>
      <c r="E610" s="170" t="s">
        <v>785</v>
      </c>
    </row>
    <row r="611" spans="2:5" ht="18.75">
      <c r="B611" s="137"/>
      <c r="C611" s="139"/>
    </row>
    <row r="612" spans="2:5" ht="18.75">
      <c r="B612" s="137"/>
      <c r="C612" s="139"/>
    </row>
    <row r="613" spans="2:5" ht="18.75">
      <c r="B613" s="137"/>
      <c r="C613" s="139"/>
    </row>
    <row r="614" spans="2:5" ht="18.75">
      <c r="B614" s="137"/>
      <c r="C614" s="139"/>
    </row>
    <row r="615" spans="2:5" ht="18.75">
      <c r="B615" s="137"/>
      <c r="C615" s="139"/>
    </row>
    <row r="616" spans="2:5" ht="18.75">
      <c r="B616" s="137"/>
      <c r="C616" s="139"/>
    </row>
    <row r="617" spans="2:5" ht="18.75">
      <c r="B617" s="137"/>
      <c r="C617" s="139"/>
    </row>
    <row r="618" spans="2:5" ht="18.75">
      <c r="B618" s="137"/>
      <c r="C618" s="139"/>
    </row>
    <row r="619" spans="2:5" ht="18.75">
      <c r="B619" s="137"/>
      <c r="C619" s="139"/>
    </row>
    <row r="620" spans="2:5" ht="18.75">
      <c r="B620" s="137"/>
      <c r="C620" s="139"/>
    </row>
    <row r="621" spans="2:5" ht="18.75">
      <c r="B621" s="137"/>
      <c r="C621" s="139"/>
    </row>
    <row r="622" spans="2:5" ht="18.75">
      <c r="B622" s="137"/>
      <c r="C622" s="139"/>
    </row>
    <row r="623" spans="2:5" ht="18.75">
      <c r="B623" s="137"/>
      <c r="C623" s="139"/>
    </row>
    <row r="624" spans="2:5" ht="18.75">
      <c r="B624" s="137"/>
      <c r="C624" s="139"/>
    </row>
    <row r="625" spans="2:6" ht="18.75">
      <c r="B625" s="137"/>
      <c r="C625" s="139"/>
    </row>
    <row r="626" spans="2:6" ht="18.75">
      <c r="B626" s="137"/>
      <c r="C626" s="139"/>
    </row>
    <row r="627" spans="2:6" ht="18.75">
      <c r="B627" s="137"/>
      <c r="C627" s="139"/>
    </row>
    <row r="628" spans="2:6" ht="18.75">
      <c r="B628" s="137"/>
      <c r="C628" s="139"/>
    </row>
    <row r="629" spans="2:6" ht="18.75">
      <c r="B629" s="137"/>
      <c r="C629" s="139"/>
    </row>
    <row r="630" spans="2:6" ht="21">
      <c r="B630" s="915" t="s">
        <v>267</v>
      </c>
      <c r="C630" s="915"/>
      <c r="D630" s="915"/>
      <c r="E630" s="915"/>
      <c r="F630" s="915"/>
    </row>
    <row r="632" spans="2:6">
      <c r="B632" s="908" t="s">
        <v>780</v>
      </c>
      <c r="C632" s="908"/>
      <c r="D632" s="908"/>
      <c r="E632" s="908"/>
      <c r="F632" s="908"/>
    </row>
    <row r="633" spans="2:6">
      <c r="B633" s="908" t="s">
        <v>781</v>
      </c>
      <c r="C633" s="908"/>
      <c r="D633" s="908"/>
      <c r="E633" s="908"/>
      <c r="F633" s="908"/>
    </row>
    <row r="634" spans="2:6">
      <c r="B634" t="s">
        <v>782</v>
      </c>
    </row>
    <row r="635" spans="2:6">
      <c r="B635" s="139">
        <v>1</v>
      </c>
      <c r="C635" s="909" t="s">
        <v>787</v>
      </c>
      <c r="D635" s="909"/>
      <c r="E635" s="909"/>
    </row>
    <row r="636" spans="2:6">
      <c r="B636" s="139">
        <v>2</v>
      </c>
      <c r="C636" s="909" t="s">
        <v>834</v>
      </c>
      <c r="D636" s="909"/>
      <c r="E636" s="909"/>
    </row>
    <row r="637" spans="2:6">
      <c r="B637" s="139">
        <v>3</v>
      </c>
      <c r="C637" s="909" t="s">
        <v>815</v>
      </c>
      <c r="D637" s="909"/>
      <c r="E637" s="909"/>
    </row>
    <row r="639" spans="2:6">
      <c r="B639" s="908" t="s">
        <v>833</v>
      </c>
      <c r="C639" s="908"/>
      <c r="D639" s="908"/>
      <c r="E639" s="908"/>
      <c r="F639" s="908"/>
    </row>
    <row r="641" spans="2:6" ht="30">
      <c r="B641" s="140" t="s">
        <v>274</v>
      </c>
      <c r="C641" s="140" t="s">
        <v>2</v>
      </c>
      <c r="D641" s="152" t="s">
        <v>275</v>
      </c>
      <c r="E641" s="158" t="s">
        <v>276</v>
      </c>
      <c r="F641" s="158" t="s">
        <v>277</v>
      </c>
    </row>
    <row r="642" spans="2:6" ht="15.75">
      <c r="B642" s="140">
        <v>1</v>
      </c>
      <c r="C642" s="96" t="s">
        <v>123</v>
      </c>
      <c r="D642" s="146">
        <v>1</v>
      </c>
      <c r="E642" s="149">
        <v>200000</v>
      </c>
      <c r="F642" s="158">
        <f>E642*D642</f>
        <v>200000</v>
      </c>
    </row>
    <row r="643" spans="2:6" ht="15.75">
      <c r="B643" s="140">
        <v>2</v>
      </c>
      <c r="C643" s="96" t="s">
        <v>124</v>
      </c>
      <c r="D643" s="146">
        <v>1</v>
      </c>
      <c r="E643" s="149">
        <v>175000</v>
      </c>
      <c r="F643" s="158">
        <f t="shared" ref="F643:F649" si="17">E643*D643</f>
        <v>175000</v>
      </c>
    </row>
    <row r="644" spans="2:6" ht="15.75">
      <c r="B644" s="140">
        <v>3</v>
      </c>
      <c r="C644" s="96" t="s">
        <v>125</v>
      </c>
      <c r="D644" s="146">
        <v>1</v>
      </c>
      <c r="E644" s="149">
        <v>150000</v>
      </c>
      <c r="F644" s="158">
        <f t="shared" si="17"/>
        <v>150000</v>
      </c>
    </row>
    <row r="645" spans="2:6" ht="15.75">
      <c r="B645" s="140">
        <v>4</v>
      </c>
      <c r="C645" s="96" t="s">
        <v>126</v>
      </c>
      <c r="D645" s="146">
        <v>6</v>
      </c>
      <c r="E645" s="149">
        <v>125000</v>
      </c>
      <c r="F645" s="158">
        <f t="shared" si="17"/>
        <v>750000</v>
      </c>
    </row>
    <row r="646" spans="2:6" ht="15.75">
      <c r="B646" s="140">
        <v>5</v>
      </c>
      <c r="C646" s="99" t="s">
        <v>728</v>
      </c>
      <c r="D646" s="146">
        <v>18</v>
      </c>
      <c r="E646" s="150">
        <v>100000</v>
      </c>
      <c r="F646" s="158">
        <f t="shared" si="17"/>
        <v>1800000</v>
      </c>
    </row>
    <row r="647" spans="2:6" ht="15.75">
      <c r="B647" s="140">
        <v>6</v>
      </c>
      <c r="C647" s="99" t="s">
        <v>127</v>
      </c>
      <c r="D647" s="156">
        <v>1</v>
      </c>
      <c r="E647" s="150">
        <v>100000</v>
      </c>
      <c r="F647" s="158">
        <f t="shared" si="17"/>
        <v>100000</v>
      </c>
    </row>
    <row r="648" spans="2:6" ht="15.75">
      <c r="B648" s="140">
        <v>7</v>
      </c>
      <c r="C648" s="99" t="s">
        <v>128</v>
      </c>
      <c r="D648" s="156">
        <v>1</v>
      </c>
      <c r="E648" s="150">
        <v>100000</v>
      </c>
      <c r="F648" s="158">
        <f t="shared" si="17"/>
        <v>100000</v>
      </c>
    </row>
    <row r="649" spans="2:6" ht="15.75">
      <c r="B649" s="140">
        <v>8</v>
      </c>
      <c r="C649" s="99" t="s">
        <v>129</v>
      </c>
      <c r="D649" s="156">
        <v>50</v>
      </c>
      <c r="E649" s="150">
        <v>20000</v>
      </c>
      <c r="F649" s="158">
        <f t="shared" si="17"/>
        <v>1000000</v>
      </c>
    </row>
    <row r="650" spans="2:6" ht="15.75">
      <c r="B650" s="140"/>
      <c r="C650" s="99"/>
      <c r="D650" s="146"/>
      <c r="E650" s="150"/>
      <c r="F650" s="158"/>
    </row>
    <row r="651" spans="2:6" ht="15.75">
      <c r="B651" s="140"/>
      <c r="C651" s="99"/>
      <c r="D651" s="146"/>
      <c r="E651" s="149"/>
      <c r="F651" s="158"/>
    </row>
    <row r="652" spans="2:6" ht="15.75">
      <c r="B652" s="140"/>
      <c r="C652" s="99"/>
      <c r="D652" s="146"/>
      <c r="E652" s="149"/>
      <c r="F652" s="158"/>
    </row>
    <row r="653" spans="2:6" ht="15.75">
      <c r="B653" s="83"/>
      <c r="C653" s="123"/>
      <c r="D653" s="155"/>
      <c r="E653" s="164"/>
      <c r="F653" s="159"/>
    </row>
    <row r="654" spans="2:6" ht="18.75">
      <c r="B654" s="910" t="s">
        <v>277</v>
      </c>
      <c r="C654" s="911"/>
      <c r="D654" s="911"/>
      <c r="E654" s="912"/>
      <c r="F654" s="159">
        <f>SUM(F642:F652)</f>
        <v>4275000</v>
      </c>
    </row>
    <row r="655" spans="2:6" ht="18.75">
      <c r="B655" s="137"/>
      <c r="C655" s="139" t="s">
        <v>280</v>
      </c>
      <c r="D655" s="914" t="s">
        <v>786</v>
      </c>
      <c r="E655" s="914"/>
      <c r="F655" s="914"/>
    </row>
    <row r="656" spans="2:6" ht="18.75">
      <c r="B656" s="137"/>
      <c r="C656" s="139" t="s">
        <v>281</v>
      </c>
      <c r="D656" s="919" t="s">
        <v>278</v>
      </c>
      <c r="E656" s="919"/>
      <c r="F656" s="919"/>
    </row>
    <row r="657" spans="2:5" ht="18.75">
      <c r="B657" s="137"/>
      <c r="C657" s="139"/>
    </row>
    <row r="658" spans="2:5" ht="18.75">
      <c r="B658" s="137"/>
      <c r="C658" s="139"/>
    </row>
    <row r="659" spans="2:5" ht="18.75">
      <c r="B659" s="137"/>
      <c r="C659" s="139" t="s">
        <v>784</v>
      </c>
      <c r="D659" s="213"/>
      <c r="E659" s="170" t="s">
        <v>785</v>
      </c>
    </row>
    <row r="660" spans="2:5" ht="18.75">
      <c r="B660" s="137"/>
      <c r="C660" s="139"/>
    </row>
    <row r="661" spans="2:5" ht="18.75">
      <c r="B661" s="137"/>
      <c r="C661" s="139"/>
    </row>
    <row r="662" spans="2:5" ht="18.75">
      <c r="B662" s="137"/>
      <c r="C662" s="139"/>
    </row>
    <row r="663" spans="2:5" ht="18.75">
      <c r="B663" s="137"/>
      <c r="C663" s="139"/>
    </row>
    <row r="664" spans="2:5" ht="18.75">
      <c r="B664" s="137"/>
      <c r="C664" s="139"/>
    </row>
    <row r="665" spans="2:5" ht="18.75">
      <c r="B665" s="137"/>
      <c r="C665" s="139"/>
    </row>
    <row r="666" spans="2:5" ht="18.75">
      <c r="B666" s="137"/>
      <c r="C666" s="139"/>
    </row>
    <row r="667" spans="2:5" ht="18.75">
      <c r="B667" s="137"/>
      <c r="C667" s="139"/>
    </row>
    <row r="668" spans="2:5" ht="18.75">
      <c r="B668" s="137"/>
      <c r="C668" s="139"/>
    </row>
    <row r="669" spans="2:5" ht="18.75">
      <c r="B669" s="137"/>
      <c r="C669" s="139"/>
    </row>
    <row r="670" spans="2:5" ht="18.75">
      <c r="B670" s="137"/>
      <c r="C670" s="139"/>
    </row>
    <row r="671" spans="2:5" ht="18.75">
      <c r="B671" s="137"/>
      <c r="C671" s="139"/>
    </row>
    <row r="672" spans="2:5" ht="18.75">
      <c r="B672" s="137"/>
      <c r="C672" s="139"/>
    </row>
    <row r="673" spans="2:6" ht="18.75">
      <c r="B673" s="137"/>
      <c r="C673" s="139"/>
    </row>
    <row r="674" spans="2:6" ht="18.75">
      <c r="B674" s="137"/>
      <c r="C674" s="139"/>
    </row>
    <row r="675" spans="2:6" ht="18.75">
      <c r="B675" s="137"/>
      <c r="C675" s="139"/>
    </row>
    <row r="676" spans="2:6" ht="18.75">
      <c r="B676" s="137"/>
      <c r="C676" s="139"/>
    </row>
    <row r="677" spans="2:6" ht="18.75">
      <c r="B677" s="137"/>
      <c r="C677" s="139"/>
    </row>
    <row r="678" spans="2:6" ht="18.75">
      <c r="B678" s="137"/>
      <c r="C678" s="139"/>
    </row>
    <row r="679" spans="2:6" ht="21">
      <c r="B679" s="915" t="s">
        <v>267</v>
      </c>
      <c r="C679" s="915"/>
      <c r="D679" s="915"/>
      <c r="E679" s="915"/>
      <c r="F679" s="915"/>
    </row>
    <row r="681" spans="2:6">
      <c r="B681" s="908" t="s">
        <v>780</v>
      </c>
      <c r="C681" s="908"/>
      <c r="D681" s="908"/>
      <c r="E681" s="908"/>
      <c r="F681" s="908"/>
    </row>
    <row r="682" spans="2:6">
      <c r="B682" s="908" t="s">
        <v>781</v>
      </c>
      <c r="C682" s="908"/>
      <c r="D682" s="908"/>
      <c r="E682" s="908"/>
      <c r="F682" s="908"/>
    </row>
    <row r="683" spans="2:6">
      <c r="B683" t="s">
        <v>782</v>
      </c>
    </row>
    <row r="684" spans="2:6">
      <c r="B684" s="139">
        <v>1</v>
      </c>
      <c r="C684" s="909" t="s">
        <v>787</v>
      </c>
      <c r="D684" s="909"/>
      <c r="E684" s="909"/>
    </row>
    <row r="685" spans="2:6">
      <c r="B685" s="139">
        <v>2</v>
      </c>
      <c r="C685" s="909" t="s">
        <v>835</v>
      </c>
      <c r="D685" s="909"/>
      <c r="E685" s="909"/>
    </row>
    <row r="686" spans="2:6">
      <c r="B686" s="139">
        <v>3</v>
      </c>
      <c r="C686" s="909" t="s">
        <v>821</v>
      </c>
      <c r="D686" s="909"/>
      <c r="E686" s="909"/>
    </row>
    <row r="688" spans="2:6">
      <c r="B688" s="908" t="s">
        <v>836</v>
      </c>
      <c r="C688" s="908"/>
      <c r="D688" s="908"/>
      <c r="E688" s="908"/>
      <c r="F688" s="908"/>
    </row>
    <row r="690" spans="2:6" ht="30">
      <c r="B690" s="140" t="s">
        <v>274</v>
      </c>
      <c r="C690" s="140" t="s">
        <v>2</v>
      </c>
      <c r="D690" s="152" t="s">
        <v>275</v>
      </c>
      <c r="E690" s="158" t="s">
        <v>276</v>
      </c>
      <c r="F690" s="158" t="s">
        <v>277</v>
      </c>
    </row>
    <row r="691" spans="2:6" ht="15.75">
      <c r="B691" s="140">
        <v>1</v>
      </c>
      <c r="C691" s="96" t="s">
        <v>123</v>
      </c>
      <c r="D691" s="155">
        <v>1</v>
      </c>
      <c r="E691" s="149">
        <v>150000</v>
      </c>
      <c r="F691" s="158">
        <f>E691*D691</f>
        <v>150000</v>
      </c>
    </row>
    <row r="692" spans="2:6" ht="15.75">
      <c r="B692" s="140">
        <v>2</v>
      </c>
      <c r="C692" s="96" t="s">
        <v>124</v>
      </c>
      <c r="D692" s="155">
        <v>1</v>
      </c>
      <c r="E692" s="149">
        <v>125000</v>
      </c>
      <c r="F692" s="158">
        <f t="shared" ref="F692:F697" si="18">E692*D692</f>
        <v>125000</v>
      </c>
    </row>
    <row r="693" spans="2:6" ht="15.75">
      <c r="B693" s="140">
        <v>3</v>
      </c>
      <c r="C693" s="96" t="s">
        <v>125</v>
      </c>
      <c r="D693" s="155">
        <v>1</v>
      </c>
      <c r="E693" s="149">
        <v>100000</v>
      </c>
      <c r="F693" s="158">
        <f t="shared" si="18"/>
        <v>100000</v>
      </c>
    </row>
    <row r="694" spans="2:6" ht="15.75">
      <c r="B694" s="140">
        <v>4</v>
      </c>
      <c r="C694" s="96" t="s">
        <v>126</v>
      </c>
      <c r="D694" s="155">
        <v>3</v>
      </c>
      <c r="E694" s="149">
        <v>75000</v>
      </c>
      <c r="F694" s="158">
        <f t="shared" si="18"/>
        <v>225000</v>
      </c>
    </row>
    <row r="695" spans="2:6" ht="15.75">
      <c r="B695" s="140">
        <v>5</v>
      </c>
      <c r="C695" s="99" t="s">
        <v>127</v>
      </c>
      <c r="D695" s="155">
        <v>1</v>
      </c>
      <c r="E695" s="149">
        <v>300000</v>
      </c>
      <c r="F695" s="158">
        <f t="shared" si="18"/>
        <v>300000</v>
      </c>
    </row>
    <row r="696" spans="2:6" ht="15.75">
      <c r="B696" s="140">
        <v>6</v>
      </c>
      <c r="C696" s="99" t="s">
        <v>128</v>
      </c>
      <c r="D696" s="155">
        <v>1</v>
      </c>
      <c r="E696" s="149">
        <v>300000</v>
      </c>
      <c r="F696" s="158">
        <f t="shared" si="18"/>
        <v>300000</v>
      </c>
    </row>
    <row r="697" spans="2:6" ht="15.75">
      <c r="B697" s="140">
        <v>7</v>
      </c>
      <c r="C697" s="99" t="s">
        <v>129</v>
      </c>
      <c r="D697" s="155">
        <v>40</v>
      </c>
      <c r="E697" s="149">
        <v>20000</v>
      </c>
      <c r="F697" s="158">
        <f t="shared" si="18"/>
        <v>800000</v>
      </c>
    </row>
    <row r="698" spans="2:6" ht="15.75">
      <c r="B698" s="140">
        <v>8</v>
      </c>
      <c r="C698" s="99"/>
      <c r="D698" s="156"/>
      <c r="E698" s="150"/>
      <c r="F698" s="158"/>
    </row>
    <row r="699" spans="2:6" ht="15.75">
      <c r="B699" s="140"/>
      <c r="C699" s="99"/>
      <c r="D699" s="146"/>
      <c r="E699" s="150"/>
      <c r="F699" s="158"/>
    </row>
    <row r="700" spans="2:6" ht="15.75">
      <c r="B700" s="140"/>
      <c r="C700" s="99"/>
      <c r="D700" s="146"/>
      <c r="E700" s="149"/>
      <c r="F700" s="158"/>
    </row>
    <row r="701" spans="2:6" ht="15.75">
      <c r="B701" s="140"/>
      <c r="C701" s="99"/>
      <c r="D701" s="146"/>
      <c r="E701" s="149"/>
      <c r="F701" s="158"/>
    </row>
    <row r="702" spans="2:6" ht="15.75">
      <c r="B702" s="83"/>
      <c r="C702" s="123"/>
      <c r="D702" s="155"/>
      <c r="E702" s="164"/>
      <c r="F702" s="159"/>
    </row>
    <row r="703" spans="2:6" ht="18.75">
      <c r="B703" s="910" t="s">
        <v>277</v>
      </c>
      <c r="C703" s="911"/>
      <c r="D703" s="911"/>
      <c r="E703" s="912"/>
      <c r="F703" s="159">
        <f>SUM(F691:F701)</f>
        <v>2000000</v>
      </c>
    </row>
    <row r="704" spans="2:6" ht="18.75">
      <c r="B704" s="137"/>
      <c r="C704" s="139" t="s">
        <v>280</v>
      </c>
      <c r="D704" s="914" t="s">
        <v>786</v>
      </c>
      <c r="E704" s="914"/>
      <c r="F704" s="914"/>
    </row>
    <row r="705" spans="2:6" ht="18.75">
      <c r="B705" s="137"/>
      <c r="C705" s="139" t="s">
        <v>281</v>
      </c>
      <c r="D705" s="919" t="s">
        <v>278</v>
      </c>
      <c r="E705" s="919"/>
      <c r="F705" s="919"/>
    </row>
    <row r="706" spans="2:6" ht="18.75">
      <c r="B706" s="137"/>
      <c r="C706" s="139"/>
    </row>
    <row r="707" spans="2:6" ht="18.75">
      <c r="B707" s="137"/>
      <c r="C707" s="139"/>
    </row>
    <row r="708" spans="2:6" ht="18.75">
      <c r="B708" s="137"/>
      <c r="C708" s="139" t="s">
        <v>784</v>
      </c>
      <c r="D708" s="213"/>
      <c r="E708" s="170" t="s">
        <v>785</v>
      </c>
    </row>
    <row r="709" spans="2:6" ht="18.75">
      <c r="B709" s="137"/>
      <c r="C709" s="139"/>
    </row>
    <row r="710" spans="2:6" ht="18.75">
      <c r="B710" s="137"/>
      <c r="C710" s="139"/>
    </row>
    <row r="711" spans="2:6" ht="18.75">
      <c r="B711" s="137"/>
      <c r="C711" s="139"/>
    </row>
    <row r="712" spans="2:6" ht="18.75">
      <c r="B712" s="137"/>
      <c r="C712" s="139"/>
    </row>
    <row r="713" spans="2:6" ht="18.75">
      <c r="B713" s="137"/>
      <c r="C713" s="139"/>
    </row>
    <row r="714" spans="2:6" ht="18.75">
      <c r="B714" s="137"/>
      <c r="C714" s="139"/>
    </row>
    <row r="715" spans="2:6" ht="18.75">
      <c r="B715" s="137"/>
      <c r="C715" s="139"/>
    </row>
    <row r="716" spans="2:6" ht="18.75">
      <c r="B716" s="137"/>
      <c r="C716" s="139"/>
    </row>
    <row r="717" spans="2:6" ht="18.75">
      <c r="B717" s="137"/>
      <c r="C717" s="139"/>
    </row>
    <row r="718" spans="2:6" ht="18.75">
      <c r="B718" s="137"/>
      <c r="C718" s="139"/>
    </row>
    <row r="719" spans="2:6" ht="18.75">
      <c r="B719" s="137"/>
      <c r="C719" s="139"/>
    </row>
    <row r="720" spans="2:6" ht="18.75">
      <c r="B720" s="137"/>
      <c r="C720" s="139"/>
    </row>
    <row r="721" spans="2:6" ht="18.75">
      <c r="B721" s="137"/>
      <c r="C721" s="139"/>
    </row>
    <row r="722" spans="2:6" ht="18.75">
      <c r="B722" s="137"/>
      <c r="C722" s="139"/>
    </row>
    <row r="723" spans="2:6" ht="18.75">
      <c r="B723" s="137"/>
      <c r="C723" s="139"/>
    </row>
    <row r="724" spans="2:6" ht="18.75">
      <c r="B724" s="137"/>
      <c r="C724" s="139"/>
    </row>
    <row r="725" spans="2:6" ht="18.75">
      <c r="B725" s="137"/>
      <c r="C725" s="139"/>
    </row>
    <row r="726" spans="2:6" ht="18.75">
      <c r="B726" s="137"/>
      <c r="C726" s="139"/>
    </row>
    <row r="727" spans="2:6" ht="18.75">
      <c r="B727" s="137"/>
      <c r="C727" s="139"/>
    </row>
    <row r="728" spans="2:6" ht="21">
      <c r="B728" s="915" t="s">
        <v>267</v>
      </c>
      <c r="C728" s="915"/>
      <c r="D728" s="915"/>
      <c r="E728" s="915"/>
      <c r="F728" s="915"/>
    </row>
    <row r="730" spans="2:6">
      <c r="B730" s="908" t="s">
        <v>780</v>
      </c>
      <c r="C730" s="908"/>
      <c r="D730" s="908"/>
      <c r="E730" s="908"/>
      <c r="F730" s="908"/>
    </row>
    <row r="731" spans="2:6">
      <c r="B731" s="908" t="s">
        <v>781</v>
      </c>
      <c r="C731" s="908"/>
      <c r="D731" s="908"/>
      <c r="E731" s="908"/>
      <c r="F731" s="908"/>
    </row>
    <row r="732" spans="2:6">
      <c r="B732" t="s">
        <v>782</v>
      </c>
    </row>
    <row r="733" spans="2:6">
      <c r="B733" s="139">
        <v>1</v>
      </c>
      <c r="C733" s="909" t="s">
        <v>787</v>
      </c>
      <c r="D733" s="909"/>
      <c r="E733" s="909"/>
    </row>
    <row r="734" spans="2:6">
      <c r="B734" s="139">
        <v>2</v>
      </c>
      <c r="C734" s="909" t="s">
        <v>837</v>
      </c>
      <c r="D734" s="909"/>
      <c r="E734" s="909"/>
    </row>
    <row r="735" spans="2:6">
      <c r="B735" s="139">
        <v>3</v>
      </c>
      <c r="C735" s="909" t="s">
        <v>815</v>
      </c>
      <c r="D735" s="909"/>
      <c r="E735" s="909"/>
    </row>
    <row r="737" spans="2:6">
      <c r="B737" s="908" t="s">
        <v>838</v>
      </c>
      <c r="C737" s="908"/>
      <c r="D737" s="908"/>
      <c r="E737" s="908"/>
      <c r="F737" s="908"/>
    </row>
    <row r="739" spans="2:6" ht="30">
      <c r="B739" s="140" t="s">
        <v>274</v>
      </c>
      <c r="C739" s="140" t="s">
        <v>2</v>
      </c>
      <c r="D739" s="152" t="s">
        <v>275</v>
      </c>
      <c r="E739" s="158" t="s">
        <v>276</v>
      </c>
      <c r="F739" s="158" t="s">
        <v>277</v>
      </c>
    </row>
    <row r="740" spans="2:6" ht="15.75">
      <c r="B740" s="140">
        <v>1</v>
      </c>
      <c r="C740" s="99" t="s">
        <v>124</v>
      </c>
      <c r="D740" s="146">
        <v>1</v>
      </c>
      <c r="E740" s="149">
        <v>200000</v>
      </c>
      <c r="F740" s="158">
        <f>E740*D740</f>
        <v>200000</v>
      </c>
    </row>
    <row r="741" spans="2:6" ht="15.75">
      <c r="B741" s="140">
        <v>2</v>
      </c>
      <c r="C741" s="99" t="s">
        <v>125</v>
      </c>
      <c r="D741" s="146">
        <v>1</v>
      </c>
      <c r="E741" s="149">
        <v>150000</v>
      </c>
      <c r="F741" s="158">
        <f t="shared" ref="F741:F746" si="19">E741*D741</f>
        <v>150000</v>
      </c>
    </row>
    <row r="742" spans="2:6" ht="15.75">
      <c r="B742" s="140">
        <v>3</v>
      </c>
      <c r="C742" s="99" t="s">
        <v>126</v>
      </c>
      <c r="D742" s="146">
        <v>5</v>
      </c>
      <c r="E742" s="149">
        <v>100000</v>
      </c>
      <c r="F742" s="158">
        <f t="shared" si="19"/>
        <v>500000</v>
      </c>
    </row>
    <row r="743" spans="2:6" ht="15.75">
      <c r="B743" s="140">
        <v>4</v>
      </c>
      <c r="C743" s="99" t="s">
        <v>729</v>
      </c>
      <c r="D743" s="146">
        <v>18</v>
      </c>
      <c r="E743" s="149">
        <v>100000</v>
      </c>
      <c r="F743" s="158">
        <f t="shared" si="19"/>
        <v>1800000</v>
      </c>
    </row>
    <row r="744" spans="2:6" ht="15.75">
      <c r="B744" s="140">
        <v>5</v>
      </c>
      <c r="C744" s="99" t="s">
        <v>127</v>
      </c>
      <c r="D744" s="146">
        <v>0.4</v>
      </c>
      <c r="E744" s="164">
        <v>300000</v>
      </c>
      <c r="F744" s="158">
        <f t="shared" si="19"/>
        <v>120000</v>
      </c>
    </row>
    <row r="745" spans="2:6" ht="15.75">
      <c r="B745" s="140">
        <v>6</v>
      </c>
      <c r="C745" s="99" t="s">
        <v>128</v>
      </c>
      <c r="D745" s="146">
        <v>0.4</v>
      </c>
      <c r="E745" s="164">
        <v>300000</v>
      </c>
      <c r="F745" s="158">
        <f t="shared" si="19"/>
        <v>120000</v>
      </c>
    </row>
    <row r="746" spans="2:6" ht="15.75">
      <c r="B746" s="140">
        <v>7</v>
      </c>
      <c r="C746" s="99" t="s">
        <v>129</v>
      </c>
      <c r="D746" s="146">
        <v>40</v>
      </c>
      <c r="E746" s="149">
        <v>20000</v>
      </c>
      <c r="F746" s="158">
        <f t="shared" si="19"/>
        <v>800000</v>
      </c>
    </row>
    <row r="747" spans="2:6" ht="15.75">
      <c r="B747" s="140">
        <v>8</v>
      </c>
      <c r="C747" s="99" t="s">
        <v>623</v>
      </c>
      <c r="D747" s="156">
        <v>1</v>
      </c>
      <c r="E747" s="150">
        <v>500000</v>
      </c>
      <c r="F747" s="158">
        <v>500000</v>
      </c>
    </row>
    <row r="748" spans="2:6" ht="15.75">
      <c r="B748" s="140"/>
      <c r="C748" s="99"/>
      <c r="D748" s="146"/>
      <c r="E748" s="150"/>
      <c r="F748" s="158"/>
    </row>
    <row r="749" spans="2:6" ht="15.75">
      <c r="B749" s="140"/>
      <c r="C749" s="99"/>
      <c r="D749" s="146"/>
      <c r="E749" s="149"/>
      <c r="F749" s="158"/>
    </row>
    <row r="750" spans="2:6" ht="15.75">
      <c r="B750" s="140"/>
      <c r="C750" s="99"/>
      <c r="D750" s="146"/>
      <c r="E750" s="149"/>
      <c r="F750" s="158"/>
    </row>
    <row r="751" spans="2:6" ht="15.75">
      <c r="B751" s="83"/>
      <c r="C751" s="123"/>
      <c r="D751" s="155"/>
      <c r="E751" s="164"/>
      <c r="F751" s="159"/>
    </row>
    <row r="752" spans="2:6" ht="18.75">
      <c r="B752" s="910" t="s">
        <v>277</v>
      </c>
      <c r="C752" s="911"/>
      <c r="D752" s="911"/>
      <c r="E752" s="912"/>
      <c r="F752" s="159">
        <f>SUM(F740:F750)</f>
        <v>4190000</v>
      </c>
    </row>
    <row r="753" spans="2:6" ht="18.75">
      <c r="B753" s="137"/>
      <c r="C753" s="139" t="s">
        <v>280</v>
      </c>
      <c r="D753" s="914" t="s">
        <v>786</v>
      </c>
      <c r="E753" s="914"/>
      <c r="F753" s="914"/>
    </row>
    <row r="754" spans="2:6" ht="18.75">
      <c r="B754" s="137"/>
      <c r="C754" s="139" t="s">
        <v>281</v>
      </c>
      <c r="D754" s="919" t="s">
        <v>278</v>
      </c>
      <c r="E754" s="919"/>
      <c r="F754" s="919"/>
    </row>
    <row r="755" spans="2:6" ht="18.75">
      <c r="B755" s="137"/>
      <c r="C755" s="139"/>
    </row>
    <row r="756" spans="2:6" ht="18.75">
      <c r="B756" s="137"/>
      <c r="C756" s="139"/>
    </row>
    <row r="757" spans="2:6" ht="18.75">
      <c r="B757" s="137"/>
      <c r="C757" s="139" t="s">
        <v>784</v>
      </c>
      <c r="D757" s="919" t="s">
        <v>785</v>
      </c>
      <c r="E757" s="919"/>
      <c r="F757" s="919"/>
    </row>
    <row r="758" spans="2:6" ht="18.75">
      <c r="B758" s="137"/>
      <c r="C758" s="139"/>
    </row>
    <row r="759" spans="2:6" ht="18.75">
      <c r="B759" s="137"/>
      <c r="C759" s="139"/>
    </row>
    <row r="760" spans="2:6" ht="18.75">
      <c r="B760" s="137"/>
      <c r="C760" s="139"/>
    </row>
    <row r="761" spans="2:6" ht="18.75">
      <c r="B761" s="137"/>
      <c r="C761" s="139"/>
    </row>
    <row r="762" spans="2:6" ht="18.75">
      <c r="B762" s="137"/>
      <c r="C762" s="139"/>
    </row>
    <row r="763" spans="2:6" ht="18.75">
      <c r="B763" s="137"/>
      <c r="C763" s="139"/>
    </row>
    <row r="764" spans="2:6" ht="18.75">
      <c r="B764" s="137"/>
      <c r="C764" s="139"/>
    </row>
    <row r="765" spans="2:6" ht="18.75">
      <c r="B765" s="137"/>
      <c r="C765" s="139"/>
    </row>
    <row r="766" spans="2:6" ht="18.75">
      <c r="B766" s="137"/>
      <c r="C766" s="139"/>
    </row>
    <row r="767" spans="2:6" ht="18.75">
      <c r="B767" s="137"/>
      <c r="C767" s="139"/>
    </row>
    <row r="768" spans="2:6" ht="18.75">
      <c r="B768" s="137"/>
      <c r="C768" s="139"/>
    </row>
    <row r="769" spans="2:6" ht="18.75">
      <c r="B769" s="137"/>
      <c r="C769" s="139"/>
    </row>
    <row r="770" spans="2:6" ht="18.75">
      <c r="B770" s="137"/>
      <c r="C770" s="139"/>
    </row>
    <row r="771" spans="2:6" ht="18.75">
      <c r="B771" s="137"/>
      <c r="C771" s="139"/>
    </row>
    <row r="772" spans="2:6" ht="18.75">
      <c r="B772" s="137"/>
      <c r="C772" s="139"/>
    </row>
    <row r="773" spans="2:6" ht="18.75">
      <c r="B773" s="137"/>
      <c r="C773" s="139"/>
    </row>
    <row r="774" spans="2:6" ht="18.75">
      <c r="B774" s="137"/>
      <c r="C774" s="207"/>
      <c r="D774" s="209"/>
      <c r="E774" s="208"/>
    </row>
    <row r="775" spans="2:6" ht="18.75">
      <c r="B775" s="137"/>
      <c r="C775" s="207"/>
      <c r="D775" s="209"/>
      <c r="E775" s="208"/>
    </row>
    <row r="776" spans="2:6" ht="18.75">
      <c r="B776" s="137"/>
      <c r="C776" s="207"/>
      <c r="D776" s="209"/>
      <c r="E776" s="208"/>
    </row>
    <row r="777" spans="2:6" ht="21">
      <c r="B777" s="915" t="s">
        <v>267</v>
      </c>
      <c r="C777" s="915"/>
      <c r="D777" s="915"/>
      <c r="E777" s="915"/>
      <c r="F777" s="915"/>
    </row>
    <row r="779" spans="2:6">
      <c r="B779" s="908" t="s">
        <v>780</v>
      </c>
      <c r="C779" s="908"/>
      <c r="D779" s="908"/>
      <c r="E779" s="908"/>
      <c r="F779" s="908"/>
    </row>
    <row r="780" spans="2:6">
      <c r="B780" s="908" t="s">
        <v>781</v>
      </c>
      <c r="C780" s="908"/>
      <c r="D780" s="908"/>
      <c r="E780" s="908"/>
      <c r="F780" s="908"/>
    </row>
    <row r="781" spans="2:6">
      <c r="B781" t="s">
        <v>782</v>
      </c>
    </row>
    <row r="782" spans="2:6">
      <c r="B782" s="139">
        <v>1</v>
      </c>
      <c r="C782" s="909" t="s">
        <v>787</v>
      </c>
      <c r="D782" s="909"/>
      <c r="E782" s="909"/>
    </row>
    <row r="783" spans="2:6">
      <c r="B783" s="139">
        <v>2</v>
      </c>
      <c r="C783" s="909" t="s">
        <v>839</v>
      </c>
      <c r="D783" s="909"/>
      <c r="E783" s="909"/>
    </row>
    <row r="784" spans="2:6">
      <c r="B784" s="139">
        <v>3</v>
      </c>
      <c r="C784" s="909" t="s">
        <v>815</v>
      </c>
      <c r="D784" s="909"/>
      <c r="E784" s="909"/>
    </row>
    <row r="786" spans="2:6">
      <c r="B786" s="908" t="s">
        <v>840</v>
      </c>
      <c r="C786" s="908"/>
      <c r="D786" s="908"/>
      <c r="E786" s="908"/>
      <c r="F786" s="908"/>
    </row>
    <row r="788" spans="2:6" ht="30">
      <c r="B788" s="140" t="s">
        <v>274</v>
      </c>
      <c r="C788" s="140" t="s">
        <v>2</v>
      </c>
      <c r="D788" s="152" t="s">
        <v>275</v>
      </c>
      <c r="E788" s="158" t="s">
        <v>276</v>
      </c>
      <c r="F788" s="158" t="s">
        <v>277</v>
      </c>
    </row>
    <row r="789" spans="2:6" ht="15.75">
      <c r="B789" s="140">
        <v>1</v>
      </c>
      <c r="C789" s="99" t="s">
        <v>130</v>
      </c>
      <c r="D789" s="146">
        <v>130</v>
      </c>
      <c r="E789" s="149">
        <v>20000</v>
      </c>
      <c r="F789" s="158">
        <f>E789*D789</f>
        <v>2600000</v>
      </c>
    </row>
    <row r="790" spans="2:6" ht="15.75">
      <c r="B790" s="140">
        <v>2</v>
      </c>
      <c r="C790" s="99" t="s">
        <v>590</v>
      </c>
      <c r="D790" s="146">
        <v>150</v>
      </c>
      <c r="E790" s="149">
        <v>20000</v>
      </c>
      <c r="F790" s="158">
        <f t="shared" ref="F790:F792" si="20">E790*D790</f>
        <v>3000000</v>
      </c>
    </row>
    <row r="791" spans="2:6" ht="15.75">
      <c r="B791" s="140">
        <v>3</v>
      </c>
      <c r="C791" s="99" t="s">
        <v>127</v>
      </c>
      <c r="D791" s="146">
        <v>5</v>
      </c>
      <c r="E791" s="149">
        <v>50000</v>
      </c>
      <c r="F791" s="158">
        <f t="shared" si="20"/>
        <v>250000</v>
      </c>
    </row>
    <row r="792" spans="2:6" ht="15.75">
      <c r="B792" s="140">
        <v>4</v>
      </c>
      <c r="C792" s="99" t="s">
        <v>626</v>
      </c>
      <c r="D792" s="146">
        <v>5</v>
      </c>
      <c r="E792" s="149">
        <v>50000</v>
      </c>
      <c r="F792" s="158">
        <f t="shared" si="20"/>
        <v>250000</v>
      </c>
    </row>
    <row r="793" spans="2:6" ht="15.75">
      <c r="B793" s="140">
        <v>5</v>
      </c>
      <c r="C793" s="99"/>
      <c r="D793" s="146"/>
      <c r="E793" s="164"/>
      <c r="F793" s="158"/>
    </row>
    <row r="794" spans="2:6" ht="15.75">
      <c r="B794" s="140">
        <v>6</v>
      </c>
      <c r="C794" s="99"/>
      <c r="D794" s="146"/>
      <c r="E794" s="164"/>
      <c r="F794" s="158"/>
    </row>
    <row r="795" spans="2:6" ht="15.75">
      <c r="B795" s="140">
        <v>7</v>
      </c>
      <c r="C795" s="99"/>
      <c r="D795" s="146"/>
      <c r="E795" s="149"/>
      <c r="F795" s="158"/>
    </row>
    <row r="796" spans="2:6" ht="15.75">
      <c r="B796" s="140">
        <v>8</v>
      </c>
      <c r="C796" s="99"/>
      <c r="D796" s="156"/>
      <c r="E796" s="150"/>
      <c r="F796" s="158"/>
    </row>
    <row r="797" spans="2:6" ht="15.75">
      <c r="B797" s="140"/>
      <c r="C797" s="99"/>
      <c r="D797" s="146"/>
      <c r="E797" s="150"/>
      <c r="F797" s="158"/>
    </row>
    <row r="798" spans="2:6" ht="15.75">
      <c r="B798" s="140"/>
      <c r="C798" s="99"/>
      <c r="D798" s="146"/>
      <c r="E798" s="149"/>
      <c r="F798" s="158"/>
    </row>
    <row r="799" spans="2:6" ht="15.75">
      <c r="B799" s="140"/>
      <c r="C799" s="99"/>
      <c r="D799" s="146"/>
      <c r="E799" s="149"/>
      <c r="F799" s="158"/>
    </row>
    <row r="800" spans="2:6" ht="15.75">
      <c r="B800" s="83"/>
      <c r="C800" s="123"/>
      <c r="D800" s="155"/>
      <c r="E800" s="164"/>
      <c r="F800" s="159"/>
    </row>
    <row r="801" spans="2:6" ht="18.75">
      <c r="B801" s="910" t="s">
        <v>277</v>
      </c>
      <c r="C801" s="911"/>
      <c r="D801" s="911"/>
      <c r="E801" s="912"/>
      <c r="F801" s="159">
        <f>SUM(F789:F799)</f>
        <v>6100000</v>
      </c>
    </row>
    <row r="802" spans="2:6" ht="18.75">
      <c r="B802" s="137"/>
      <c r="C802" s="139" t="s">
        <v>280</v>
      </c>
      <c r="D802" s="914" t="s">
        <v>786</v>
      </c>
      <c r="E802" s="914"/>
      <c r="F802" s="914"/>
    </row>
    <row r="803" spans="2:6" ht="18.75">
      <c r="B803" s="137"/>
      <c r="C803" s="139" t="s">
        <v>281</v>
      </c>
      <c r="E803" s="157" t="s">
        <v>278</v>
      </c>
    </row>
    <row r="804" spans="2:6" ht="18.75">
      <c r="B804" s="137"/>
      <c r="C804" s="139"/>
    </row>
    <row r="805" spans="2:6" ht="18.75">
      <c r="B805" s="137"/>
      <c r="C805" s="139"/>
    </row>
    <row r="806" spans="2:6" ht="18.75">
      <c r="B806" s="137"/>
      <c r="C806" s="139" t="s">
        <v>784</v>
      </c>
      <c r="D806" s="209"/>
      <c r="E806" s="170" t="s">
        <v>785</v>
      </c>
    </row>
    <row r="807" spans="2:6" ht="18.75">
      <c r="B807" s="137"/>
      <c r="C807" s="139"/>
    </row>
    <row r="808" spans="2:6" ht="18.75">
      <c r="B808" s="137"/>
      <c r="C808" s="139"/>
    </row>
    <row r="809" spans="2:6" ht="18.75">
      <c r="B809" s="137"/>
      <c r="C809" s="139"/>
    </row>
    <row r="810" spans="2:6" ht="18.75">
      <c r="B810" s="137"/>
      <c r="C810" s="139"/>
    </row>
    <row r="811" spans="2:6" ht="18.75">
      <c r="B811" s="137"/>
      <c r="C811" s="139"/>
    </row>
    <row r="812" spans="2:6" ht="18.75">
      <c r="B812" s="137"/>
      <c r="C812" s="139"/>
    </row>
    <row r="813" spans="2:6" ht="18.75">
      <c r="B813" s="137"/>
      <c r="C813" s="139"/>
    </row>
    <row r="814" spans="2:6" ht="18.75">
      <c r="B814" s="137"/>
      <c r="C814" s="139"/>
    </row>
    <row r="815" spans="2:6" ht="18.75">
      <c r="B815" s="137"/>
      <c r="C815" s="139"/>
    </row>
    <row r="816" spans="2:6" ht="18.75">
      <c r="B816" s="137"/>
      <c r="C816" s="139"/>
    </row>
    <row r="817" spans="2:6" ht="18.75">
      <c r="B817" s="137"/>
      <c r="C817" s="139"/>
    </row>
    <row r="818" spans="2:6" ht="18.75">
      <c r="B818" s="137"/>
      <c r="C818" s="139"/>
    </row>
    <row r="819" spans="2:6" ht="18.75">
      <c r="B819" s="137"/>
      <c r="C819" s="139"/>
    </row>
    <row r="820" spans="2:6" ht="18.75">
      <c r="B820" s="137"/>
      <c r="C820" s="139"/>
    </row>
    <row r="821" spans="2:6" ht="18.75">
      <c r="B821" s="137"/>
      <c r="C821" s="139"/>
    </row>
    <row r="822" spans="2:6" ht="18.75">
      <c r="B822" s="137"/>
      <c r="C822" s="139"/>
    </row>
    <row r="823" spans="2:6" ht="18.75">
      <c r="B823" s="137"/>
      <c r="C823" s="139"/>
    </row>
    <row r="824" spans="2:6" ht="18.75">
      <c r="B824" s="137"/>
      <c r="C824" s="207"/>
      <c r="D824" s="209"/>
      <c r="E824" s="208"/>
    </row>
    <row r="825" spans="2:6" ht="18.75">
      <c r="B825" s="137"/>
      <c r="C825" s="207"/>
      <c r="D825" s="209"/>
      <c r="E825" s="208"/>
    </row>
    <row r="826" spans="2:6" ht="18.75">
      <c r="B826" s="137"/>
      <c r="C826" s="207"/>
      <c r="D826" s="209"/>
      <c r="E826" s="208"/>
    </row>
    <row r="827" spans="2:6" ht="21">
      <c r="B827" s="915" t="s">
        <v>267</v>
      </c>
      <c r="C827" s="915"/>
      <c r="D827" s="915"/>
      <c r="E827" s="915"/>
      <c r="F827" s="915"/>
    </row>
    <row r="829" spans="2:6">
      <c r="B829" s="908" t="s">
        <v>780</v>
      </c>
      <c r="C829" s="908"/>
      <c r="D829" s="908"/>
      <c r="E829" s="908"/>
      <c r="F829" s="908"/>
    </row>
    <row r="830" spans="2:6">
      <c r="B830" s="908" t="s">
        <v>781</v>
      </c>
      <c r="C830" s="908"/>
      <c r="D830" s="908"/>
      <c r="E830" s="908"/>
      <c r="F830" s="908"/>
    </row>
    <row r="831" spans="2:6">
      <c r="B831" t="s">
        <v>782</v>
      </c>
    </row>
    <row r="832" spans="2:6">
      <c r="B832" s="139">
        <v>1</v>
      </c>
      <c r="C832" s="909" t="s">
        <v>787</v>
      </c>
      <c r="D832" s="909"/>
      <c r="E832" s="909"/>
    </row>
    <row r="833" spans="2:6">
      <c r="B833" s="139">
        <v>2</v>
      </c>
      <c r="C833" s="909" t="s">
        <v>841</v>
      </c>
      <c r="D833" s="909"/>
      <c r="E833" s="909"/>
    </row>
    <row r="834" spans="2:6">
      <c r="B834" s="139">
        <v>3</v>
      </c>
      <c r="C834" s="909" t="s">
        <v>815</v>
      </c>
      <c r="D834" s="909"/>
      <c r="E834" s="909"/>
    </row>
    <row r="835" spans="2:6">
      <c r="B835" s="908" t="s">
        <v>842</v>
      </c>
      <c r="C835" s="908"/>
      <c r="D835" s="908"/>
      <c r="E835" s="908"/>
      <c r="F835" s="908"/>
    </row>
    <row r="836" spans="2:6">
      <c r="B836" s="139"/>
      <c r="C836" s="139"/>
    </row>
    <row r="837" spans="2:6" ht="33.75" customHeight="1">
      <c r="B837" s="140" t="s">
        <v>274</v>
      </c>
      <c r="C837" s="140" t="s">
        <v>2</v>
      </c>
      <c r="D837" s="152" t="s">
        <v>275</v>
      </c>
      <c r="E837" s="158" t="s">
        <v>276</v>
      </c>
      <c r="F837" s="158" t="s">
        <v>277</v>
      </c>
    </row>
    <row r="838" spans="2:6" ht="15.75">
      <c r="B838" s="140"/>
      <c r="C838" s="105" t="s">
        <v>843</v>
      </c>
      <c r="D838" s="152"/>
      <c r="E838" s="165"/>
      <c r="F838" s="158"/>
    </row>
    <row r="839" spans="2:6" ht="15.75">
      <c r="B839" s="140"/>
      <c r="C839" s="99" t="s">
        <v>610</v>
      </c>
      <c r="D839" s="152">
        <v>3</v>
      </c>
      <c r="E839" s="149">
        <v>250000</v>
      </c>
      <c r="F839" s="158">
        <f>E839*D839</f>
        <v>750000</v>
      </c>
    </row>
    <row r="840" spans="2:6" ht="15.75">
      <c r="B840" s="140"/>
      <c r="C840" s="99" t="s">
        <v>479</v>
      </c>
      <c r="D840" s="152">
        <v>3</v>
      </c>
      <c r="E840" s="149">
        <v>250000</v>
      </c>
      <c r="F840" s="158">
        <f t="shared" ref="F840:F874" si="21">E840*D840</f>
        <v>750000</v>
      </c>
    </row>
    <row r="841" spans="2:6" ht="15.75">
      <c r="B841" s="140"/>
      <c r="C841" s="99" t="s">
        <v>636</v>
      </c>
      <c r="D841" s="152">
        <v>3</v>
      </c>
      <c r="E841" s="149">
        <v>225000</v>
      </c>
      <c r="F841" s="158">
        <f t="shared" si="21"/>
        <v>675000</v>
      </c>
    </row>
    <row r="842" spans="2:6" ht="15.75">
      <c r="B842" s="140"/>
      <c r="C842" s="99" t="s">
        <v>637</v>
      </c>
      <c r="D842" s="152">
        <v>21</v>
      </c>
      <c r="E842" s="149">
        <v>200000</v>
      </c>
      <c r="F842" s="158">
        <f t="shared" si="21"/>
        <v>4200000</v>
      </c>
    </row>
    <row r="843" spans="2:6" ht="15.75">
      <c r="B843" s="140"/>
      <c r="C843" s="105" t="s">
        <v>639</v>
      </c>
      <c r="D843" s="152"/>
      <c r="E843" s="165"/>
      <c r="F843" s="158">
        <f t="shared" si="21"/>
        <v>0</v>
      </c>
    </row>
    <row r="844" spans="2:6" ht="15.75">
      <c r="B844" s="140"/>
      <c r="C844" s="99" t="s">
        <v>479</v>
      </c>
      <c r="D844" s="152">
        <v>3</v>
      </c>
      <c r="E844" s="149">
        <v>200000</v>
      </c>
      <c r="F844" s="158">
        <f t="shared" si="21"/>
        <v>600000</v>
      </c>
    </row>
    <row r="845" spans="2:6" ht="15.75">
      <c r="B845" s="140"/>
      <c r="C845" s="99" t="s">
        <v>636</v>
      </c>
      <c r="D845" s="152">
        <v>3</v>
      </c>
      <c r="E845" s="149">
        <v>175000</v>
      </c>
      <c r="F845" s="158">
        <f t="shared" si="21"/>
        <v>525000</v>
      </c>
    </row>
    <row r="846" spans="2:6" ht="15.75">
      <c r="B846" s="140"/>
      <c r="C846" s="99" t="s">
        <v>637</v>
      </c>
      <c r="D846" s="152">
        <v>15</v>
      </c>
      <c r="E846" s="149">
        <v>150000</v>
      </c>
      <c r="F846" s="158">
        <f t="shared" si="21"/>
        <v>2250000</v>
      </c>
    </row>
    <row r="847" spans="2:6" ht="15.75">
      <c r="B847" s="140"/>
      <c r="C847" s="105" t="s">
        <v>663</v>
      </c>
      <c r="D847" s="152">
        <v>1900</v>
      </c>
      <c r="E847" s="165">
        <v>1000</v>
      </c>
      <c r="F847" s="158">
        <f t="shared" si="21"/>
        <v>1900000</v>
      </c>
    </row>
    <row r="848" spans="2:6" ht="15.75">
      <c r="B848" s="140"/>
      <c r="C848" s="105" t="s">
        <v>640</v>
      </c>
      <c r="D848" s="152">
        <v>6</v>
      </c>
      <c r="E848" s="165">
        <v>100000</v>
      </c>
      <c r="F848" s="158">
        <f t="shared" si="21"/>
        <v>600000</v>
      </c>
    </row>
    <row r="849" spans="2:6" ht="15.75">
      <c r="B849" s="140"/>
      <c r="C849" s="105" t="s">
        <v>590</v>
      </c>
      <c r="D849" s="152"/>
      <c r="E849" s="165"/>
      <c r="F849" s="158">
        <f t="shared" si="21"/>
        <v>0</v>
      </c>
    </row>
    <row r="850" spans="2:6" ht="15.75">
      <c r="B850" s="140"/>
      <c r="C850" s="99" t="s">
        <v>641</v>
      </c>
      <c r="D850" s="146">
        <v>15</v>
      </c>
      <c r="E850" s="215">
        <v>22500</v>
      </c>
      <c r="F850" s="158">
        <f t="shared" si="21"/>
        <v>337500</v>
      </c>
    </row>
    <row r="851" spans="2:6" ht="15.75">
      <c r="B851" s="140"/>
      <c r="C851" s="99" t="s">
        <v>642</v>
      </c>
      <c r="D851" s="146">
        <v>10</v>
      </c>
      <c r="E851" s="215">
        <v>22500</v>
      </c>
      <c r="F851" s="158">
        <f t="shared" si="21"/>
        <v>225000</v>
      </c>
    </row>
    <row r="852" spans="2:6" ht="15.75">
      <c r="B852" s="140"/>
      <c r="C852" s="99" t="s">
        <v>643</v>
      </c>
      <c r="D852" s="146">
        <v>10</v>
      </c>
      <c r="E852" s="215">
        <v>22500</v>
      </c>
      <c r="F852" s="158">
        <f t="shared" si="21"/>
        <v>225000</v>
      </c>
    </row>
    <row r="853" spans="2:6" ht="15.75">
      <c r="B853" s="140"/>
      <c r="C853" s="99" t="s">
        <v>644</v>
      </c>
      <c r="D853" s="146">
        <v>10</v>
      </c>
      <c r="E853" s="215">
        <v>22500</v>
      </c>
      <c r="F853" s="158">
        <f t="shared" si="21"/>
        <v>225000</v>
      </c>
    </row>
    <row r="854" spans="2:6" ht="15.75">
      <c r="B854" s="140"/>
      <c r="C854" s="99" t="s">
        <v>645</v>
      </c>
      <c r="D854" s="146">
        <v>600</v>
      </c>
      <c r="E854" s="215">
        <v>5000</v>
      </c>
      <c r="F854" s="158">
        <f t="shared" si="21"/>
        <v>3000000</v>
      </c>
    </row>
    <row r="855" spans="2:6" ht="15.75">
      <c r="B855" s="140"/>
      <c r="C855" s="99" t="s">
        <v>646</v>
      </c>
      <c r="D855" s="146">
        <v>10</v>
      </c>
      <c r="E855" s="215">
        <v>22500</v>
      </c>
      <c r="F855" s="158">
        <f t="shared" si="21"/>
        <v>225000</v>
      </c>
    </row>
    <row r="856" spans="2:6" ht="15.75">
      <c r="B856" s="140"/>
      <c r="C856" s="99" t="s">
        <v>647</v>
      </c>
      <c r="D856" s="146">
        <v>10</v>
      </c>
      <c r="E856" s="215">
        <v>22500</v>
      </c>
      <c r="F856" s="158">
        <f t="shared" si="21"/>
        <v>225000</v>
      </c>
    </row>
    <row r="857" spans="2:6" ht="15.75">
      <c r="B857" s="140"/>
      <c r="C857" s="99" t="s">
        <v>648</v>
      </c>
      <c r="D857" s="146">
        <v>10</v>
      </c>
      <c r="E857" s="215">
        <v>22500</v>
      </c>
      <c r="F857" s="158">
        <f t="shared" si="21"/>
        <v>225000</v>
      </c>
    </row>
    <row r="858" spans="2:6" ht="15.75">
      <c r="B858" s="140"/>
      <c r="C858" s="99" t="s">
        <v>649</v>
      </c>
      <c r="D858" s="146">
        <v>10</v>
      </c>
      <c r="E858" s="215">
        <v>22500</v>
      </c>
      <c r="F858" s="158">
        <f t="shared" si="21"/>
        <v>225000</v>
      </c>
    </row>
    <row r="859" spans="2:6" ht="15.75">
      <c r="B859" s="140"/>
      <c r="C859" s="99" t="s">
        <v>650</v>
      </c>
      <c r="D859" s="146">
        <v>25</v>
      </c>
      <c r="E859" s="215">
        <v>22500</v>
      </c>
      <c r="F859" s="158">
        <f t="shared" si="21"/>
        <v>562500</v>
      </c>
    </row>
    <row r="860" spans="2:6" ht="15.75">
      <c r="B860" s="140"/>
      <c r="C860" s="99" t="s">
        <v>651</v>
      </c>
      <c r="D860" s="146">
        <v>40</v>
      </c>
      <c r="E860" s="215">
        <v>22500</v>
      </c>
      <c r="F860" s="158">
        <f t="shared" si="21"/>
        <v>900000</v>
      </c>
    </row>
    <row r="861" spans="2:6" ht="15.75">
      <c r="B861" s="140"/>
      <c r="C861" s="99" t="s">
        <v>652</v>
      </c>
      <c r="D861" s="146">
        <v>10</v>
      </c>
      <c r="E861" s="215">
        <v>22500</v>
      </c>
      <c r="F861" s="158">
        <f t="shared" si="21"/>
        <v>225000</v>
      </c>
    </row>
    <row r="862" spans="2:6" ht="15.75">
      <c r="B862" s="140"/>
      <c r="C862" s="99" t="s">
        <v>653</v>
      </c>
      <c r="D862" s="146">
        <v>130</v>
      </c>
      <c r="E862" s="215">
        <v>20000</v>
      </c>
      <c r="F862" s="158">
        <f t="shared" si="21"/>
        <v>2600000</v>
      </c>
    </row>
    <row r="863" spans="2:6" ht="15.75">
      <c r="B863" s="140"/>
      <c r="C863" s="99" t="s">
        <v>654</v>
      </c>
      <c r="D863" s="146">
        <v>108</v>
      </c>
      <c r="E863" s="215">
        <v>17500</v>
      </c>
      <c r="F863" s="158">
        <f t="shared" si="21"/>
        <v>1890000</v>
      </c>
    </row>
    <row r="864" spans="2:6" ht="15.75">
      <c r="B864" s="140"/>
      <c r="C864" s="99" t="s">
        <v>655</v>
      </c>
      <c r="D864" s="146">
        <v>50</v>
      </c>
      <c r="E864" s="215">
        <v>22500</v>
      </c>
      <c r="F864" s="158">
        <f t="shared" si="21"/>
        <v>1125000</v>
      </c>
    </row>
    <row r="865" spans="2:6" ht="15.75">
      <c r="B865" s="140"/>
      <c r="C865" s="99" t="s">
        <v>656</v>
      </c>
      <c r="D865" s="146">
        <v>3</v>
      </c>
      <c r="E865" s="149">
        <v>150000</v>
      </c>
      <c r="F865" s="158">
        <f t="shared" si="21"/>
        <v>450000</v>
      </c>
    </row>
    <row r="866" spans="2:6" ht="15.75">
      <c r="B866" s="140"/>
      <c r="C866" s="99" t="s">
        <v>606</v>
      </c>
      <c r="D866" s="146">
        <v>9</v>
      </c>
      <c r="E866" s="149">
        <v>150000</v>
      </c>
      <c r="F866" s="158">
        <f t="shared" si="21"/>
        <v>1350000</v>
      </c>
    </row>
    <row r="867" spans="2:6" ht="15.75">
      <c r="B867" s="140"/>
      <c r="C867" s="99" t="s">
        <v>657</v>
      </c>
      <c r="D867" s="146">
        <v>600</v>
      </c>
      <c r="E867" s="149">
        <v>2000</v>
      </c>
      <c r="F867" s="158">
        <f t="shared" si="21"/>
        <v>1200000</v>
      </c>
    </row>
    <row r="868" spans="2:6" ht="15.75">
      <c r="B868" s="140"/>
      <c r="C868" s="99" t="s">
        <v>658</v>
      </c>
      <c r="D868" s="146">
        <v>36</v>
      </c>
      <c r="E868" s="149">
        <v>50000</v>
      </c>
      <c r="F868" s="158">
        <f t="shared" si="21"/>
        <v>1800000</v>
      </c>
    </row>
    <row r="869" spans="2:6" ht="15.75">
      <c r="B869" s="140"/>
      <c r="C869" s="99" t="s">
        <v>659</v>
      </c>
      <c r="D869" s="146">
        <v>20</v>
      </c>
      <c r="E869" s="149">
        <v>50000</v>
      </c>
      <c r="F869" s="158">
        <f t="shared" si="21"/>
        <v>1000000</v>
      </c>
    </row>
    <row r="870" spans="2:6" ht="15.75">
      <c r="B870" s="140"/>
      <c r="C870" s="99" t="s">
        <v>662</v>
      </c>
      <c r="D870" s="146">
        <v>4</v>
      </c>
      <c r="E870" s="149">
        <v>100000</v>
      </c>
      <c r="F870" s="158">
        <f t="shared" si="21"/>
        <v>400000</v>
      </c>
    </row>
    <row r="871" spans="2:6" ht="15.75">
      <c r="B871" s="140"/>
      <c r="C871" s="99" t="s">
        <v>127</v>
      </c>
      <c r="D871" s="146">
        <v>1</v>
      </c>
      <c r="E871" s="149">
        <v>500000</v>
      </c>
      <c r="F871" s="158">
        <f t="shared" si="21"/>
        <v>500000</v>
      </c>
    </row>
    <row r="872" spans="2:6" ht="15.75">
      <c r="B872" s="140"/>
      <c r="C872" s="99" t="s">
        <v>660</v>
      </c>
      <c r="D872" s="146">
        <v>3</v>
      </c>
      <c r="E872" s="149">
        <v>125000</v>
      </c>
      <c r="F872" s="158">
        <f t="shared" si="21"/>
        <v>375000</v>
      </c>
    </row>
    <row r="873" spans="2:6" ht="15.75">
      <c r="B873" s="140"/>
      <c r="C873" s="99" t="s">
        <v>661</v>
      </c>
      <c r="D873" s="147">
        <v>3800</v>
      </c>
      <c r="E873" s="149">
        <v>1500</v>
      </c>
      <c r="F873" s="158">
        <f t="shared" si="21"/>
        <v>5700000</v>
      </c>
    </row>
    <row r="874" spans="2:6" ht="15.75">
      <c r="B874" s="140"/>
      <c r="C874" s="99" t="s">
        <v>626</v>
      </c>
      <c r="D874" s="152">
        <v>1</v>
      </c>
      <c r="E874" s="165">
        <v>200000</v>
      </c>
      <c r="F874" s="158">
        <f t="shared" si="21"/>
        <v>200000</v>
      </c>
    </row>
    <row r="875" spans="2:6" ht="18.75">
      <c r="B875" s="910" t="s">
        <v>277</v>
      </c>
      <c r="C875" s="911"/>
      <c r="D875" s="911"/>
      <c r="E875" s="912"/>
      <c r="F875" s="159">
        <f>SUM(F839:F874)</f>
        <v>37440000</v>
      </c>
    </row>
    <row r="876" spans="2:6" ht="18.75">
      <c r="B876" s="137"/>
      <c r="C876" s="139" t="s">
        <v>280</v>
      </c>
      <c r="D876" s="914" t="s">
        <v>786</v>
      </c>
      <c r="E876" s="914"/>
      <c r="F876" s="914"/>
    </row>
    <row r="877" spans="2:6" ht="18.75">
      <c r="B877" s="137"/>
      <c r="C877" s="139" t="s">
        <v>281</v>
      </c>
      <c r="E877" s="157" t="s">
        <v>278</v>
      </c>
    </row>
    <row r="878" spans="2:6" ht="18.75">
      <c r="B878" s="137"/>
      <c r="C878" s="139"/>
    </row>
    <row r="879" spans="2:6" ht="18.75">
      <c r="B879" s="137"/>
      <c r="C879" s="139" t="s">
        <v>784</v>
      </c>
      <c r="D879" s="919" t="s">
        <v>785</v>
      </c>
      <c r="E879" s="919"/>
    </row>
    <row r="880" spans="2:6" ht="18.75">
      <c r="B880" s="137"/>
      <c r="D880" s="209"/>
    </row>
    <row r="881" spans="2:6" ht="18.75">
      <c r="B881" s="137"/>
      <c r="C881" s="139"/>
    </row>
    <row r="882" spans="2:6" ht="18.75">
      <c r="B882" s="137"/>
      <c r="C882" s="207"/>
      <c r="D882" s="209"/>
      <c r="E882" s="208"/>
    </row>
    <row r="883" spans="2:6" ht="18.75">
      <c r="B883" s="137"/>
      <c r="C883" s="207"/>
      <c r="D883" s="209"/>
      <c r="E883" s="208"/>
    </row>
    <row r="884" spans="2:6" ht="18.75">
      <c r="B884" s="137"/>
      <c r="C884" s="207"/>
      <c r="D884" s="209"/>
      <c r="E884" s="208"/>
    </row>
    <row r="885" spans="2:6" ht="18.75">
      <c r="B885" s="137"/>
      <c r="C885" s="207"/>
      <c r="D885" s="209"/>
      <c r="E885" s="208"/>
    </row>
    <row r="886" spans="2:6" ht="18.75">
      <c r="B886" s="137"/>
      <c r="C886" s="207"/>
      <c r="D886" s="209"/>
      <c r="E886" s="208"/>
    </row>
    <row r="887" spans="2:6" ht="18.75">
      <c r="B887" s="137"/>
      <c r="C887" s="207"/>
      <c r="D887" s="209"/>
      <c r="E887" s="208"/>
    </row>
    <row r="888" spans="2:6" ht="18.75">
      <c r="B888" s="137"/>
      <c r="C888" s="207"/>
      <c r="D888" s="209"/>
      <c r="E888" s="208"/>
    </row>
    <row r="889" spans="2:6" ht="18.75">
      <c r="B889" s="137"/>
      <c r="C889" s="211"/>
      <c r="D889" s="213"/>
      <c r="E889" s="212"/>
    </row>
    <row r="890" spans="2:6" ht="21">
      <c r="B890" s="915" t="s">
        <v>267</v>
      </c>
      <c r="C890" s="915"/>
      <c r="D890" s="915"/>
      <c r="E890" s="915"/>
      <c r="F890" s="915"/>
    </row>
    <row r="892" spans="2:6">
      <c r="B892" s="908" t="s">
        <v>780</v>
      </c>
      <c r="C892" s="908"/>
      <c r="D892" s="908"/>
      <c r="E892" s="908"/>
      <c r="F892" s="908"/>
    </row>
    <row r="893" spans="2:6">
      <c r="B893" s="908" t="s">
        <v>781</v>
      </c>
      <c r="C893" s="908"/>
      <c r="D893" s="908"/>
      <c r="E893" s="908"/>
      <c r="F893" s="908"/>
    </row>
    <row r="894" spans="2:6">
      <c r="B894" t="s">
        <v>782</v>
      </c>
    </row>
    <row r="895" spans="2:6">
      <c r="B895" s="139">
        <v>1</v>
      </c>
      <c r="C895" s="909" t="s">
        <v>787</v>
      </c>
      <c r="D895" s="909"/>
      <c r="E895" s="909"/>
    </row>
    <row r="896" spans="2:6">
      <c r="B896" s="139">
        <v>2</v>
      </c>
      <c r="C896" s="909" t="s">
        <v>1279</v>
      </c>
      <c r="D896" s="909"/>
      <c r="E896" s="909"/>
    </row>
    <row r="897" spans="2:6">
      <c r="B897" s="139">
        <v>3</v>
      </c>
      <c r="C897" s="909" t="s">
        <v>1278</v>
      </c>
      <c r="D897" s="909"/>
      <c r="E897" s="909"/>
    </row>
    <row r="899" spans="2:6">
      <c r="B899" s="908" t="s">
        <v>845</v>
      </c>
      <c r="C899" s="908"/>
      <c r="D899" s="908"/>
      <c r="E899" s="908"/>
      <c r="F899" s="908"/>
    </row>
    <row r="901" spans="2:6" ht="30">
      <c r="B901" s="140" t="s">
        <v>274</v>
      </c>
      <c r="C901" s="140" t="s">
        <v>2</v>
      </c>
      <c r="D901" s="152" t="s">
        <v>275</v>
      </c>
      <c r="E901" s="158" t="s">
        <v>276</v>
      </c>
      <c r="F901" s="158" t="s">
        <v>277</v>
      </c>
    </row>
    <row r="902" spans="2:6" ht="15.75">
      <c r="B902" s="140">
        <v>1</v>
      </c>
      <c r="C902" s="117" t="s">
        <v>479</v>
      </c>
      <c r="D902" s="146">
        <v>1</v>
      </c>
      <c r="E902" s="149">
        <v>150000</v>
      </c>
      <c r="F902" s="158">
        <f>E902*D902</f>
        <v>150000</v>
      </c>
    </row>
    <row r="903" spans="2:6" ht="15.75">
      <c r="B903" s="140">
        <v>2</v>
      </c>
      <c r="C903" s="117" t="s">
        <v>480</v>
      </c>
      <c r="D903" s="146">
        <v>1</v>
      </c>
      <c r="E903" s="149">
        <v>125000</v>
      </c>
      <c r="F903" s="158">
        <f t="shared" ref="F903:F911" si="22">E903*D903</f>
        <v>125000</v>
      </c>
    </row>
    <row r="904" spans="2:6" ht="15.75">
      <c r="B904" s="140">
        <v>3</v>
      </c>
      <c r="C904" s="117" t="s">
        <v>481</v>
      </c>
      <c r="D904" s="146">
        <v>5</v>
      </c>
      <c r="E904" s="149">
        <v>100000</v>
      </c>
      <c r="F904" s="158">
        <f t="shared" si="22"/>
        <v>500000</v>
      </c>
    </row>
    <row r="905" spans="2:6" ht="15.75">
      <c r="B905" s="140">
        <v>4</v>
      </c>
      <c r="C905" s="117" t="s">
        <v>131</v>
      </c>
      <c r="D905" s="146">
        <v>3</v>
      </c>
      <c r="E905" s="149">
        <v>200000</v>
      </c>
      <c r="F905" s="158">
        <f t="shared" si="22"/>
        <v>600000</v>
      </c>
    </row>
    <row r="906" spans="2:6" ht="15.75">
      <c r="B906" s="140">
        <v>5</v>
      </c>
      <c r="C906" s="117" t="s">
        <v>127</v>
      </c>
      <c r="D906" s="146">
        <v>1</v>
      </c>
      <c r="E906" s="164">
        <v>100000</v>
      </c>
      <c r="F906" s="158">
        <f t="shared" si="22"/>
        <v>100000</v>
      </c>
    </row>
    <row r="907" spans="2:6" ht="15.75">
      <c r="B907" s="140">
        <v>6</v>
      </c>
      <c r="C907" s="117" t="s">
        <v>603</v>
      </c>
      <c r="D907" s="146">
        <v>100</v>
      </c>
      <c r="E907" s="164">
        <v>20000</v>
      </c>
      <c r="F907" s="158">
        <f t="shared" si="22"/>
        <v>2000000</v>
      </c>
    </row>
    <row r="908" spans="2:6" ht="15.75">
      <c r="B908" s="140">
        <v>7</v>
      </c>
      <c r="C908" s="117" t="s">
        <v>693</v>
      </c>
      <c r="D908" s="146">
        <v>1</v>
      </c>
      <c r="E908" s="149">
        <v>300000</v>
      </c>
      <c r="F908" s="158">
        <f t="shared" si="22"/>
        <v>300000</v>
      </c>
    </row>
    <row r="909" spans="2:6" ht="15.75">
      <c r="B909" s="140">
        <v>8</v>
      </c>
      <c r="C909" s="117" t="s">
        <v>694</v>
      </c>
      <c r="D909" s="146">
        <v>1</v>
      </c>
      <c r="E909" s="164">
        <v>500000</v>
      </c>
      <c r="F909" s="158">
        <f t="shared" si="22"/>
        <v>500000</v>
      </c>
    </row>
    <row r="910" spans="2:6" ht="15.75">
      <c r="B910" s="140"/>
      <c r="C910" s="117" t="s">
        <v>607</v>
      </c>
      <c r="D910" s="146">
        <v>100</v>
      </c>
      <c r="E910" s="164">
        <v>2000</v>
      </c>
      <c r="F910" s="158">
        <f t="shared" si="22"/>
        <v>200000</v>
      </c>
    </row>
    <row r="911" spans="2:6" ht="15.75">
      <c r="B911" s="140"/>
      <c r="C911" s="99" t="s">
        <v>605</v>
      </c>
      <c r="D911" s="146">
        <v>1</v>
      </c>
      <c r="E911" s="149">
        <v>500000</v>
      </c>
      <c r="F911" s="158">
        <f t="shared" si="22"/>
        <v>500000</v>
      </c>
    </row>
    <row r="912" spans="2:6" ht="15.75">
      <c r="B912" s="140"/>
      <c r="C912" s="99"/>
      <c r="D912" s="146"/>
      <c r="E912" s="149"/>
      <c r="F912" s="158"/>
    </row>
    <row r="913" spans="2:6" ht="15.75">
      <c r="B913" s="83"/>
      <c r="C913" s="123"/>
      <c r="D913" s="155"/>
      <c r="E913" s="164"/>
      <c r="F913" s="159"/>
    </row>
    <row r="914" spans="2:6" ht="18.75">
      <c r="B914" s="910" t="s">
        <v>277</v>
      </c>
      <c r="C914" s="911"/>
      <c r="D914" s="911"/>
      <c r="E914" s="912"/>
      <c r="F914" s="159">
        <f>SUM(F902:F912)</f>
        <v>4975000</v>
      </c>
    </row>
    <row r="915" spans="2:6" ht="18.75">
      <c r="B915" s="137"/>
      <c r="C915" s="139" t="s">
        <v>280</v>
      </c>
      <c r="D915" s="914" t="s">
        <v>1276</v>
      </c>
      <c r="E915" s="914"/>
      <c r="F915" s="914"/>
    </row>
    <row r="916" spans="2:6" ht="18.75">
      <c r="B916" s="137"/>
      <c r="C916" s="139" t="s">
        <v>1277</v>
      </c>
      <c r="D916" s="919" t="s">
        <v>278</v>
      </c>
      <c r="E916" s="919"/>
      <c r="F916" s="919"/>
    </row>
    <row r="917" spans="2:6" ht="18.75">
      <c r="B917" s="137"/>
      <c r="C917" s="139"/>
    </row>
    <row r="918" spans="2:6" ht="18.75">
      <c r="B918" s="137"/>
      <c r="C918" s="139"/>
    </row>
    <row r="919" spans="2:6" ht="18.75">
      <c r="B919" s="137"/>
      <c r="C919" s="139" t="s">
        <v>784</v>
      </c>
      <c r="D919" s="475"/>
      <c r="E919" s="170" t="s">
        <v>785</v>
      </c>
      <c r="F919" s="170"/>
    </row>
    <row r="920" spans="2:6" ht="18.75">
      <c r="B920" s="137"/>
      <c r="C920" s="139"/>
    </row>
    <row r="921" spans="2:6" ht="18.75">
      <c r="B921" s="137"/>
      <c r="C921" s="471"/>
      <c r="D921" s="475"/>
      <c r="E921" s="474"/>
      <c r="F921" s="474"/>
    </row>
    <row r="922" spans="2:6" ht="18.75">
      <c r="B922" s="137"/>
      <c r="C922" s="471"/>
      <c r="D922" s="475"/>
      <c r="E922" s="474"/>
      <c r="F922" s="474"/>
    </row>
    <row r="923" spans="2:6" ht="18.75">
      <c r="B923" s="137"/>
      <c r="C923" s="471"/>
      <c r="D923" s="475"/>
      <c r="E923" s="474"/>
      <c r="F923" s="474"/>
    </row>
    <row r="924" spans="2:6" ht="18.75">
      <c r="B924" s="137"/>
      <c r="C924" s="471"/>
      <c r="D924" s="475"/>
      <c r="E924" s="474"/>
      <c r="F924" s="474"/>
    </row>
    <row r="925" spans="2:6" ht="18.75">
      <c r="B925" s="137"/>
      <c r="C925" s="471"/>
      <c r="D925" s="475"/>
      <c r="E925" s="474"/>
      <c r="F925" s="474"/>
    </row>
    <row r="926" spans="2:6" ht="18.75">
      <c r="B926" s="137"/>
      <c r="C926" s="471"/>
      <c r="D926" s="475"/>
      <c r="E926" s="474"/>
      <c r="F926" s="474"/>
    </row>
    <row r="927" spans="2:6" ht="18.75">
      <c r="B927" s="137"/>
      <c r="C927" s="471"/>
      <c r="D927" s="475"/>
      <c r="E927" s="474"/>
      <c r="F927" s="474"/>
    </row>
    <row r="928" spans="2:6" ht="18.75">
      <c r="B928" s="137"/>
      <c r="C928" s="471"/>
      <c r="D928" s="475"/>
      <c r="E928" s="474"/>
      <c r="F928" s="474"/>
    </row>
    <row r="929" spans="2:6" ht="18.75">
      <c r="B929" s="137"/>
      <c r="C929" s="471"/>
      <c r="D929" s="475"/>
      <c r="E929" s="474"/>
      <c r="F929" s="474"/>
    </row>
    <row r="930" spans="2:6" ht="18.75">
      <c r="B930" s="137"/>
      <c r="C930" s="471"/>
      <c r="D930" s="475"/>
      <c r="E930" s="474"/>
      <c r="F930" s="474"/>
    </row>
    <row r="931" spans="2:6" ht="18.75">
      <c r="B931" s="137"/>
      <c r="C931" s="471"/>
      <c r="D931" s="475"/>
      <c r="E931" s="474"/>
      <c r="F931" s="474"/>
    </row>
    <row r="932" spans="2:6" ht="18.75">
      <c r="B932" s="137"/>
      <c r="C932" s="471"/>
      <c r="D932" s="475"/>
      <c r="E932" s="474"/>
      <c r="F932" s="474"/>
    </row>
    <row r="933" spans="2:6" ht="18.75">
      <c r="B933" s="137"/>
      <c r="C933" s="471"/>
      <c r="D933" s="475"/>
      <c r="E933" s="474"/>
      <c r="F933" s="474"/>
    </row>
    <row r="934" spans="2:6" ht="18.75">
      <c r="B934" s="137"/>
      <c r="C934" s="471"/>
      <c r="D934" s="475"/>
      <c r="E934" s="474"/>
      <c r="F934" s="474"/>
    </row>
    <row r="935" spans="2:6" ht="18.75">
      <c r="B935" s="137"/>
      <c r="C935" s="471"/>
      <c r="D935" s="475"/>
      <c r="E935" s="474"/>
      <c r="F935" s="474"/>
    </row>
    <row r="936" spans="2:6" ht="18.75">
      <c r="B936" s="137"/>
      <c r="C936" s="471"/>
      <c r="D936" s="475"/>
      <c r="E936" s="474"/>
      <c r="F936" s="474"/>
    </row>
    <row r="937" spans="2:6" ht="18.75">
      <c r="B937" s="137"/>
      <c r="C937" s="471"/>
      <c r="D937" s="475"/>
      <c r="E937" s="474"/>
      <c r="F937" s="474"/>
    </row>
    <row r="938" spans="2:6" ht="18.75">
      <c r="B938" s="137"/>
      <c r="C938" s="471"/>
      <c r="D938" s="475"/>
      <c r="E938" s="474"/>
      <c r="F938" s="474"/>
    </row>
    <row r="939" spans="2:6" ht="18.75">
      <c r="B939" s="137"/>
      <c r="C939" s="471"/>
      <c r="D939" s="475"/>
      <c r="E939" s="474"/>
      <c r="F939" s="474"/>
    </row>
    <row r="940" spans="2:6" ht="18.75">
      <c r="B940" s="137"/>
      <c r="C940" s="471"/>
      <c r="D940" s="475"/>
      <c r="E940" s="474"/>
      <c r="F940" s="474"/>
    </row>
    <row r="941" spans="2:6" ht="18.75">
      <c r="B941" s="137"/>
      <c r="C941" s="471"/>
      <c r="D941" s="475"/>
      <c r="E941" s="474"/>
      <c r="F941" s="474"/>
    </row>
    <row r="942" spans="2:6" ht="18.75">
      <c r="B942" s="137"/>
      <c r="C942" s="139"/>
    </row>
    <row r="943" spans="2:6" ht="18.75">
      <c r="B943" s="137"/>
      <c r="C943" s="139"/>
    </row>
    <row r="944" spans="2:6" ht="18.75">
      <c r="B944" s="137"/>
      <c r="C944" s="139"/>
    </row>
    <row r="945" spans="2:5" ht="18.75">
      <c r="B945" s="137"/>
      <c r="C945" s="139"/>
    </row>
    <row r="946" spans="2:5" ht="18.75">
      <c r="B946" s="137"/>
      <c r="C946" s="139"/>
    </row>
    <row r="947" spans="2:5" ht="18.75">
      <c r="B947" s="137"/>
      <c r="C947" s="139"/>
    </row>
    <row r="948" spans="2:5" ht="18.75">
      <c r="B948" s="137"/>
      <c r="C948" s="139"/>
    </row>
    <row r="949" spans="2:5" ht="18.75">
      <c r="B949" s="137"/>
      <c r="C949" s="139"/>
    </row>
    <row r="950" spans="2:5" ht="18.75">
      <c r="B950" s="137"/>
      <c r="C950" s="139"/>
    </row>
    <row r="951" spans="2:5" ht="18.75">
      <c r="B951" s="137"/>
      <c r="C951" s="139"/>
    </row>
    <row r="952" spans="2:5" ht="18.75">
      <c r="B952" s="137"/>
      <c r="C952" s="139"/>
    </row>
    <row r="953" spans="2:5" ht="18.75">
      <c r="B953" s="137"/>
      <c r="C953" s="139"/>
    </row>
    <row r="954" spans="2:5" ht="18.75">
      <c r="B954" s="137"/>
      <c r="C954" s="139"/>
    </row>
    <row r="955" spans="2:5" ht="18.75">
      <c r="B955" s="137"/>
      <c r="C955" s="139"/>
    </row>
    <row r="956" spans="2:5" ht="18.75">
      <c r="B956" s="137"/>
      <c r="C956" s="139"/>
    </row>
    <row r="957" spans="2:5" ht="18.75">
      <c r="B957" s="137"/>
      <c r="C957" s="207"/>
      <c r="D957" s="209"/>
      <c r="E957" s="208"/>
    </row>
    <row r="958" spans="2:5" ht="18.75">
      <c r="B958" s="137"/>
      <c r="C958" s="207"/>
      <c r="D958" s="209"/>
      <c r="E958" s="208"/>
    </row>
    <row r="959" spans="2:5" ht="18.75">
      <c r="B959" s="137"/>
      <c r="C959" s="207"/>
      <c r="D959" s="209"/>
      <c r="E959" s="208"/>
    </row>
    <row r="960" spans="2:5" ht="18.75">
      <c r="B960" s="137"/>
      <c r="C960" s="207"/>
      <c r="D960" s="209"/>
      <c r="E960" s="208"/>
    </row>
    <row r="961" spans="2:6" ht="21">
      <c r="B961" s="915" t="s">
        <v>267</v>
      </c>
      <c r="C961" s="915"/>
      <c r="D961" s="915"/>
      <c r="E961" s="915"/>
      <c r="F961" s="915"/>
    </row>
    <row r="963" spans="2:6">
      <c r="B963" s="908" t="s">
        <v>780</v>
      </c>
      <c r="C963" s="908"/>
      <c r="D963" s="908"/>
      <c r="E963" s="908"/>
      <c r="F963" s="908"/>
    </row>
    <row r="964" spans="2:6">
      <c r="B964" s="908" t="s">
        <v>781</v>
      </c>
      <c r="C964" s="908"/>
      <c r="D964" s="908"/>
      <c r="E964" s="908"/>
      <c r="F964" s="908"/>
    </row>
    <row r="965" spans="2:6">
      <c r="B965" t="s">
        <v>782</v>
      </c>
    </row>
    <row r="966" spans="2:6">
      <c r="B966" s="139">
        <v>1</v>
      </c>
      <c r="C966" s="909" t="s">
        <v>787</v>
      </c>
      <c r="D966" s="909"/>
      <c r="E966" s="909"/>
    </row>
    <row r="967" spans="2:6">
      <c r="B967" s="139">
        <v>2</v>
      </c>
      <c r="C967" s="909" t="s">
        <v>844</v>
      </c>
      <c r="D967" s="909"/>
      <c r="E967" s="909"/>
    </row>
    <row r="968" spans="2:6">
      <c r="B968" s="139">
        <v>3</v>
      </c>
      <c r="C968" s="909" t="s">
        <v>815</v>
      </c>
      <c r="D968" s="909"/>
      <c r="E968" s="909"/>
    </row>
    <row r="970" spans="2:6">
      <c r="B970" s="908" t="s">
        <v>846</v>
      </c>
      <c r="C970" s="908"/>
      <c r="D970" s="908"/>
      <c r="E970" s="908"/>
      <c r="F970" s="908"/>
    </row>
    <row r="972" spans="2:6" ht="30">
      <c r="B972" s="140" t="s">
        <v>274</v>
      </c>
      <c r="C972" s="140" t="s">
        <v>2</v>
      </c>
      <c r="D972" s="152" t="s">
        <v>275</v>
      </c>
      <c r="E972" s="158" t="s">
        <v>276</v>
      </c>
      <c r="F972" s="158" t="s">
        <v>277</v>
      </c>
    </row>
    <row r="973" spans="2:6" ht="15.75">
      <c r="B973" s="140">
        <v>1</v>
      </c>
      <c r="C973" s="117" t="s">
        <v>479</v>
      </c>
      <c r="D973" s="146">
        <v>1</v>
      </c>
      <c r="E973" s="149">
        <v>150000</v>
      </c>
      <c r="F973" s="158">
        <f>E973*D973</f>
        <v>150000</v>
      </c>
    </row>
    <row r="974" spans="2:6" ht="15.75">
      <c r="B974" s="140">
        <v>2</v>
      </c>
      <c r="C974" s="117" t="s">
        <v>480</v>
      </c>
      <c r="D974" s="146">
        <v>1</v>
      </c>
      <c r="E974" s="149">
        <v>125000</v>
      </c>
      <c r="F974" s="158">
        <f t="shared" ref="F974:F980" si="23">E974*D974</f>
        <v>125000</v>
      </c>
    </row>
    <row r="975" spans="2:6" ht="15.75">
      <c r="B975" s="140">
        <v>3</v>
      </c>
      <c r="C975" s="117" t="s">
        <v>481</v>
      </c>
      <c r="D975" s="146">
        <v>5</v>
      </c>
      <c r="E975" s="149">
        <v>100000</v>
      </c>
      <c r="F975" s="158">
        <f t="shared" si="23"/>
        <v>500000</v>
      </c>
    </row>
    <row r="976" spans="2:6" ht="15.75">
      <c r="B976" s="140">
        <v>4</v>
      </c>
      <c r="C976" s="117" t="s">
        <v>127</v>
      </c>
      <c r="D976" s="146">
        <v>50</v>
      </c>
      <c r="E976" s="149">
        <v>10000</v>
      </c>
      <c r="F976" s="158">
        <f t="shared" si="23"/>
        <v>500000</v>
      </c>
    </row>
    <row r="977" spans="2:6" ht="15.75">
      <c r="B977" s="140">
        <v>5</v>
      </c>
      <c r="C977" s="99" t="s">
        <v>128</v>
      </c>
      <c r="D977" s="146">
        <v>0.5</v>
      </c>
      <c r="E977" s="164">
        <v>300000</v>
      </c>
      <c r="F977" s="158">
        <f t="shared" si="23"/>
        <v>150000</v>
      </c>
    </row>
    <row r="978" spans="2:6" ht="15.75">
      <c r="B978" s="140">
        <v>6</v>
      </c>
      <c r="C978" s="117" t="s">
        <v>603</v>
      </c>
      <c r="D978" s="146">
        <v>50</v>
      </c>
      <c r="E978" s="164">
        <v>20000</v>
      </c>
      <c r="F978" s="158">
        <f t="shared" si="23"/>
        <v>1000000</v>
      </c>
    </row>
    <row r="979" spans="2:6" ht="15.75">
      <c r="B979" s="140">
        <v>7</v>
      </c>
      <c r="C979" s="117" t="s">
        <v>794</v>
      </c>
      <c r="D979" s="146">
        <v>0.5</v>
      </c>
      <c r="E979" s="149">
        <v>500000</v>
      </c>
      <c r="F979" s="158">
        <f t="shared" si="23"/>
        <v>250000</v>
      </c>
    </row>
    <row r="980" spans="2:6" ht="15.75">
      <c r="B980" s="140">
        <v>8</v>
      </c>
      <c r="C980" s="117" t="s">
        <v>607</v>
      </c>
      <c r="D980" s="146">
        <v>50</v>
      </c>
      <c r="E980" s="164">
        <v>2000</v>
      </c>
      <c r="F980" s="158">
        <f t="shared" si="23"/>
        <v>100000</v>
      </c>
    </row>
    <row r="981" spans="2:6" ht="15.75">
      <c r="B981" s="140"/>
      <c r="C981" s="117"/>
      <c r="D981" s="146"/>
      <c r="E981" s="164"/>
      <c r="F981" s="158"/>
    </row>
    <row r="982" spans="2:6" ht="15.75">
      <c r="B982" s="140"/>
      <c r="C982" s="99"/>
      <c r="D982" s="146"/>
      <c r="E982" s="149"/>
      <c r="F982" s="158"/>
    </row>
    <row r="983" spans="2:6" ht="15.75">
      <c r="B983" s="140"/>
      <c r="C983" s="99"/>
      <c r="D983" s="146"/>
      <c r="E983" s="149"/>
      <c r="F983" s="158"/>
    </row>
    <row r="984" spans="2:6" ht="15.75">
      <c r="B984" s="83"/>
      <c r="C984" s="123"/>
      <c r="D984" s="155"/>
      <c r="E984" s="164"/>
      <c r="F984" s="159"/>
    </row>
    <row r="985" spans="2:6" ht="18.75">
      <c r="B985" s="910" t="s">
        <v>277</v>
      </c>
      <c r="C985" s="911"/>
      <c r="D985" s="911"/>
      <c r="E985" s="912"/>
      <c r="F985" s="159">
        <f>SUM(F973:F983)</f>
        <v>2775000</v>
      </c>
    </row>
    <row r="986" spans="2:6" ht="18.75">
      <c r="B986" s="137"/>
      <c r="C986" s="139" t="s">
        <v>280</v>
      </c>
      <c r="D986" s="914" t="s">
        <v>786</v>
      </c>
      <c r="E986" s="914"/>
      <c r="F986" s="914"/>
    </row>
    <row r="987" spans="2:6" ht="18.75">
      <c r="B987" s="137"/>
      <c r="C987" s="139" t="s">
        <v>281</v>
      </c>
      <c r="E987" s="157" t="s">
        <v>278</v>
      </c>
    </row>
    <row r="988" spans="2:6" ht="18.75">
      <c r="B988" s="137"/>
      <c r="C988" s="139"/>
    </row>
    <row r="989" spans="2:6" ht="18.75">
      <c r="B989" s="137"/>
      <c r="C989" s="139"/>
    </row>
    <row r="990" spans="2:6" ht="18.75">
      <c r="B990" s="137"/>
      <c r="C990" s="139" t="s">
        <v>784</v>
      </c>
      <c r="E990" s="927" t="s">
        <v>785</v>
      </c>
      <c r="F990" s="927"/>
    </row>
    <row r="991" spans="2:6" ht="18.75">
      <c r="B991" s="137"/>
      <c r="C991" s="139"/>
    </row>
    <row r="992" spans="2:6" ht="18.75">
      <c r="B992" s="137"/>
      <c r="C992" s="139"/>
    </row>
    <row r="993" spans="2:3" ht="18.75">
      <c r="B993" s="137"/>
      <c r="C993" s="139"/>
    </row>
    <row r="994" spans="2:3" ht="18.75">
      <c r="B994" s="137"/>
      <c r="C994" s="139"/>
    </row>
    <row r="995" spans="2:3" ht="18.75">
      <c r="B995" s="137"/>
      <c r="C995" s="139"/>
    </row>
    <row r="996" spans="2:3" ht="18.75">
      <c r="B996" s="137"/>
      <c r="C996" s="139"/>
    </row>
    <row r="997" spans="2:3" ht="18.75">
      <c r="B997" s="137"/>
      <c r="C997" s="139"/>
    </row>
    <row r="998" spans="2:3" ht="18.75">
      <c r="B998" s="137"/>
      <c r="C998" s="139"/>
    </row>
    <row r="999" spans="2:3" ht="18.75">
      <c r="B999" s="137"/>
      <c r="C999" s="139"/>
    </row>
    <row r="1000" spans="2:3" ht="18.75">
      <c r="B1000" s="137"/>
      <c r="C1000" s="139"/>
    </row>
    <row r="1001" spans="2:3" ht="18.75">
      <c r="B1001" s="137"/>
      <c r="C1001" s="139"/>
    </row>
    <row r="1002" spans="2:3" ht="18.75">
      <c r="B1002" s="137"/>
      <c r="C1002" s="139"/>
    </row>
    <row r="1003" spans="2:3" ht="18.75">
      <c r="B1003" s="137"/>
      <c r="C1003" s="139"/>
    </row>
    <row r="1004" spans="2:3" ht="18.75">
      <c r="B1004" s="137"/>
      <c r="C1004" s="139"/>
    </row>
    <row r="1005" spans="2:3" ht="18.75">
      <c r="B1005" s="137"/>
      <c r="C1005" s="139"/>
    </row>
    <row r="1006" spans="2:3" ht="18.75">
      <c r="B1006" s="137"/>
      <c r="C1006" s="139"/>
    </row>
    <row r="1007" spans="2:3" ht="18.75">
      <c r="B1007" s="137"/>
      <c r="C1007" s="139"/>
    </row>
    <row r="1008" spans="2:3" ht="18.75">
      <c r="B1008" s="137"/>
      <c r="C1008" s="139"/>
    </row>
    <row r="1009" spans="2:6" ht="18.75">
      <c r="B1009" s="137"/>
      <c r="C1009" s="207"/>
      <c r="D1009" s="209"/>
      <c r="E1009" s="208"/>
    </row>
    <row r="1010" spans="2:6" ht="18.75">
      <c r="B1010" s="137"/>
      <c r="C1010" s="207"/>
      <c r="D1010" s="209"/>
      <c r="E1010" s="208"/>
    </row>
    <row r="1011" spans="2:6" ht="21">
      <c r="B1011" s="915" t="s">
        <v>267</v>
      </c>
      <c r="C1011" s="915"/>
      <c r="D1011" s="915"/>
      <c r="E1011" s="915"/>
      <c r="F1011" s="915"/>
    </row>
    <row r="1013" spans="2:6">
      <c r="B1013" s="908" t="s">
        <v>780</v>
      </c>
      <c r="C1013" s="908"/>
      <c r="D1013" s="908"/>
      <c r="E1013" s="908"/>
      <c r="F1013" s="908"/>
    </row>
    <row r="1014" spans="2:6">
      <c r="B1014" s="908" t="s">
        <v>781</v>
      </c>
      <c r="C1014" s="908"/>
      <c r="D1014" s="908"/>
      <c r="E1014" s="908"/>
      <c r="F1014" s="908"/>
    </row>
    <row r="1015" spans="2:6">
      <c r="B1015" t="s">
        <v>782</v>
      </c>
    </row>
    <row r="1016" spans="2:6">
      <c r="B1016" s="139">
        <v>1</v>
      </c>
      <c r="C1016" s="909" t="s">
        <v>787</v>
      </c>
      <c r="D1016" s="909"/>
      <c r="E1016" s="909"/>
    </row>
    <row r="1017" spans="2:6">
      <c r="B1017" s="139">
        <v>2</v>
      </c>
      <c r="C1017" s="909" t="s">
        <v>847</v>
      </c>
      <c r="D1017" s="909"/>
      <c r="E1017" s="909"/>
    </row>
    <row r="1018" spans="2:6">
      <c r="B1018" s="139">
        <v>3</v>
      </c>
      <c r="C1018" s="909" t="s">
        <v>1280</v>
      </c>
      <c r="D1018" s="909"/>
      <c r="E1018" s="909"/>
    </row>
    <row r="1020" spans="2:6">
      <c r="B1020" s="908" t="s">
        <v>848</v>
      </c>
      <c r="C1020" s="908"/>
      <c r="D1020" s="908"/>
      <c r="E1020" s="908"/>
      <c r="F1020" s="908"/>
    </row>
    <row r="1022" spans="2:6" ht="30">
      <c r="B1022" s="140" t="s">
        <v>274</v>
      </c>
      <c r="C1022" s="140" t="s">
        <v>2</v>
      </c>
      <c r="D1022" s="152" t="s">
        <v>275</v>
      </c>
      <c r="E1022" s="158" t="s">
        <v>276</v>
      </c>
      <c r="F1022" s="158" t="s">
        <v>277</v>
      </c>
    </row>
    <row r="1023" spans="2:6" ht="15.75">
      <c r="B1023" s="140">
        <v>1</v>
      </c>
      <c r="C1023" s="117" t="s">
        <v>479</v>
      </c>
      <c r="D1023" s="146">
        <v>1</v>
      </c>
      <c r="E1023" s="149">
        <v>150000</v>
      </c>
      <c r="F1023" s="158">
        <f>E1023*D1023</f>
        <v>150000</v>
      </c>
    </row>
    <row r="1024" spans="2:6" ht="15.75">
      <c r="B1024" s="140">
        <v>2</v>
      </c>
      <c r="C1024" s="117" t="s">
        <v>480</v>
      </c>
      <c r="D1024" s="146">
        <v>1</v>
      </c>
      <c r="E1024" s="149">
        <v>125000</v>
      </c>
      <c r="F1024" s="158">
        <f t="shared" ref="F1024:F1032" si="24">E1024*D1024</f>
        <v>125000</v>
      </c>
    </row>
    <row r="1025" spans="2:6" ht="15.75">
      <c r="B1025" s="140">
        <v>3</v>
      </c>
      <c r="C1025" s="117" t="s">
        <v>481</v>
      </c>
      <c r="D1025" s="146">
        <v>5</v>
      </c>
      <c r="E1025" s="149">
        <v>100000</v>
      </c>
      <c r="F1025" s="158">
        <f t="shared" si="24"/>
        <v>500000</v>
      </c>
    </row>
    <row r="1026" spans="2:6" ht="15.75">
      <c r="B1026" s="140">
        <v>4</v>
      </c>
      <c r="C1026" s="117" t="s">
        <v>131</v>
      </c>
      <c r="D1026" s="146">
        <v>2</v>
      </c>
      <c r="E1026" s="149">
        <v>200000</v>
      </c>
      <c r="F1026" s="158">
        <f t="shared" si="24"/>
        <v>400000</v>
      </c>
    </row>
    <row r="1027" spans="2:6" ht="15.75">
      <c r="B1027" s="140">
        <v>5</v>
      </c>
      <c r="C1027" s="117" t="s">
        <v>127</v>
      </c>
      <c r="D1027" s="146">
        <v>1</v>
      </c>
      <c r="E1027" s="164">
        <v>100000</v>
      </c>
      <c r="F1027" s="158">
        <f t="shared" si="24"/>
        <v>100000</v>
      </c>
    </row>
    <row r="1028" spans="2:6" ht="15.75">
      <c r="B1028" s="140">
        <v>6</v>
      </c>
      <c r="C1028" s="117" t="s">
        <v>603</v>
      </c>
      <c r="D1028" s="146">
        <v>50</v>
      </c>
      <c r="E1028" s="164">
        <v>20000</v>
      </c>
      <c r="F1028" s="158">
        <f t="shared" si="24"/>
        <v>1000000</v>
      </c>
    </row>
    <row r="1029" spans="2:6" ht="15.75">
      <c r="B1029" s="140">
        <v>7</v>
      </c>
      <c r="C1029" s="117" t="s">
        <v>693</v>
      </c>
      <c r="D1029" s="146">
        <v>1</v>
      </c>
      <c r="E1029" s="149">
        <v>300000</v>
      </c>
      <c r="F1029" s="158">
        <f t="shared" si="24"/>
        <v>300000</v>
      </c>
    </row>
    <row r="1030" spans="2:6" ht="15.75">
      <c r="B1030" s="140">
        <v>8</v>
      </c>
      <c r="C1030" s="117" t="s">
        <v>694</v>
      </c>
      <c r="D1030" s="146">
        <v>1</v>
      </c>
      <c r="E1030" s="164">
        <v>500000</v>
      </c>
      <c r="F1030" s="158">
        <f t="shared" si="24"/>
        <v>500000</v>
      </c>
    </row>
    <row r="1031" spans="2:6" ht="15.75">
      <c r="B1031" s="140"/>
      <c r="C1031" s="117" t="s">
        <v>607</v>
      </c>
      <c r="D1031" s="146">
        <v>50</v>
      </c>
      <c r="E1031" s="164">
        <v>2000</v>
      </c>
      <c r="F1031" s="158">
        <f t="shared" si="24"/>
        <v>100000</v>
      </c>
    </row>
    <row r="1032" spans="2:6" ht="15.75">
      <c r="B1032" s="140"/>
      <c r="C1032" s="99" t="s">
        <v>605</v>
      </c>
      <c r="D1032" s="146">
        <v>1</v>
      </c>
      <c r="E1032" s="149">
        <v>500000</v>
      </c>
      <c r="F1032" s="158">
        <f t="shared" si="24"/>
        <v>500000</v>
      </c>
    </row>
    <row r="1033" spans="2:6" ht="15.75">
      <c r="B1033" s="140"/>
      <c r="C1033" s="99"/>
      <c r="D1033" s="146"/>
      <c r="E1033" s="149"/>
      <c r="F1033" s="158"/>
    </row>
    <row r="1034" spans="2:6" ht="15.75">
      <c r="B1034" s="83"/>
      <c r="C1034" s="123"/>
      <c r="D1034" s="155"/>
      <c r="E1034" s="164"/>
      <c r="F1034" s="159"/>
    </row>
    <row r="1035" spans="2:6" ht="18.75">
      <c r="B1035" s="910" t="s">
        <v>277</v>
      </c>
      <c r="C1035" s="911"/>
      <c r="D1035" s="911"/>
      <c r="E1035" s="912"/>
      <c r="F1035" s="159">
        <f>SUM(F1023:F1033)</f>
        <v>3675000</v>
      </c>
    </row>
    <row r="1036" spans="2:6" ht="18.75">
      <c r="B1036" s="137"/>
      <c r="C1036" s="139" t="s">
        <v>280</v>
      </c>
      <c r="D1036" s="914" t="s">
        <v>1281</v>
      </c>
      <c r="E1036" s="914"/>
      <c r="F1036" s="914"/>
    </row>
    <row r="1037" spans="2:6" ht="18.75">
      <c r="B1037" s="137"/>
      <c r="C1037" s="139" t="s">
        <v>1098</v>
      </c>
      <c r="D1037" s="919" t="s">
        <v>278</v>
      </c>
      <c r="E1037" s="919"/>
      <c r="F1037" s="919"/>
    </row>
    <row r="1038" spans="2:6" ht="18.75">
      <c r="B1038" s="137"/>
      <c r="C1038" s="139"/>
    </row>
    <row r="1039" spans="2:6" ht="18.75">
      <c r="B1039" s="137"/>
      <c r="C1039" s="139"/>
    </row>
    <row r="1040" spans="2:6" ht="18.75">
      <c r="B1040" s="137"/>
      <c r="C1040" s="139" t="s">
        <v>784</v>
      </c>
      <c r="D1040" s="482"/>
      <c r="E1040" s="170" t="s">
        <v>785</v>
      </c>
      <c r="F1040" s="170"/>
    </row>
    <row r="1041" spans="2:3" ht="18.75">
      <c r="B1041" s="137"/>
      <c r="C1041" s="139" t="s">
        <v>1108</v>
      </c>
    </row>
    <row r="1042" spans="2:3" ht="18.75">
      <c r="B1042" s="137"/>
      <c r="C1042" s="139"/>
    </row>
    <row r="1043" spans="2:3" ht="18.75">
      <c r="B1043" s="137"/>
      <c r="C1043" s="139"/>
    </row>
    <row r="1044" spans="2:3" ht="18.75">
      <c r="B1044" s="137"/>
      <c r="C1044" s="139"/>
    </row>
    <row r="1045" spans="2:3" ht="18.75">
      <c r="B1045" s="137"/>
      <c r="C1045" s="139"/>
    </row>
    <row r="1046" spans="2:3" ht="18.75">
      <c r="B1046" s="137"/>
      <c r="C1046" s="139"/>
    </row>
    <row r="1047" spans="2:3" ht="18.75">
      <c r="B1047" s="137"/>
      <c r="C1047" s="139"/>
    </row>
    <row r="1048" spans="2:3" ht="18.75">
      <c r="B1048" s="137"/>
      <c r="C1048" s="139"/>
    </row>
    <row r="1049" spans="2:3" ht="18.75">
      <c r="B1049" s="137"/>
      <c r="C1049" s="139"/>
    </row>
    <row r="1050" spans="2:3" ht="18.75">
      <c r="B1050" s="137"/>
      <c r="C1050" s="139"/>
    </row>
    <row r="1051" spans="2:3" ht="18.75">
      <c r="B1051" s="137"/>
      <c r="C1051" s="139"/>
    </row>
    <row r="1052" spans="2:3" ht="18.75">
      <c r="B1052" s="137"/>
      <c r="C1052" s="139"/>
    </row>
    <row r="1053" spans="2:3" ht="18.75">
      <c r="B1053" s="137"/>
      <c r="C1053" s="139"/>
    </row>
    <row r="1054" spans="2:3" ht="18.75">
      <c r="B1054" s="137"/>
      <c r="C1054" s="139"/>
    </row>
    <row r="1055" spans="2:3" ht="18.75">
      <c r="B1055" s="137"/>
      <c r="C1055" s="139"/>
    </row>
    <row r="1056" spans="2:3" ht="18.75">
      <c r="B1056" s="137"/>
      <c r="C1056" s="139"/>
    </row>
    <row r="1057" spans="2:6" ht="18.75">
      <c r="B1057" s="137"/>
      <c r="C1057" s="139"/>
    </row>
    <row r="1058" spans="2:6" ht="18.75">
      <c r="B1058" s="137"/>
      <c r="C1058" s="207"/>
      <c r="D1058" s="209"/>
      <c r="E1058" s="208"/>
    </row>
    <row r="1059" spans="2:6" ht="18.75">
      <c r="B1059" s="137"/>
      <c r="C1059" s="207"/>
      <c r="D1059" s="209"/>
      <c r="E1059" s="208"/>
    </row>
    <row r="1060" spans="2:6" ht="18.75">
      <c r="B1060" s="137"/>
      <c r="C1060" s="207"/>
      <c r="D1060" s="209"/>
      <c r="E1060" s="208"/>
    </row>
    <row r="1061" spans="2:6" ht="21">
      <c r="B1061" s="915" t="s">
        <v>267</v>
      </c>
      <c r="C1061" s="915"/>
      <c r="D1061" s="915"/>
      <c r="E1061" s="915"/>
      <c r="F1061" s="915"/>
    </row>
    <row r="1062" spans="2:6" ht="21">
      <c r="B1062" s="217"/>
      <c r="C1062" s="217"/>
      <c r="D1062" s="217"/>
      <c r="E1062" s="217"/>
      <c r="F1062" s="233"/>
    </row>
    <row r="1063" spans="2:6">
      <c r="B1063" s="908" t="s">
        <v>780</v>
      </c>
      <c r="C1063" s="908"/>
      <c r="D1063" s="908"/>
      <c r="E1063" s="908"/>
      <c r="F1063" s="908"/>
    </row>
    <row r="1064" spans="2:6">
      <c r="B1064" s="908" t="s">
        <v>781</v>
      </c>
      <c r="C1064" s="908"/>
      <c r="D1064" s="908"/>
      <c r="E1064" s="908"/>
      <c r="F1064" s="908"/>
    </row>
    <row r="1065" spans="2:6">
      <c r="B1065" s="218"/>
      <c r="C1065" s="218"/>
      <c r="D1065" s="218"/>
      <c r="E1065" s="218"/>
      <c r="F1065" s="234"/>
    </row>
    <row r="1066" spans="2:6">
      <c r="B1066" s="139">
        <v>1</v>
      </c>
      <c r="C1066" s="909" t="s">
        <v>871</v>
      </c>
      <c r="D1066" s="909"/>
      <c r="E1066" s="909"/>
    </row>
    <row r="1067" spans="2:6">
      <c r="B1067" s="139">
        <v>2</v>
      </c>
      <c r="C1067" s="909" t="s">
        <v>850</v>
      </c>
      <c r="D1067" s="909"/>
      <c r="E1067" s="909"/>
    </row>
    <row r="1068" spans="2:6">
      <c r="B1068" s="139">
        <v>3</v>
      </c>
      <c r="C1068" s="909" t="s">
        <v>815</v>
      </c>
      <c r="D1068" s="909"/>
      <c r="E1068" s="909"/>
    </row>
    <row r="1070" spans="2:6">
      <c r="B1070" s="908" t="s">
        <v>946</v>
      </c>
      <c r="C1070" s="908"/>
      <c r="D1070" s="908"/>
      <c r="E1070" s="908"/>
      <c r="F1070" s="908"/>
    </row>
    <row r="1071" spans="2:6">
      <c r="B1071" s="218"/>
      <c r="C1071" s="218"/>
      <c r="D1071" s="218"/>
      <c r="E1071" s="218"/>
      <c r="F1071" s="234"/>
    </row>
    <row r="1072" spans="2:6" ht="30">
      <c r="B1072" s="140" t="s">
        <v>274</v>
      </c>
      <c r="C1072" s="140" t="s">
        <v>2</v>
      </c>
      <c r="D1072" s="152" t="s">
        <v>275</v>
      </c>
      <c r="E1072" s="158" t="s">
        <v>276</v>
      </c>
      <c r="F1072" s="158" t="s">
        <v>277</v>
      </c>
    </row>
    <row r="1073" spans="2:6" ht="15.75">
      <c r="B1073" s="140"/>
      <c r="C1073" s="145" t="s">
        <v>155</v>
      </c>
      <c r="D1073" s="152"/>
      <c r="E1073" s="165"/>
      <c r="F1073" s="158"/>
    </row>
    <row r="1074" spans="2:6" ht="15.75">
      <c r="B1074" s="140">
        <v>1</v>
      </c>
      <c r="C1074" s="96" t="s">
        <v>124</v>
      </c>
      <c r="D1074" s="146">
        <v>1</v>
      </c>
      <c r="E1074" s="149">
        <v>1200000</v>
      </c>
      <c r="F1074" s="158">
        <f>E1074*D1074</f>
        <v>1200000</v>
      </c>
    </row>
    <row r="1075" spans="2:6" ht="15.75">
      <c r="B1075" s="140">
        <v>2</v>
      </c>
      <c r="C1075" s="96" t="s">
        <v>125</v>
      </c>
      <c r="D1075" s="146">
        <v>1</v>
      </c>
      <c r="E1075" s="149">
        <v>1000000</v>
      </c>
      <c r="F1075" s="158">
        <f t="shared" ref="F1075:F1114" si="25">E1075*D1075</f>
        <v>1000000</v>
      </c>
    </row>
    <row r="1076" spans="2:6" ht="15.75">
      <c r="B1076" s="140">
        <v>3</v>
      </c>
      <c r="C1076" s="96" t="s">
        <v>126</v>
      </c>
      <c r="D1076" s="146">
        <v>5</v>
      </c>
      <c r="E1076" s="149">
        <v>750000</v>
      </c>
      <c r="F1076" s="158">
        <f t="shared" si="25"/>
        <v>3750000</v>
      </c>
    </row>
    <row r="1077" spans="2:6" ht="15.75">
      <c r="B1077" s="140">
        <v>4</v>
      </c>
      <c r="C1077" s="96" t="s">
        <v>156</v>
      </c>
      <c r="D1077" s="146">
        <v>1</v>
      </c>
      <c r="E1077" s="149">
        <v>6000000</v>
      </c>
      <c r="F1077" s="158">
        <f t="shared" si="25"/>
        <v>6000000</v>
      </c>
    </row>
    <row r="1078" spans="2:6" ht="15.75">
      <c r="B1078" s="140"/>
      <c r="C1078" s="96" t="s">
        <v>158</v>
      </c>
      <c r="D1078" s="146"/>
      <c r="E1078" s="149"/>
      <c r="F1078" s="158">
        <f t="shared" si="25"/>
        <v>0</v>
      </c>
    </row>
    <row r="1079" spans="2:6" ht="15.75">
      <c r="B1079" s="140">
        <v>5</v>
      </c>
      <c r="C1079" s="96" t="s">
        <v>564</v>
      </c>
      <c r="D1079" s="146">
        <v>65</v>
      </c>
      <c r="E1079" s="149">
        <v>62500</v>
      </c>
      <c r="F1079" s="158">
        <f t="shared" si="25"/>
        <v>4062500</v>
      </c>
    </row>
    <row r="1080" spans="2:6" ht="15.75">
      <c r="B1080" s="140">
        <v>6</v>
      </c>
      <c r="C1080" s="96" t="s">
        <v>585</v>
      </c>
      <c r="D1080" s="146">
        <v>133</v>
      </c>
      <c r="E1080" s="149">
        <v>65000</v>
      </c>
      <c r="F1080" s="158">
        <f t="shared" si="25"/>
        <v>8645000</v>
      </c>
    </row>
    <row r="1081" spans="2:6" ht="15.75">
      <c r="B1081" s="140">
        <v>7</v>
      </c>
      <c r="C1081" s="96" t="s">
        <v>586</v>
      </c>
      <c r="D1081" s="146">
        <v>85</v>
      </c>
      <c r="E1081" s="149">
        <v>62500</v>
      </c>
      <c r="F1081" s="158">
        <f t="shared" si="25"/>
        <v>5312500</v>
      </c>
    </row>
    <row r="1082" spans="2:6" ht="15.75">
      <c r="B1082" s="140">
        <v>8</v>
      </c>
      <c r="C1082" s="96" t="s">
        <v>161</v>
      </c>
      <c r="D1082" s="146">
        <v>463</v>
      </c>
      <c r="E1082" s="149">
        <v>46600</v>
      </c>
      <c r="F1082" s="158">
        <f t="shared" si="25"/>
        <v>21575800</v>
      </c>
    </row>
    <row r="1083" spans="2:6" ht="15.75">
      <c r="B1083" s="140">
        <v>9</v>
      </c>
      <c r="C1083" s="99" t="s">
        <v>127</v>
      </c>
      <c r="D1083" s="146">
        <v>1</v>
      </c>
      <c r="E1083" s="164">
        <v>250000</v>
      </c>
      <c r="F1083" s="158">
        <f t="shared" si="25"/>
        <v>250000</v>
      </c>
    </row>
    <row r="1084" spans="2:6" ht="15.75">
      <c r="B1084" s="140">
        <v>10</v>
      </c>
      <c r="C1084" s="99" t="s">
        <v>128</v>
      </c>
      <c r="D1084" s="146">
        <v>1</v>
      </c>
      <c r="E1084" s="164">
        <v>150000</v>
      </c>
      <c r="F1084" s="158">
        <f t="shared" si="25"/>
        <v>150000</v>
      </c>
    </row>
    <row r="1085" spans="2:6" ht="15.75">
      <c r="B1085" s="140">
        <v>11</v>
      </c>
      <c r="C1085" s="99" t="s">
        <v>129</v>
      </c>
      <c r="D1085" s="146">
        <v>100</v>
      </c>
      <c r="E1085" s="149">
        <v>20000</v>
      </c>
      <c r="F1085" s="158">
        <f t="shared" si="25"/>
        <v>2000000</v>
      </c>
    </row>
    <row r="1086" spans="2:6" ht="15.75">
      <c r="B1086" s="140">
        <v>12</v>
      </c>
      <c r="C1086" s="99" t="s">
        <v>565</v>
      </c>
      <c r="D1086" s="146">
        <v>1</v>
      </c>
      <c r="E1086" s="164">
        <v>4500000</v>
      </c>
      <c r="F1086" s="158">
        <f t="shared" si="25"/>
        <v>4500000</v>
      </c>
    </row>
    <row r="1087" spans="2:6" ht="15.75">
      <c r="B1087" s="140">
        <v>13</v>
      </c>
      <c r="C1087" s="99" t="s">
        <v>631</v>
      </c>
      <c r="D1087" s="146">
        <v>1</v>
      </c>
      <c r="E1087" s="164">
        <v>3000000</v>
      </c>
      <c r="F1087" s="158">
        <f t="shared" si="25"/>
        <v>3000000</v>
      </c>
    </row>
    <row r="1088" spans="2:6" ht="15.75">
      <c r="B1088" s="140">
        <v>14</v>
      </c>
      <c r="C1088" s="99" t="s">
        <v>632</v>
      </c>
      <c r="D1088" s="146">
        <v>1</v>
      </c>
      <c r="E1088" s="164">
        <v>300000</v>
      </c>
      <c r="F1088" s="158">
        <f t="shared" si="25"/>
        <v>300000</v>
      </c>
    </row>
    <row r="1089" spans="2:6" ht="15.75">
      <c r="B1089" s="140"/>
      <c r="C1089" s="105" t="s">
        <v>114</v>
      </c>
      <c r="D1089" s="146"/>
      <c r="E1089" s="149"/>
      <c r="F1089" s="158"/>
    </row>
    <row r="1090" spans="2:6" ht="15.75">
      <c r="B1090" s="140">
        <v>15</v>
      </c>
      <c r="C1090" s="99" t="s">
        <v>540</v>
      </c>
      <c r="D1090" s="146">
        <v>0.12</v>
      </c>
      <c r="E1090" s="149">
        <v>3500000</v>
      </c>
      <c r="F1090" s="158">
        <f t="shared" si="25"/>
        <v>420000</v>
      </c>
    </row>
    <row r="1091" spans="2:6" ht="15.75">
      <c r="B1091" s="140">
        <v>16</v>
      </c>
      <c r="C1091" s="99" t="s">
        <v>541</v>
      </c>
      <c r="D1091" s="146">
        <v>118</v>
      </c>
      <c r="E1091" s="149">
        <v>12500</v>
      </c>
      <c r="F1091" s="158">
        <f t="shared" si="25"/>
        <v>1475000</v>
      </c>
    </row>
    <row r="1092" spans="2:6" ht="15.75">
      <c r="B1092" s="140">
        <v>17</v>
      </c>
      <c r="C1092" s="99" t="s">
        <v>542</v>
      </c>
      <c r="D1092" s="146">
        <v>7.0000000000000007E-2</v>
      </c>
      <c r="E1092" s="149">
        <v>1500000</v>
      </c>
      <c r="F1092" s="158">
        <f t="shared" si="25"/>
        <v>105000.00000000001</v>
      </c>
    </row>
    <row r="1093" spans="2:6" ht="15.75">
      <c r="B1093" s="140">
        <v>18</v>
      </c>
      <c r="C1093" s="99" t="s">
        <v>557</v>
      </c>
      <c r="D1093" s="146">
        <v>11</v>
      </c>
      <c r="E1093" s="149">
        <v>101800</v>
      </c>
      <c r="F1093" s="158">
        <f t="shared" si="25"/>
        <v>1119800</v>
      </c>
    </row>
    <row r="1094" spans="2:6" ht="15.75">
      <c r="B1094" s="140">
        <v>19</v>
      </c>
      <c r="C1094" s="99" t="s">
        <v>558</v>
      </c>
      <c r="D1094" s="146">
        <v>31</v>
      </c>
      <c r="E1094" s="149">
        <v>140500</v>
      </c>
      <c r="F1094" s="158">
        <f t="shared" si="25"/>
        <v>4355500</v>
      </c>
    </row>
    <row r="1095" spans="2:6" ht="15.75">
      <c r="B1095" s="140">
        <v>20</v>
      </c>
      <c r="C1095" s="99" t="s">
        <v>543</v>
      </c>
      <c r="D1095" s="146">
        <v>64</v>
      </c>
      <c r="E1095" s="149">
        <v>130200</v>
      </c>
      <c r="F1095" s="158">
        <f t="shared" si="25"/>
        <v>8332800</v>
      </c>
    </row>
    <row r="1096" spans="2:6" ht="15.75">
      <c r="B1096" s="140">
        <v>21</v>
      </c>
      <c r="C1096" s="99" t="s">
        <v>559</v>
      </c>
      <c r="D1096" s="146">
        <v>7</v>
      </c>
      <c r="E1096" s="149">
        <v>156000</v>
      </c>
      <c r="F1096" s="158">
        <f t="shared" si="25"/>
        <v>1092000</v>
      </c>
    </row>
    <row r="1097" spans="2:6" ht="15.75">
      <c r="B1097" s="140">
        <v>22</v>
      </c>
      <c r="C1097" s="99" t="s">
        <v>560</v>
      </c>
      <c r="D1097" s="146">
        <v>375</v>
      </c>
      <c r="E1097" s="149">
        <v>55000</v>
      </c>
      <c r="F1097" s="158">
        <f t="shared" si="25"/>
        <v>20625000</v>
      </c>
    </row>
    <row r="1098" spans="2:6" ht="15.75">
      <c r="B1098" s="140">
        <v>23</v>
      </c>
      <c r="C1098" s="99" t="s">
        <v>561</v>
      </c>
      <c r="D1098" s="146">
        <v>6</v>
      </c>
      <c r="E1098" s="149">
        <v>120000</v>
      </c>
      <c r="F1098" s="158">
        <f t="shared" si="25"/>
        <v>720000</v>
      </c>
    </row>
    <row r="1099" spans="2:6" ht="15.75">
      <c r="B1099" s="140">
        <v>24</v>
      </c>
      <c r="C1099" s="99" t="s">
        <v>546</v>
      </c>
      <c r="D1099" s="146">
        <v>27</v>
      </c>
      <c r="E1099" s="149">
        <v>120000</v>
      </c>
      <c r="F1099" s="158">
        <f t="shared" si="25"/>
        <v>3240000</v>
      </c>
    </row>
    <row r="1100" spans="2:6" ht="15.75">
      <c r="B1100" s="140">
        <v>25</v>
      </c>
      <c r="C1100" s="99" t="s">
        <v>547</v>
      </c>
      <c r="D1100" s="147">
        <v>11225</v>
      </c>
      <c r="E1100" s="149">
        <v>9500</v>
      </c>
      <c r="F1100" s="158">
        <f t="shared" si="25"/>
        <v>106637500</v>
      </c>
    </row>
    <row r="1101" spans="2:6" ht="15.75">
      <c r="B1101" s="140">
        <v>26</v>
      </c>
      <c r="C1101" s="99" t="s">
        <v>548</v>
      </c>
      <c r="D1101" s="146">
        <v>181</v>
      </c>
      <c r="E1101" s="149">
        <v>15000</v>
      </c>
      <c r="F1101" s="158">
        <f t="shared" si="25"/>
        <v>2715000</v>
      </c>
    </row>
    <row r="1102" spans="2:6" ht="15.75">
      <c r="B1102" s="140">
        <v>27</v>
      </c>
      <c r="C1102" s="99" t="s">
        <v>549</v>
      </c>
      <c r="D1102" s="146">
        <v>14</v>
      </c>
      <c r="E1102" s="149">
        <v>120000</v>
      </c>
      <c r="F1102" s="158">
        <f t="shared" si="25"/>
        <v>1680000</v>
      </c>
    </row>
    <row r="1103" spans="2:6" ht="15.75">
      <c r="B1103" s="140">
        <v>28</v>
      </c>
      <c r="C1103" s="99" t="s">
        <v>550</v>
      </c>
      <c r="D1103" s="146">
        <v>19</v>
      </c>
      <c r="E1103" s="149">
        <v>286000</v>
      </c>
      <c r="F1103" s="158">
        <f t="shared" si="25"/>
        <v>5434000</v>
      </c>
    </row>
    <row r="1104" spans="2:6" ht="15.75">
      <c r="B1104" s="140">
        <v>29</v>
      </c>
      <c r="C1104" s="99" t="s">
        <v>551</v>
      </c>
      <c r="D1104" s="146">
        <v>6.17</v>
      </c>
      <c r="E1104" s="149">
        <v>1500000</v>
      </c>
      <c r="F1104" s="158">
        <f t="shared" si="25"/>
        <v>9255000</v>
      </c>
    </row>
    <row r="1105" spans="2:6" ht="15.75">
      <c r="B1105" s="140">
        <v>30</v>
      </c>
      <c r="C1105" s="99" t="s">
        <v>552</v>
      </c>
      <c r="D1105" s="146">
        <v>2.72</v>
      </c>
      <c r="E1105" s="149">
        <v>2200000</v>
      </c>
      <c r="F1105" s="158">
        <f t="shared" si="25"/>
        <v>5984000</v>
      </c>
    </row>
    <row r="1106" spans="2:6" ht="15.75">
      <c r="B1106" s="140">
        <v>31</v>
      </c>
      <c r="C1106" s="99" t="s">
        <v>553</v>
      </c>
      <c r="D1106" s="146">
        <v>104</v>
      </c>
      <c r="E1106" s="149">
        <v>112000</v>
      </c>
      <c r="F1106" s="158">
        <f t="shared" si="25"/>
        <v>11648000</v>
      </c>
    </row>
    <row r="1107" spans="2:6" ht="15.75">
      <c r="B1107" s="140">
        <v>32</v>
      </c>
      <c r="C1107" s="99" t="s">
        <v>554</v>
      </c>
      <c r="D1107" s="146">
        <v>291</v>
      </c>
      <c r="E1107" s="149">
        <v>12000</v>
      </c>
      <c r="F1107" s="158">
        <f t="shared" si="25"/>
        <v>3492000</v>
      </c>
    </row>
    <row r="1108" spans="2:6" ht="15.75">
      <c r="B1108" s="140">
        <v>33</v>
      </c>
      <c r="C1108" s="99" t="s">
        <v>532</v>
      </c>
      <c r="D1108" s="146">
        <v>2</v>
      </c>
      <c r="E1108" s="149">
        <v>500000</v>
      </c>
      <c r="F1108" s="158">
        <f t="shared" si="25"/>
        <v>1000000</v>
      </c>
    </row>
    <row r="1109" spans="2:6" ht="15.75">
      <c r="B1109" s="140">
        <v>34</v>
      </c>
      <c r="C1109" s="99" t="s">
        <v>525</v>
      </c>
      <c r="D1109" s="146">
        <v>2</v>
      </c>
      <c r="E1109" s="149">
        <v>50000</v>
      </c>
      <c r="F1109" s="158">
        <f t="shared" si="25"/>
        <v>100000</v>
      </c>
    </row>
    <row r="1110" spans="2:6" ht="15.75">
      <c r="B1110" s="140">
        <v>35</v>
      </c>
      <c r="C1110" s="99" t="s">
        <v>562</v>
      </c>
      <c r="D1110" s="146">
        <v>5</v>
      </c>
      <c r="E1110" s="149">
        <v>40000</v>
      </c>
      <c r="F1110" s="158">
        <f t="shared" si="25"/>
        <v>200000</v>
      </c>
    </row>
    <row r="1111" spans="2:6" ht="15.75">
      <c r="B1111" s="140">
        <v>36</v>
      </c>
      <c r="C1111" s="99" t="s">
        <v>519</v>
      </c>
      <c r="D1111" s="146">
        <v>5</v>
      </c>
      <c r="E1111" s="149">
        <v>25000</v>
      </c>
      <c r="F1111" s="158">
        <f t="shared" si="25"/>
        <v>125000</v>
      </c>
    </row>
    <row r="1112" spans="2:6" ht="15.75">
      <c r="B1112" s="140">
        <v>37</v>
      </c>
      <c r="C1112" s="99" t="s">
        <v>563</v>
      </c>
      <c r="D1112" s="146">
        <v>10</v>
      </c>
      <c r="E1112" s="149">
        <v>35000</v>
      </c>
      <c r="F1112" s="158">
        <f t="shared" si="25"/>
        <v>350000</v>
      </c>
    </row>
    <row r="1113" spans="2:6" ht="15.75">
      <c r="B1113" s="140">
        <v>38</v>
      </c>
      <c r="C1113" s="99" t="s">
        <v>524</v>
      </c>
      <c r="D1113" s="146">
        <v>60</v>
      </c>
      <c r="E1113" s="149">
        <v>15000</v>
      </c>
      <c r="F1113" s="158">
        <f t="shared" si="25"/>
        <v>900000</v>
      </c>
    </row>
    <row r="1114" spans="2:6" ht="15.75">
      <c r="B1114" s="140">
        <v>39</v>
      </c>
      <c r="C1114" s="99" t="s">
        <v>664</v>
      </c>
      <c r="D1114" s="146">
        <v>1</v>
      </c>
      <c r="E1114" s="149">
        <v>35280000</v>
      </c>
      <c r="F1114" s="158">
        <f t="shared" si="25"/>
        <v>35280000</v>
      </c>
    </row>
    <row r="1115" spans="2:6" ht="18.75">
      <c r="B1115" s="910" t="s">
        <v>277</v>
      </c>
      <c r="C1115" s="911"/>
      <c r="D1115" s="911"/>
      <c r="E1115" s="912"/>
      <c r="F1115" s="159">
        <f>SUM(F1074:F1114)</f>
        <v>288031400</v>
      </c>
    </row>
    <row r="1116" spans="2:6" ht="18.75">
      <c r="B1116" s="137"/>
      <c r="C1116" s="139" t="s">
        <v>280</v>
      </c>
      <c r="D1116" s="914" t="s">
        <v>786</v>
      </c>
      <c r="E1116" s="914"/>
      <c r="F1116" s="914"/>
    </row>
    <row r="1117" spans="2:6" ht="18.75">
      <c r="B1117" s="137"/>
      <c r="C1117" s="139" t="s">
        <v>281</v>
      </c>
      <c r="E1117" s="157" t="s">
        <v>278</v>
      </c>
    </row>
    <row r="1118" spans="2:6" ht="18.75">
      <c r="B1118" s="137"/>
      <c r="C1118" s="218"/>
      <c r="D1118" s="220"/>
      <c r="E1118" s="219"/>
    </row>
    <row r="1119" spans="2:6" ht="18.75">
      <c r="B1119" s="137"/>
      <c r="C1119" s="218"/>
      <c r="D1119" s="220"/>
      <c r="E1119" s="219"/>
    </row>
    <row r="1120" spans="2:6" ht="18.75">
      <c r="B1120" s="137"/>
      <c r="C1120" s="218" t="s">
        <v>784</v>
      </c>
      <c r="D1120" s="220"/>
      <c r="E1120" s="176" t="s">
        <v>863</v>
      </c>
    </row>
    <row r="1121" spans="2:6" ht="18.75">
      <c r="B1121" s="137"/>
      <c r="C1121" s="569"/>
      <c r="D1121" s="567"/>
      <c r="E1121" s="176"/>
      <c r="F1121" s="571"/>
    </row>
    <row r="1122" spans="2:6" ht="18.75">
      <c r="B1122" s="137"/>
      <c r="C1122" s="569"/>
      <c r="D1122" s="567"/>
      <c r="E1122" s="176"/>
      <c r="F1122" s="571"/>
    </row>
    <row r="1123" spans="2:6" ht="18.75">
      <c r="B1123" s="137"/>
      <c r="C1123" s="569"/>
      <c r="D1123" s="567"/>
      <c r="E1123" s="176"/>
      <c r="F1123" s="571"/>
    </row>
    <row r="1124" spans="2:6" ht="18.75">
      <c r="B1124" s="137"/>
      <c r="C1124" s="569"/>
      <c r="D1124" s="567"/>
      <c r="E1124" s="176"/>
      <c r="F1124" s="571"/>
    </row>
    <row r="1125" spans="2:6" ht="18.75">
      <c r="B1125" s="137"/>
      <c r="C1125" s="569"/>
      <c r="D1125" s="567"/>
      <c r="E1125" s="176"/>
      <c r="F1125" s="571"/>
    </row>
    <row r="1126" spans="2:6" ht="18.75">
      <c r="B1126" s="137"/>
      <c r="C1126" s="569"/>
      <c r="D1126" s="567"/>
      <c r="E1126" s="176"/>
      <c r="F1126" s="571"/>
    </row>
    <row r="1127" spans="2:6" ht="18.75">
      <c r="B1127" s="137"/>
      <c r="C1127" s="569"/>
      <c r="D1127" s="567"/>
      <c r="E1127" s="176"/>
      <c r="F1127" s="571"/>
    </row>
    <row r="1128" spans="2:6" ht="18.75">
      <c r="B1128" s="137"/>
      <c r="C1128" s="569"/>
      <c r="D1128" s="567"/>
      <c r="E1128" s="176"/>
      <c r="F1128" s="571"/>
    </row>
    <row r="1129" spans="2:6" ht="18.75">
      <c r="B1129" s="137"/>
      <c r="C1129" s="569"/>
      <c r="D1129" s="567"/>
      <c r="E1129" s="176"/>
      <c r="F1129" s="571"/>
    </row>
    <row r="1130" spans="2:6" ht="18.75">
      <c r="B1130" s="137"/>
      <c r="C1130" s="569"/>
      <c r="D1130" s="567"/>
      <c r="E1130" s="176"/>
      <c r="F1130" s="571"/>
    </row>
    <row r="1131" spans="2:6" ht="18.75">
      <c r="B1131" s="137"/>
      <c r="C1131" s="569"/>
      <c r="D1131" s="567"/>
      <c r="E1131" s="176"/>
      <c r="F1131" s="571"/>
    </row>
    <row r="1132" spans="2:6" ht="18.75">
      <c r="B1132" s="137"/>
      <c r="C1132" s="569"/>
      <c r="D1132" s="567"/>
      <c r="E1132" s="176"/>
      <c r="F1132" s="571"/>
    </row>
    <row r="1133" spans="2:6" ht="18.75">
      <c r="B1133" s="137"/>
      <c r="C1133" s="569"/>
      <c r="D1133" s="567"/>
      <c r="E1133" s="176"/>
      <c r="F1133" s="571"/>
    </row>
    <row r="1134" spans="2:6" ht="18.75">
      <c r="B1134" s="137"/>
      <c r="C1134" s="569"/>
      <c r="D1134" s="567"/>
      <c r="E1134" s="176"/>
      <c r="F1134" s="571"/>
    </row>
    <row r="1135" spans="2:6" ht="18.75">
      <c r="B1135" s="137"/>
      <c r="C1135" s="569"/>
      <c r="D1135" s="567"/>
      <c r="E1135" s="176"/>
      <c r="F1135" s="571"/>
    </row>
    <row r="1136" spans="2:6" ht="18.75">
      <c r="B1136" s="137"/>
      <c r="C1136" s="569"/>
      <c r="D1136" s="567"/>
      <c r="E1136" s="176"/>
      <c r="F1136" s="571"/>
    </row>
    <row r="1137" spans="2:6" ht="18.75">
      <c r="B1137" s="137"/>
      <c r="C1137" s="569"/>
      <c r="D1137" s="567"/>
      <c r="E1137" s="176"/>
      <c r="F1137" s="571"/>
    </row>
    <row r="1138" spans="2:6" ht="18.75">
      <c r="B1138" s="137"/>
      <c r="C1138" s="569"/>
      <c r="D1138" s="567"/>
      <c r="E1138" s="176"/>
      <c r="F1138" s="571"/>
    </row>
    <row r="1139" spans="2:6" ht="18.75">
      <c r="B1139" s="137"/>
      <c r="C1139" s="569"/>
      <c r="D1139" s="567"/>
      <c r="E1139" s="176"/>
      <c r="F1139" s="571"/>
    </row>
    <row r="1140" spans="2:6" ht="18.75">
      <c r="B1140" s="137"/>
      <c r="C1140" s="569"/>
      <c r="D1140" s="567"/>
      <c r="E1140" s="176"/>
      <c r="F1140" s="571"/>
    </row>
    <row r="1141" spans="2:6" ht="18.75">
      <c r="B1141" s="137"/>
      <c r="C1141" s="569"/>
      <c r="D1141" s="567"/>
      <c r="E1141" s="176"/>
      <c r="F1141" s="571"/>
    </row>
    <row r="1142" spans="2:6" ht="18.75">
      <c r="B1142" s="137"/>
      <c r="C1142" s="569"/>
      <c r="D1142" s="567"/>
      <c r="E1142" s="176"/>
      <c r="F1142" s="571"/>
    </row>
    <row r="1143" spans="2:6" ht="19.5" customHeight="1">
      <c r="B1143" s="137"/>
      <c r="C1143" s="569"/>
      <c r="D1143" s="567"/>
      <c r="E1143" s="176"/>
      <c r="F1143" s="571"/>
    </row>
    <row r="1144" spans="2:6" ht="21">
      <c r="B1144" s="915" t="s">
        <v>267</v>
      </c>
      <c r="C1144" s="915"/>
      <c r="D1144" s="915"/>
      <c r="E1144" s="915"/>
      <c r="F1144" s="915"/>
    </row>
    <row r="1145" spans="2:6" ht="21">
      <c r="B1145" s="570"/>
      <c r="C1145" s="570"/>
      <c r="D1145" s="570"/>
      <c r="E1145" s="570"/>
      <c r="F1145" s="233"/>
    </row>
    <row r="1146" spans="2:6">
      <c r="B1146" s="908" t="s">
        <v>780</v>
      </c>
      <c r="C1146" s="908"/>
      <c r="D1146" s="908"/>
      <c r="E1146" s="908"/>
      <c r="F1146" s="908"/>
    </row>
    <row r="1147" spans="2:6">
      <c r="B1147" s="908" t="s">
        <v>781</v>
      </c>
      <c r="C1147" s="908"/>
      <c r="D1147" s="908"/>
      <c r="E1147" s="908"/>
      <c r="F1147" s="908"/>
    </row>
    <row r="1148" spans="2:6">
      <c r="B1148" s="569"/>
      <c r="C1148" s="569"/>
      <c r="D1148" s="569"/>
      <c r="E1148" s="569"/>
      <c r="F1148" s="234"/>
    </row>
    <row r="1149" spans="2:6">
      <c r="B1149" s="569">
        <v>1</v>
      </c>
      <c r="C1149" s="909" t="s">
        <v>871</v>
      </c>
      <c r="D1149" s="909"/>
      <c r="E1149" s="909"/>
      <c r="F1149" s="571"/>
    </row>
    <row r="1150" spans="2:6">
      <c r="B1150" s="569">
        <v>2</v>
      </c>
      <c r="C1150" s="909" t="s">
        <v>1361</v>
      </c>
      <c r="D1150" s="909"/>
      <c r="E1150" s="909"/>
      <c r="F1150" s="571"/>
    </row>
    <row r="1151" spans="2:6">
      <c r="B1151" s="569">
        <v>3</v>
      </c>
      <c r="C1151" s="909" t="s">
        <v>1360</v>
      </c>
      <c r="D1151" s="909"/>
      <c r="E1151" s="909"/>
      <c r="F1151" s="571"/>
    </row>
    <row r="1152" spans="2:6">
      <c r="D1152" s="567"/>
      <c r="E1152" s="571"/>
      <c r="F1152" s="571"/>
    </row>
    <row r="1153" spans="2:6">
      <c r="B1153" s="909" t="s">
        <v>946</v>
      </c>
      <c r="C1153" s="909"/>
      <c r="D1153" s="909"/>
      <c r="E1153" s="909"/>
      <c r="F1153" s="909"/>
    </row>
    <row r="1154" spans="2:6">
      <c r="B1154" s="569"/>
      <c r="C1154" s="569"/>
      <c r="D1154" s="569"/>
      <c r="E1154" s="569"/>
      <c r="F1154" s="234"/>
    </row>
    <row r="1155" spans="2:6" ht="30">
      <c r="B1155" s="573" t="s">
        <v>274</v>
      </c>
      <c r="C1155" s="573" t="s">
        <v>2</v>
      </c>
      <c r="D1155" s="152" t="s">
        <v>275</v>
      </c>
      <c r="E1155" s="158" t="s">
        <v>276</v>
      </c>
      <c r="F1155" s="158" t="s">
        <v>277</v>
      </c>
    </row>
    <row r="1156" spans="2:6" ht="15.75">
      <c r="B1156" s="573">
        <v>1</v>
      </c>
      <c r="C1156" s="566" t="s">
        <v>564</v>
      </c>
      <c r="D1156" s="146">
        <v>24</v>
      </c>
      <c r="E1156" s="149">
        <v>62500</v>
      </c>
      <c r="F1156" s="158">
        <f t="shared" ref="F1156:F1160" si="26">E1156*D1156</f>
        <v>1500000</v>
      </c>
    </row>
    <row r="1157" spans="2:6" ht="15.75">
      <c r="B1157" s="573">
        <v>2</v>
      </c>
      <c r="C1157" s="566" t="s">
        <v>585</v>
      </c>
      <c r="D1157" s="146">
        <v>30</v>
      </c>
      <c r="E1157" s="149">
        <v>65000</v>
      </c>
      <c r="F1157" s="158">
        <f t="shared" si="26"/>
        <v>1950000</v>
      </c>
    </row>
    <row r="1158" spans="2:6" ht="15.75">
      <c r="B1158" s="573">
        <v>3</v>
      </c>
      <c r="C1158" s="566" t="s">
        <v>586</v>
      </c>
      <c r="D1158" s="146">
        <v>30</v>
      </c>
      <c r="E1158" s="149">
        <v>62500</v>
      </c>
      <c r="F1158" s="158">
        <f t="shared" si="26"/>
        <v>1875000</v>
      </c>
    </row>
    <row r="1159" spans="2:6" ht="15.75">
      <c r="B1159" s="573">
        <v>4</v>
      </c>
      <c r="C1159" s="566" t="s">
        <v>161</v>
      </c>
      <c r="D1159" s="146">
        <v>100</v>
      </c>
      <c r="E1159" s="149">
        <v>46600</v>
      </c>
      <c r="F1159" s="158">
        <f t="shared" si="26"/>
        <v>4660000</v>
      </c>
    </row>
    <row r="1160" spans="2:6" ht="15.75">
      <c r="B1160" s="573">
        <v>5</v>
      </c>
      <c r="C1160" s="99" t="s">
        <v>129</v>
      </c>
      <c r="D1160" s="146">
        <v>50</v>
      </c>
      <c r="E1160" s="149">
        <v>20000</v>
      </c>
      <c r="F1160" s="158">
        <f t="shared" si="26"/>
        <v>1000000</v>
      </c>
    </row>
    <row r="1161" spans="2:6" ht="15.75">
      <c r="B1161" s="573">
        <v>6</v>
      </c>
      <c r="C1161" s="99" t="s">
        <v>560</v>
      </c>
      <c r="D1161" s="146">
        <v>100</v>
      </c>
      <c r="E1161" s="149">
        <v>55000</v>
      </c>
      <c r="F1161" s="158">
        <f t="shared" ref="F1161:F1162" si="27">E1161*D1161</f>
        <v>5500000</v>
      </c>
    </row>
    <row r="1162" spans="2:6" ht="15.75">
      <c r="B1162" s="573">
        <v>7</v>
      </c>
      <c r="C1162" s="99" t="s">
        <v>547</v>
      </c>
      <c r="D1162" s="147">
        <v>4000</v>
      </c>
      <c r="E1162" s="149">
        <v>9500</v>
      </c>
      <c r="F1162" s="158">
        <f t="shared" si="27"/>
        <v>38000000</v>
      </c>
    </row>
    <row r="1163" spans="2:6" ht="18.75">
      <c r="B1163" s="910" t="s">
        <v>277</v>
      </c>
      <c r="C1163" s="911"/>
      <c r="D1163" s="911"/>
      <c r="E1163" s="912"/>
      <c r="F1163" s="159">
        <f>SUM(F1156:F1162)</f>
        <v>54485000</v>
      </c>
    </row>
    <row r="1164" spans="2:6" ht="18.75">
      <c r="B1164" s="137"/>
      <c r="C1164" s="568" t="s">
        <v>1327</v>
      </c>
      <c r="D1164" s="913" t="s">
        <v>1325</v>
      </c>
      <c r="E1164" s="914"/>
      <c r="F1164" s="914"/>
    </row>
    <row r="1165" spans="2:6" ht="18.75">
      <c r="B1165" s="137"/>
      <c r="C1165" s="568" t="s">
        <v>1098</v>
      </c>
      <c r="D1165" s="567"/>
      <c r="E1165" s="571" t="s">
        <v>278</v>
      </c>
      <c r="F1165" s="571"/>
    </row>
    <row r="1166" spans="2:6" ht="18.75">
      <c r="B1166" s="137"/>
      <c r="C1166" s="569"/>
      <c r="D1166" s="567"/>
      <c r="E1166" s="571"/>
      <c r="F1166" s="571"/>
    </row>
    <row r="1167" spans="2:6" ht="18.75">
      <c r="B1167" s="137"/>
      <c r="C1167" s="569"/>
      <c r="D1167" s="567"/>
      <c r="E1167" s="571"/>
      <c r="F1167" s="571"/>
    </row>
    <row r="1168" spans="2:6" ht="18.75">
      <c r="B1168" s="137"/>
      <c r="C1168" s="568" t="s">
        <v>1359</v>
      </c>
      <c r="D1168" s="567"/>
      <c r="E1168" s="176" t="s">
        <v>863</v>
      </c>
      <c r="F1168" s="571"/>
    </row>
    <row r="1169" spans="2:6" ht="18.75">
      <c r="B1169" s="137"/>
      <c r="C1169" s="619" t="s">
        <v>1108</v>
      </c>
      <c r="D1169" s="567"/>
      <c r="E1169" s="176"/>
      <c r="F1169" s="571"/>
    </row>
    <row r="1170" spans="2:6" ht="18.75">
      <c r="B1170" s="137"/>
      <c r="C1170" s="569"/>
      <c r="D1170" s="567"/>
      <c r="E1170" s="176"/>
      <c r="F1170" s="571"/>
    </row>
    <row r="1171" spans="2:6" ht="18.75">
      <c r="B1171" s="137"/>
      <c r="C1171" s="569"/>
      <c r="D1171" s="567"/>
      <c r="E1171" s="176"/>
      <c r="F1171" s="571"/>
    </row>
    <row r="1172" spans="2:6" ht="18.75">
      <c r="B1172" s="137"/>
      <c r="C1172" s="569"/>
      <c r="D1172" s="567"/>
      <c r="E1172" s="176"/>
      <c r="F1172" s="571"/>
    </row>
    <row r="1173" spans="2:6" ht="18.75">
      <c r="B1173" s="137"/>
      <c r="C1173" s="569"/>
      <c r="D1173" s="567"/>
      <c r="E1173" s="176"/>
      <c r="F1173" s="571"/>
    </row>
    <row r="1174" spans="2:6" ht="18.75">
      <c r="B1174" s="137"/>
      <c r="C1174" s="569"/>
      <c r="D1174" s="567"/>
      <c r="E1174" s="176"/>
      <c r="F1174" s="571"/>
    </row>
    <row r="1175" spans="2:6" ht="18.75">
      <c r="B1175" s="137"/>
      <c r="C1175" s="569"/>
      <c r="D1175" s="567"/>
      <c r="E1175" s="176"/>
      <c r="F1175" s="571"/>
    </row>
    <row r="1176" spans="2:6" ht="18.75">
      <c r="B1176" s="137"/>
      <c r="C1176" s="569"/>
      <c r="D1176" s="567"/>
      <c r="E1176" s="176"/>
      <c r="F1176" s="571"/>
    </row>
    <row r="1177" spans="2:6" ht="18.75">
      <c r="B1177" s="137"/>
      <c r="C1177" s="569"/>
      <c r="D1177" s="567"/>
      <c r="E1177" s="176"/>
      <c r="F1177" s="571"/>
    </row>
    <row r="1178" spans="2:6">
      <c r="B1178" s="908" t="s">
        <v>780</v>
      </c>
      <c r="C1178" s="908"/>
      <c r="D1178" s="908"/>
      <c r="E1178" s="908"/>
      <c r="F1178" s="908"/>
    </row>
    <row r="1179" spans="2:6">
      <c r="B1179" s="908" t="s">
        <v>781</v>
      </c>
      <c r="C1179" s="908"/>
      <c r="D1179" s="908"/>
      <c r="E1179" s="908"/>
      <c r="F1179" s="908"/>
    </row>
    <row r="1180" spans="2:6">
      <c r="B1180" t="s">
        <v>782</v>
      </c>
    </row>
    <row r="1181" spans="2:6">
      <c r="B1181" s="139">
        <v>1</v>
      </c>
      <c r="C1181" s="909" t="s">
        <v>871</v>
      </c>
      <c r="D1181" s="909"/>
      <c r="E1181" s="909"/>
    </row>
    <row r="1182" spans="2:6">
      <c r="B1182" s="139">
        <v>2</v>
      </c>
      <c r="C1182" s="909" t="s">
        <v>851</v>
      </c>
      <c r="D1182" s="909"/>
      <c r="E1182" s="909"/>
    </row>
    <row r="1183" spans="2:6">
      <c r="B1183" s="139">
        <v>3</v>
      </c>
      <c r="C1183" s="909" t="s">
        <v>815</v>
      </c>
      <c r="D1183" s="909"/>
      <c r="E1183" s="909"/>
    </row>
    <row r="1185" spans="2:6">
      <c r="B1185" s="908" t="s">
        <v>849</v>
      </c>
      <c r="C1185" s="908"/>
      <c r="D1185" s="908"/>
      <c r="E1185" s="908"/>
      <c r="F1185" s="908"/>
    </row>
    <row r="1187" spans="2:6" ht="30">
      <c r="B1187" s="140" t="s">
        <v>274</v>
      </c>
      <c r="C1187" s="140" t="s">
        <v>2</v>
      </c>
      <c r="D1187" s="152" t="s">
        <v>275</v>
      </c>
      <c r="E1187" s="158" t="s">
        <v>276</v>
      </c>
      <c r="F1187" s="158" t="s">
        <v>277</v>
      </c>
    </row>
    <row r="1188" spans="2:6" ht="15.75">
      <c r="B1188" s="140"/>
      <c r="C1188" s="99" t="s">
        <v>129</v>
      </c>
      <c r="D1188" s="146">
        <v>18</v>
      </c>
      <c r="E1188" s="150">
        <v>20000</v>
      </c>
      <c r="F1188" s="158">
        <f>E1188*D1188</f>
        <v>360000</v>
      </c>
    </row>
    <row r="1189" spans="2:6" ht="15.75">
      <c r="B1189" s="140"/>
      <c r="C1189" s="96" t="s">
        <v>124</v>
      </c>
      <c r="D1189" s="146">
        <v>1</v>
      </c>
      <c r="E1189" s="150">
        <v>200000</v>
      </c>
      <c r="F1189" s="158">
        <f t="shared" ref="F1189:F1209" si="28">E1189*D1189</f>
        <v>200000</v>
      </c>
    </row>
    <row r="1190" spans="2:6" ht="15.75">
      <c r="B1190" s="140"/>
      <c r="C1190" s="96" t="s">
        <v>125</v>
      </c>
      <c r="D1190" s="146">
        <v>1</v>
      </c>
      <c r="E1190" s="150">
        <v>150000</v>
      </c>
      <c r="F1190" s="158">
        <f t="shared" si="28"/>
        <v>150000</v>
      </c>
    </row>
    <row r="1191" spans="2:6" ht="15.75">
      <c r="B1191" s="140"/>
      <c r="C1191" s="96" t="s">
        <v>126</v>
      </c>
      <c r="D1191" s="146">
        <v>5</v>
      </c>
      <c r="E1191" s="150">
        <v>100000</v>
      </c>
      <c r="F1191" s="158">
        <f t="shared" si="28"/>
        <v>500000</v>
      </c>
    </row>
    <row r="1192" spans="2:6" ht="15.75">
      <c r="B1192" s="140"/>
      <c r="C1192" s="96" t="s">
        <v>156</v>
      </c>
      <c r="D1192" s="146">
        <v>1</v>
      </c>
      <c r="E1192" s="150">
        <v>200000</v>
      </c>
      <c r="F1192" s="158">
        <f t="shared" si="28"/>
        <v>200000</v>
      </c>
    </row>
    <row r="1193" spans="2:6" ht="15.75">
      <c r="B1193" s="140"/>
      <c r="C1193" s="96" t="s">
        <v>158</v>
      </c>
      <c r="D1193" s="146"/>
      <c r="E1193" s="150"/>
      <c r="F1193" s="158">
        <f t="shared" si="28"/>
        <v>0</v>
      </c>
    </row>
    <row r="1194" spans="2:6" ht="15.75">
      <c r="B1194" s="140"/>
      <c r="C1194" s="96" t="s">
        <v>160</v>
      </c>
      <c r="D1194" s="146">
        <v>29</v>
      </c>
      <c r="E1194" s="150">
        <v>62500</v>
      </c>
      <c r="F1194" s="158">
        <f t="shared" si="28"/>
        <v>1812500</v>
      </c>
    </row>
    <row r="1195" spans="2:6" ht="15.75">
      <c r="B1195" s="140"/>
      <c r="C1195" s="96" t="s">
        <v>161</v>
      </c>
      <c r="D1195" s="146">
        <v>65</v>
      </c>
      <c r="E1195" s="150">
        <v>46600</v>
      </c>
      <c r="F1195" s="158">
        <f t="shared" si="28"/>
        <v>3029000</v>
      </c>
    </row>
    <row r="1196" spans="2:6" ht="15.75">
      <c r="B1196" s="140"/>
      <c r="C1196" s="96" t="s">
        <v>505</v>
      </c>
      <c r="D1196" s="146">
        <v>1</v>
      </c>
      <c r="E1196" s="150">
        <v>750000</v>
      </c>
      <c r="F1196" s="158">
        <f t="shared" si="28"/>
        <v>750000</v>
      </c>
    </row>
    <row r="1197" spans="2:6" ht="15.75">
      <c r="B1197" s="140"/>
      <c r="C1197" s="99" t="s">
        <v>526</v>
      </c>
      <c r="D1197" s="146">
        <v>1</v>
      </c>
      <c r="E1197" s="150">
        <v>200000</v>
      </c>
      <c r="F1197" s="158">
        <f t="shared" si="28"/>
        <v>200000</v>
      </c>
    </row>
    <row r="1198" spans="2:6" ht="15.75">
      <c r="B1198" s="140"/>
      <c r="C1198" s="99" t="s">
        <v>127</v>
      </c>
      <c r="D1198" s="146">
        <v>1</v>
      </c>
      <c r="E1198" s="150">
        <v>50000</v>
      </c>
      <c r="F1198" s="158">
        <f t="shared" si="28"/>
        <v>50000</v>
      </c>
    </row>
    <row r="1199" spans="2:6" ht="15.75">
      <c r="B1199" s="140"/>
      <c r="C1199" s="99" t="s">
        <v>128</v>
      </c>
      <c r="D1199" s="146">
        <v>1</v>
      </c>
      <c r="E1199" s="150">
        <v>50000</v>
      </c>
      <c r="F1199" s="158">
        <f t="shared" si="28"/>
        <v>50000</v>
      </c>
    </row>
    <row r="1200" spans="2:6" ht="15.75">
      <c r="B1200" s="140"/>
      <c r="C1200" s="99" t="s">
        <v>114</v>
      </c>
      <c r="D1200" s="146"/>
      <c r="E1200" s="150"/>
      <c r="F1200" s="158">
        <f t="shared" si="28"/>
        <v>0</v>
      </c>
    </row>
    <row r="1201" spans="2:6" ht="15.75">
      <c r="B1201" s="140"/>
      <c r="C1201" s="96" t="s">
        <v>507</v>
      </c>
      <c r="D1201" s="146">
        <v>128</v>
      </c>
      <c r="E1201" s="150">
        <v>55000</v>
      </c>
      <c r="F1201" s="158">
        <f t="shared" si="28"/>
        <v>7040000</v>
      </c>
    </row>
    <row r="1202" spans="2:6" ht="15.75">
      <c r="B1202" s="140"/>
      <c r="C1202" s="96" t="s">
        <v>509</v>
      </c>
      <c r="D1202" s="146">
        <v>17</v>
      </c>
      <c r="E1202" s="150">
        <v>120000</v>
      </c>
      <c r="F1202" s="158">
        <f t="shared" si="28"/>
        <v>2040000</v>
      </c>
    </row>
    <row r="1203" spans="2:6" ht="15.75">
      <c r="B1203" s="140"/>
      <c r="C1203" s="96" t="s">
        <v>523</v>
      </c>
      <c r="D1203" s="146">
        <v>37</v>
      </c>
      <c r="E1203" s="150">
        <v>130200</v>
      </c>
      <c r="F1203" s="158">
        <f t="shared" si="28"/>
        <v>4817400</v>
      </c>
    </row>
    <row r="1204" spans="2:6" ht="15.75">
      <c r="B1204" s="140"/>
      <c r="C1204" s="96" t="s">
        <v>524</v>
      </c>
      <c r="D1204" s="146">
        <v>20</v>
      </c>
      <c r="E1204" s="150">
        <v>12000</v>
      </c>
      <c r="F1204" s="158">
        <f t="shared" si="28"/>
        <v>240000</v>
      </c>
    </row>
    <row r="1205" spans="2:6" ht="15.75">
      <c r="B1205" s="140"/>
      <c r="C1205" s="96" t="s">
        <v>514</v>
      </c>
      <c r="D1205" s="146">
        <v>2</v>
      </c>
      <c r="E1205" s="150">
        <v>40000</v>
      </c>
      <c r="F1205" s="158">
        <f t="shared" si="28"/>
        <v>80000</v>
      </c>
    </row>
    <row r="1206" spans="2:6" ht="15.75">
      <c r="B1206" s="140"/>
      <c r="C1206" s="96" t="s">
        <v>525</v>
      </c>
      <c r="D1206" s="146">
        <v>1</v>
      </c>
      <c r="E1206" s="150">
        <v>50000</v>
      </c>
      <c r="F1206" s="158">
        <f t="shared" si="28"/>
        <v>50000</v>
      </c>
    </row>
    <row r="1207" spans="2:6" ht="15.75">
      <c r="B1207" s="140"/>
      <c r="C1207" s="96" t="s">
        <v>516</v>
      </c>
      <c r="D1207" s="146">
        <v>10</v>
      </c>
      <c r="E1207" s="150">
        <v>35000</v>
      </c>
      <c r="F1207" s="158">
        <f t="shared" si="28"/>
        <v>350000</v>
      </c>
    </row>
    <row r="1208" spans="2:6" ht="15.75">
      <c r="B1208" s="140"/>
      <c r="C1208" s="96" t="s">
        <v>517</v>
      </c>
      <c r="D1208" s="146">
        <v>10</v>
      </c>
      <c r="E1208" s="150">
        <v>12000</v>
      </c>
      <c r="F1208" s="158">
        <f t="shared" si="28"/>
        <v>120000</v>
      </c>
    </row>
    <row r="1209" spans="2:6" ht="15.75">
      <c r="B1209" s="140"/>
      <c r="C1209" s="96" t="s">
        <v>520</v>
      </c>
      <c r="D1209" s="146">
        <v>4</v>
      </c>
      <c r="E1209" s="150">
        <v>25000</v>
      </c>
      <c r="F1209" s="158">
        <f t="shared" si="28"/>
        <v>100000</v>
      </c>
    </row>
    <row r="1210" spans="2:6" ht="15.75">
      <c r="B1210" s="83"/>
      <c r="C1210" s="123"/>
      <c r="D1210" s="155"/>
      <c r="E1210" s="164"/>
      <c r="F1210" s="159"/>
    </row>
    <row r="1211" spans="2:6" ht="18.75">
      <c r="B1211" s="910" t="s">
        <v>277</v>
      </c>
      <c r="C1211" s="911"/>
      <c r="D1211" s="911"/>
      <c r="E1211" s="912"/>
      <c r="F1211" s="159">
        <f>SUM(F1188:F1209)</f>
        <v>22138900</v>
      </c>
    </row>
    <row r="1212" spans="2:6" ht="18.75">
      <c r="B1212" s="137"/>
      <c r="C1212" s="139" t="s">
        <v>280</v>
      </c>
      <c r="D1212" s="914" t="s">
        <v>786</v>
      </c>
      <c r="E1212" s="914"/>
      <c r="F1212" s="914"/>
    </row>
    <row r="1213" spans="2:6" ht="18.75">
      <c r="B1213" s="137"/>
      <c r="C1213" s="139" t="s">
        <v>281</v>
      </c>
      <c r="E1213" s="157" t="s">
        <v>278</v>
      </c>
    </row>
    <row r="1214" spans="2:6" ht="18.75">
      <c r="B1214" s="137"/>
      <c r="C1214" s="139"/>
    </row>
    <row r="1215" spans="2:6" ht="18.75">
      <c r="B1215" s="137"/>
      <c r="C1215" s="139"/>
    </row>
    <row r="1216" spans="2:6" ht="18.75">
      <c r="B1216" s="137"/>
      <c r="C1216" s="139" t="s">
        <v>784</v>
      </c>
      <c r="D1216" s="168"/>
      <c r="E1216" s="176" t="s">
        <v>863</v>
      </c>
    </row>
    <row r="1217" spans="2:6" ht="18.75">
      <c r="B1217" s="137"/>
      <c r="C1217" s="139"/>
    </row>
    <row r="1218" spans="2:6" ht="18.75">
      <c r="B1218" s="137"/>
      <c r="C1218" s="139"/>
    </row>
    <row r="1219" spans="2:6" ht="18.75">
      <c r="B1219" s="137"/>
      <c r="C1219" s="139"/>
    </row>
    <row r="1220" spans="2:6" ht="18.75">
      <c r="B1220" s="137"/>
      <c r="C1220" s="139"/>
    </row>
    <row r="1221" spans="2:6" ht="18.75">
      <c r="B1221" s="137"/>
      <c r="C1221" s="139"/>
    </row>
    <row r="1222" spans="2:6" ht="18.75">
      <c r="B1222" s="137"/>
      <c r="C1222" s="139"/>
    </row>
    <row r="1223" spans="2:6" ht="18.75">
      <c r="B1223" s="137"/>
      <c r="C1223" s="139"/>
    </row>
    <row r="1224" spans="2:6" ht="18.75">
      <c r="B1224" s="137"/>
      <c r="C1224" s="139"/>
    </row>
    <row r="1225" spans="2:6" ht="18.75">
      <c r="B1225" s="137"/>
      <c r="C1225" s="139"/>
    </row>
    <row r="1226" spans="2:6" ht="18.75">
      <c r="B1226" s="137"/>
      <c r="C1226" s="207"/>
      <c r="D1226" s="209"/>
      <c r="E1226" s="208"/>
    </row>
    <row r="1227" spans="2:6" ht="21">
      <c r="B1227" s="915" t="s">
        <v>267</v>
      </c>
      <c r="C1227" s="915"/>
      <c r="D1227" s="915"/>
      <c r="E1227" s="915"/>
      <c r="F1227" s="915"/>
    </row>
    <row r="1229" spans="2:6">
      <c r="B1229" s="908" t="s">
        <v>780</v>
      </c>
      <c r="C1229" s="908"/>
      <c r="D1229" s="908"/>
      <c r="E1229" s="908"/>
      <c r="F1229" s="908"/>
    </row>
    <row r="1230" spans="2:6">
      <c r="B1230" s="908" t="s">
        <v>781</v>
      </c>
      <c r="C1230" s="908"/>
      <c r="D1230" s="908"/>
      <c r="E1230" s="908"/>
      <c r="F1230" s="908"/>
    </row>
    <row r="1231" spans="2:6">
      <c r="B1231" t="s">
        <v>782</v>
      </c>
    </row>
    <row r="1232" spans="2:6">
      <c r="B1232" s="139">
        <v>1</v>
      </c>
      <c r="C1232" s="909" t="s">
        <v>871</v>
      </c>
      <c r="D1232" s="909"/>
      <c r="E1232" s="909"/>
    </row>
    <row r="1233" spans="2:6">
      <c r="B1233" s="139">
        <v>2</v>
      </c>
      <c r="C1233" s="909" t="s">
        <v>852</v>
      </c>
      <c r="D1233" s="909"/>
      <c r="E1233" s="909"/>
    </row>
    <row r="1234" spans="2:6">
      <c r="B1234" s="139">
        <v>3</v>
      </c>
      <c r="C1234" s="909" t="s">
        <v>815</v>
      </c>
      <c r="D1234" s="909"/>
      <c r="E1234" s="909"/>
    </row>
    <row r="1236" spans="2:6">
      <c r="B1236" s="908" t="s">
        <v>853</v>
      </c>
      <c r="C1236" s="908"/>
      <c r="D1236" s="908"/>
      <c r="E1236" s="908"/>
      <c r="F1236" s="908"/>
    </row>
    <row r="1238" spans="2:6" ht="30">
      <c r="B1238" s="140" t="s">
        <v>274</v>
      </c>
      <c r="C1238" s="140" t="s">
        <v>2</v>
      </c>
      <c r="D1238" s="152" t="s">
        <v>275</v>
      </c>
      <c r="E1238" s="158" t="s">
        <v>276</v>
      </c>
      <c r="F1238" s="158" t="s">
        <v>277</v>
      </c>
    </row>
    <row r="1239" spans="2:6" ht="15.75">
      <c r="B1239" s="140"/>
      <c r="C1239" s="99" t="s">
        <v>82</v>
      </c>
      <c r="D1239" s="152"/>
      <c r="E1239" s="158"/>
      <c r="F1239" s="158"/>
    </row>
    <row r="1240" spans="2:6" ht="15.75">
      <c r="B1240" s="140"/>
      <c r="C1240" s="99" t="s">
        <v>129</v>
      </c>
      <c r="D1240" s="152">
        <v>162</v>
      </c>
      <c r="E1240" s="158">
        <v>20000</v>
      </c>
      <c r="F1240" s="158">
        <f>E1240*D1240</f>
        <v>3240000</v>
      </c>
    </row>
    <row r="1241" spans="2:6" ht="15.75">
      <c r="B1241" s="140"/>
      <c r="C1241" s="114" t="s">
        <v>155</v>
      </c>
      <c r="D1241" s="152"/>
      <c r="E1241" s="158"/>
      <c r="F1241" s="158"/>
    </row>
    <row r="1242" spans="2:6" ht="15.75">
      <c r="B1242" s="140"/>
      <c r="C1242" s="96" t="s">
        <v>124</v>
      </c>
      <c r="D1242" s="146">
        <v>9</v>
      </c>
      <c r="E1242" s="150">
        <v>200000</v>
      </c>
      <c r="F1242" s="158">
        <f>E1242*D1242</f>
        <v>1800000</v>
      </c>
    </row>
    <row r="1243" spans="2:6" ht="15.75">
      <c r="B1243" s="140"/>
      <c r="C1243" s="96" t="s">
        <v>125</v>
      </c>
      <c r="D1243" s="146">
        <v>9</v>
      </c>
      <c r="E1243" s="150">
        <v>150000</v>
      </c>
      <c r="F1243" s="158">
        <f t="shared" ref="F1243:F1297" si="29">E1243*D1243</f>
        <v>1350000</v>
      </c>
    </row>
    <row r="1244" spans="2:6" ht="15.75">
      <c r="B1244" s="140"/>
      <c r="C1244" s="96" t="s">
        <v>126</v>
      </c>
      <c r="D1244" s="146">
        <v>45</v>
      </c>
      <c r="E1244" s="150">
        <v>100000</v>
      </c>
      <c r="F1244" s="158">
        <f t="shared" si="29"/>
        <v>4500000</v>
      </c>
    </row>
    <row r="1245" spans="2:6" ht="15.75">
      <c r="B1245" s="140"/>
      <c r="C1245" s="96" t="s">
        <v>156</v>
      </c>
      <c r="D1245" s="146">
        <v>9</v>
      </c>
      <c r="E1245" s="150">
        <v>200000</v>
      </c>
      <c r="F1245" s="158">
        <f t="shared" si="29"/>
        <v>1800000</v>
      </c>
    </row>
    <row r="1246" spans="2:6" ht="15.75">
      <c r="B1246" s="140"/>
      <c r="C1246" s="99" t="s">
        <v>127</v>
      </c>
      <c r="D1246" s="146">
        <v>1</v>
      </c>
      <c r="E1246" s="150">
        <v>450000</v>
      </c>
      <c r="F1246" s="158">
        <f t="shared" si="29"/>
        <v>450000</v>
      </c>
    </row>
    <row r="1247" spans="2:6" ht="15.75">
      <c r="B1247" s="140"/>
      <c r="C1247" s="99" t="s">
        <v>128</v>
      </c>
      <c r="D1247" s="146">
        <v>1</v>
      </c>
      <c r="E1247" s="150">
        <v>450000</v>
      </c>
      <c r="F1247" s="158">
        <f t="shared" si="29"/>
        <v>450000</v>
      </c>
    </row>
    <row r="1248" spans="2:6" ht="15.75">
      <c r="B1248" s="140"/>
      <c r="C1248" s="99" t="s">
        <v>502</v>
      </c>
      <c r="D1248" s="146">
        <v>1</v>
      </c>
      <c r="E1248" s="150">
        <v>450000</v>
      </c>
      <c r="F1248" s="158">
        <f t="shared" si="29"/>
        <v>450000</v>
      </c>
    </row>
    <row r="1249" spans="2:6" ht="15.75">
      <c r="B1249" s="140"/>
      <c r="C1249" s="99" t="s">
        <v>503</v>
      </c>
      <c r="D1249" s="146">
        <v>1</v>
      </c>
      <c r="E1249" s="150">
        <v>1800000</v>
      </c>
      <c r="F1249" s="158">
        <f t="shared" si="29"/>
        <v>1800000</v>
      </c>
    </row>
    <row r="1250" spans="2:6" ht="31.5">
      <c r="B1250" s="140"/>
      <c r="C1250" s="99" t="s">
        <v>731</v>
      </c>
      <c r="D1250" s="152"/>
      <c r="E1250" s="158"/>
      <c r="F1250" s="158">
        <f t="shared" si="29"/>
        <v>0</v>
      </c>
    </row>
    <row r="1251" spans="2:6" ht="15.75">
      <c r="B1251" s="140"/>
      <c r="C1251" s="96" t="s">
        <v>158</v>
      </c>
      <c r="D1251" s="152"/>
      <c r="E1251" s="158"/>
      <c r="F1251" s="158">
        <f t="shared" si="29"/>
        <v>0</v>
      </c>
    </row>
    <row r="1252" spans="2:6" ht="15.75">
      <c r="B1252" s="140"/>
      <c r="C1252" s="96" t="s">
        <v>160</v>
      </c>
      <c r="D1252" s="146">
        <v>7</v>
      </c>
      <c r="E1252" s="158">
        <v>62500</v>
      </c>
      <c r="F1252" s="158">
        <f t="shared" si="29"/>
        <v>437500</v>
      </c>
    </row>
    <row r="1253" spans="2:6" ht="15.75">
      <c r="B1253" s="140"/>
      <c r="C1253" s="96" t="s">
        <v>161</v>
      </c>
      <c r="D1253" s="146">
        <v>45</v>
      </c>
      <c r="E1253" s="158">
        <v>46600</v>
      </c>
      <c r="F1253" s="158">
        <f t="shared" si="29"/>
        <v>2097000</v>
      </c>
    </row>
    <row r="1254" spans="2:6" ht="15.75">
      <c r="B1254" s="140"/>
      <c r="C1254" s="99" t="s">
        <v>505</v>
      </c>
      <c r="D1254" s="152">
        <v>1</v>
      </c>
      <c r="E1254" s="158">
        <v>300000</v>
      </c>
      <c r="F1254" s="158">
        <f t="shared" si="29"/>
        <v>300000</v>
      </c>
    </row>
    <row r="1255" spans="2:6" ht="31.5">
      <c r="B1255" s="140"/>
      <c r="C1255" s="99" t="s">
        <v>732</v>
      </c>
      <c r="D1255" s="152"/>
      <c r="E1255" s="158"/>
      <c r="F1255" s="158">
        <f t="shared" si="29"/>
        <v>0</v>
      </c>
    </row>
    <row r="1256" spans="2:6" ht="15.75">
      <c r="B1256" s="140"/>
      <c r="C1256" s="96" t="s">
        <v>158</v>
      </c>
      <c r="D1256" s="152"/>
      <c r="E1256" s="158"/>
      <c r="F1256" s="158">
        <f t="shared" si="29"/>
        <v>0</v>
      </c>
    </row>
    <row r="1257" spans="2:6" ht="15.75">
      <c r="B1257" s="140"/>
      <c r="C1257" s="96" t="s">
        <v>160</v>
      </c>
      <c r="D1257" s="146">
        <v>7</v>
      </c>
      <c r="E1257" s="158">
        <v>62500</v>
      </c>
      <c r="F1257" s="158">
        <f t="shared" si="29"/>
        <v>437500</v>
      </c>
    </row>
    <row r="1258" spans="2:6" ht="15.75">
      <c r="B1258" s="140"/>
      <c r="C1258" s="96" t="s">
        <v>161</v>
      </c>
      <c r="D1258" s="146">
        <v>45</v>
      </c>
      <c r="E1258" s="158">
        <v>46600</v>
      </c>
      <c r="F1258" s="158">
        <f t="shared" si="29"/>
        <v>2097000</v>
      </c>
    </row>
    <row r="1259" spans="2:6" ht="15.75">
      <c r="B1259" s="140"/>
      <c r="C1259" s="99" t="s">
        <v>505</v>
      </c>
      <c r="D1259" s="152">
        <v>1</v>
      </c>
      <c r="E1259" s="158">
        <v>300000</v>
      </c>
      <c r="F1259" s="158">
        <f t="shared" si="29"/>
        <v>300000</v>
      </c>
    </row>
    <row r="1260" spans="2:6" ht="15.75" customHeight="1">
      <c r="B1260" s="140"/>
      <c r="C1260" s="99" t="s">
        <v>733</v>
      </c>
      <c r="D1260" s="152"/>
      <c r="E1260" s="158"/>
      <c r="F1260" s="158">
        <f t="shared" si="29"/>
        <v>0</v>
      </c>
    </row>
    <row r="1261" spans="2:6" ht="15.75">
      <c r="B1261" s="140"/>
      <c r="C1261" s="96" t="s">
        <v>158</v>
      </c>
      <c r="D1261" s="152"/>
      <c r="E1261" s="158"/>
      <c r="F1261" s="158">
        <f t="shared" si="29"/>
        <v>0</v>
      </c>
    </row>
    <row r="1262" spans="2:6" ht="15.75">
      <c r="B1262" s="140"/>
      <c r="C1262" s="96" t="s">
        <v>160</v>
      </c>
      <c r="D1262" s="146">
        <v>7</v>
      </c>
      <c r="E1262" s="158">
        <v>62500</v>
      </c>
      <c r="F1262" s="158">
        <f t="shared" si="29"/>
        <v>437500</v>
      </c>
    </row>
    <row r="1263" spans="2:6" ht="15.75">
      <c r="B1263" s="140"/>
      <c r="C1263" s="96" t="s">
        <v>161</v>
      </c>
      <c r="D1263" s="146">
        <v>45</v>
      </c>
      <c r="E1263" s="158">
        <v>46600</v>
      </c>
      <c r="F1263" s="158">
        <f t="shared" si="29"/>
        <v>2097000</v>
      </c>
    </row>
    <row r="1264" spans="2:6" ht="15.75">
      <c r="B1264" s="140"/>
      <c r="C1264" s="99" t="s">
        <v>505</v>
      </c>
      <c r="D1264" s="152">
        <v>1</v>
      </c>
      <c r="E1264" s="158">
        <v>300000</v>
      </c>
      <c r="F1264" s="158">
        <f t="shared" si="29"/>
        <v>300000</v>
      </c>
    </row>
    <row r="1265" spans="2:6" ht="31.5">
      <c r="B1265" s="140"/>
      <c r="C1265" s="99" t="s">
        <v>734</v>
      </c>
      <c r="D1265" s="152"/>
      <c r="E1265" s="158"/>
      <c r="F1265" s="158">
        <f t="shared" si="29"/>
        <v>0</v>
      </c>
    </row>
    <row r="1266" spans="2:6" ht="15.75">
      <c r="B1266" s="140"/>
      <c r="C1266" s="96" t="s">
        <v>158</v>
      </c>
      <c r="D1266" s="152"/>
      <c r="E1266" s="158"/>
      <c r="F1266" s="158">
        <f t="shared" si="29"/>
        <v>0</v>
      </c>
    </row>
    <row r="1267" spans="2:6" ht="15.75">
      <c r="B1267" s="140"/>
      <c r="C1267" s="96" t="s">
        <v>160</v>
      </c>
      <c r="D1267" s="146">
        <v>7</v>
      </c>
      <c r="E1267" s="158">
        <v>62500</v>
      </c>
      <c r="F1267" s="158">
        <f t="shared" si="29"/>
        <v>437500</v>
      </c>
    </row>
    <row r="1268" spans="2:6" ht="15.75">
      <c r="B1268" s="140"/>
      <c r="C1268" s="96" t="s">
        <v>161</v>
      </c>
      <c r="D1268" s="146">
        <v>45</v>
      </c>
      <c r="E1268" s="158">
        <v>46600</v>
      </c>
      <c r="F1268" s="158">
        <f t="shared" si="29"/>
        <v>2097000</v>
      </c>
    </row>
    <row r="1269" spans="2:6" ht="15.75">
      <c r="B1269" s="140"/>
      <c r="C1269" s="99" t="s">
        <v>505</v>
      </c>
      <c r="D1269" s="152">
        <v>1</v>
      </c>
      <c r="E1269" s="158">
        <v>300000</v>
      </c>
      <c r="F1269" s="158">
        <f t="shared" si="29"/>
        <v>300000</v>
      </c>
    </row>
    <row r="1270" spans="2:6" ht="18" customHeight="1">
      <c r="B1270" s="140"/>
      <c r="C1270" s="99" t="s">
        <v>735</v>
      </c>
      <c r="D1270" s="152"/>
      <c r="E1270" s="158"/>
      <c r="F1270" s="158">
        <f t="shared" si="29"/>
        <v>0</v>
      </c>
    </row>
    <row r="1271" spans="2:6" ht="15.75">
      <c r="B1271" s="140"/>
      <c r="C1271" s="96" t="s">
        <v>158</v>
      </c>
      <c r="D1271" s="152"/>
      <c r="E1271" s="158"/>
      <c r="F1271" s="158">
        <f t="shared" si="29"/>
        <v>0</v>
      </c>
    </row>
    <row r="1272" spans="2:6" ht="15.75">
      <c r="B1272" s="140"/>
      <c r="C1272" s="96" t="s">
        <v>160</v>
      </c>
      <c r="D1272" s="146">
        <v>7</v>
      </c>
      <c r="E1272" s="158">
        <v>62500</v>
      </c>
      <c r="F1272" s="158">
        <f t="shared" si="29"/>
        <v>437500</v>
      </c>
    </row>
    <row r="1273" spans="2:6" ht="15.75">
      <c r="B1273" s="140"/>
      <c r="C1273" s="96" t="s">
        <v>161</v>
      </c>
      <c r="D1273" s="146">
        <v>45</v>
      </c>
      <c r="E1273" s="158">
        <v>46600</v>
      </c>
      <c r="F1273" s="158">
        <f t="shared" si="29"/>
        <v>2097000</v>
      </c>
    </row>
    <row r="1274" spans="2:6" ht="15.75">
      <c r="B1274" s="140"/>
      <c r="C1274" s="99" t="s">
        <v>505</v>
      </c>
      <c r="D1274" s="152">
        <v>1</v>
      </c>
      <c r="E1274" s="158">
        <v>300000</v>
      </c>
      <c r="F1274" s="158">
        <f t="shared" si="29"/>
        <v>300000</v>
      </c>
    </row>
    <row r="1275" spans="2:6" ht="31.5">
      <c r="B1275" s="140"/>
      <c r="C1275" s="99" t="s">
        <v>736</v>
      </c>
      <c r="D1275" s="152"/>
      <c r="E1275" s="158"/>
      <c r="F1275" s="158">
        <f t="shared" si="29"/>
        <v>0</v>
      </c>
    </row>
    <row r="1276" spans="2:6" ht="15.75">
      <c r="B1276" s="140"/>
      <c r="C1276" s="96" t="s">
        <v>158</v>
      </c>
      <c r="D1276" s="152"/>
      <c r="E1276" s="158"/>
      <c r="F1276" s="158">
        <f t="shared" si="29"/>
        <v>0</v>
      </c>
    </row>
    <row r="1277" spans="2:6" ht="15.75">
      <c r="B1277" s="140"/>
      <c r="C1277" s="96" t="s">
        <v>160</v>
      </c>
      <c r="D1277" s="146">
        <v>7</v>
      </c>
      <c r="E1277" s="158">
        <v>62500</v>
      </c>
      <c r="F1277" s="158">
        <f t="shared" si="29"/>
        <v>437500</v>
      </c>
    </row>
    <row r="1278" spans="2:6" ht="15.75">
      <c r="B1278" s="140"/>
      <c r="C1278" s="96" t="s">
        <v>161</v>
      </c>
      <c r="D1278" s="146">
        <v>45</v>
      </c>
      <c r="E1278" s="158">
        <v>46600</v>
      </c>
      <c r="F1278" s="158">
        <f t="shared" si="29"/>
        <v>2097000</v>
      </c>
    </row>
    <row r="1279" spans="2:6" ht="15.75">
      <c r="B1279" s="140"/>
      <c r="C1279" s="99" t="s">
        <v>505</v>
      </c>
      <c r="D1279" s="152">
        <v>1</v>
      </c>
      <c r="E1279" s="158">
        <v>300000</v>
      </c>
      <c r="F1279" s="158">
        <f t="shared" si="29"/>
        <v>300000</v>
      </c>
    </row>
    <row r="1280" spans="2:6" ht="17.25" customHeight="1">
      <c r="B1280" s="140"/>
      <c r="C1280" s="99" t="s">
        <v>737</v>
      </c>
      <c r="D1280" s="152"/>
      <c r="E1280" s="158"/>
      <c r="F1280" s="158">
        <f t="shared" si="29"/>
        <v>0</v>
      </c>
    </row>
    <row r="1281" spans="2:6" ht="15.75">
      <c r="B1281" s="140"/>
      <c r="C1281" s="96" t="s">
        <v>158</v>
      </c>
      <c r="D1281" s="152"/>
      <c r="E1281" s="158"/>
      <c r="F1281" s="158">
        <f t="shared" si="29"/>
        <v>0</v>
      </c>
    </row>
    <row r="1282" spans="2:6" ht="15.75">
      <c r="B1282" s="140"/>
      <c r="C1282" s="96" t="s">
        <v>160</v>
      </c>
      <c r="D1282" s="146">
        <v>7</v>
      </c>
      <c r="E1282" s="158">
        <v>62500</v>
      </c>
      <c r="F1282" s="158">
        <f t="shared" si="29"/>
        <v>437500</v>
      </c>
    </row>
    <row r="1283" spans="2:6" ht="15.75">
      <c r="B1283" s="140"/>
      <c r="C1283" s="96" t="s">
        <v>161</v>
      </c>
      <c r="D1283" s="146">
        <v>45</v>
      </c>
      <c r="E1283" s="158">
        <v>46600</v>
      </c>
      <c r="F1283" s="158">
        <f t="shared" si="29"/>
        <v>2097000</v>
      </c>
    </row>
    <row r="1284" spans="2:6" ht="15.75">
      <c r="B1284" s="140"/>
      <c r="C1284" s="99" t="s">
        <v>505</v>
      </c>
      <c r="D1284" s="152">
        <v>1</v>
      </c>
      <c r="E1284" s="158">
        <v>300000</v>
      </c>
      <c r="F1284" s="158">
        <f t="shared" si="29"/>
        <v>300000</v>
      </c>
    </row>
    <row r="1285" spans="2:6" ht="22.5" customHeight="1">
      <c r="B1285" s="140"/>
      <c r="C1285" s="99" t="s">
        <v>738</v>
      </c>
      <c r="D1285" s="152"/>
      <c r="E1285" s="158"/>
      <c r="F1285" s="158">
        <f t="shared" si="29"/>
        <v>0</v>
      </c>
    </row>
    <row r="1286" spans="2:6" ht="15.75">
      <c r="B1286" s="140"/>
      <c r="C1286" s="96" t="s">
        <v>158</v>
      </c>
      <c r="D1286" s="152"/>
      <c r="E1286" s="158"/>
      <c r="F1286" s="158">
        <f t="shared" si="29"/>
        <v>0</v>
      </c>
    </row>
    <row r="1287" spans="2:6" ht="15.75">
      <c r="B1287" s="140"/>
      <c r="C1287" s="96" t="s">
        <v>160</v>
      </c>
      <c r="D1287" s="146">
        <v>7</v>
      </c>
      <c r="E1287" s="158">
        <v>62500</v>
      </c>
      <c r="F1287" s="158">
        <f t="shared" si="29"/>
        <v>437500</v>
      </c>
    </row>
    <row r="1288" spans="2:6" ht="15.75">
      <c r="B1288" s="140"/>
      <c r="C1288" s="96" t="s">
        <v>161</v>
      </c>
      <c r="D1288" s="146">
        <v>45</v>
      </c>
      <c r="E1288" s="158">
        <v>46600</v>
      </c>
      <c r="F1288" s="158">
        <f t="shared" si="29"/>
        <v>2097000</v>
      </c>
    </row>
    <row r="1289" spans="2:6" ht="15.75">
      <c r="B1289" s="140"/>
      <c r="C1289" s="99" t="s">
        <v>505</v>
      </c>
      <c r="D1289" s="152">
        <v>1</v>
      </c>
      <c r="E1289" s="158">
        <v>300000</v>
      </c>
      <c r="F1289" s="158">
        <f t="shared" si="29"/>
        <v>300000</v>
      </c>
    </row>
    <row r="1290" spans="2:6" ht="31.5">
      <c r="B1290" s="140"/>
      <c r="C1290" s="99" t="s">
        <v>739</v>
      </c>
      <c r="D1290" s="152"/>
      <c r="E1290" s="158"/>
      <c r="F1290" s="158">
        <f t="shared" si="29"/>
        <v>0</v>
      </c>
    </row>
    <row r="1291" spans="2:6" ht="15.75">
      <c r="B1291" s="140"/>
      <c r="C1291" s="96" t="s">
        <v>158</v>
      </c>
      <c r="D1291" s="152"/>
      <c r="E1291" s="158"/>
      <c r="F1291" s="158">
        <f t="shared" si="29"/>
        <v>0</v>
      </c>
    </row>
    <row r="1292" spans="2:6" ht="15.75">
      <c r="B1292" s="140"/>
      <c r="C1292" s="96" t="s">
        <v>160</v>
      </c>
      <c r="D1292" s="146">
        <v>7</v>
      </c>
      <c r="E1292" s="158">
        <v>62500</v>
      </c>
      <c r="F1292" s="158">
        <f t="shared" si="29"/>
        <v>437500</v>
      </c>
    </row>
    <row r="1293" spans="2:6" ht="15.75">
      <c r="B1293" s="140"/>
      <c r="C1293" s="96" t="s">
        <v>161</v>
      </c>
      <c r="D1293" s="146">
        <v>45</v>
      </c>
      <c r="E1293" s="158">
        <v>46600</v>
      </c>
      <c r="F1293" s="158">
        <f t="shared" si="29"/>
        <v>2097000</v>
      </c>
    </row>
    <row r="1294" spans="2:6" ht="15.75">
      <c r="B1294" s="140"/>
      <c r="C1294" s="99" t="s">
        <v>505</v>
      </c>
      <c r="D1294" s="152">
        <v>1</v>
      </c>
      <c r="E1294" s="158">
        <v>300000</v>
      </c>
      <c r="F1294" s="158">
        <f t="shared" si="29"/>
        <v>300000</v>
      </c>
    </row>
    <row r="1295" spans="2:6" ht="15.75">
      <c r="B1295" s="140"/>
      <c r="C1295" s="105" t="s">
        <v>521</v>
      </c>
      <c r="D1295" s="152"/>
      <c r="E1295" s="158"/>
      <c r="F1295" s="158">
        <f t="shared" si="29"/>
        <v>0</v>
      </c>
    </row>
    <row r="1296" spans="2:6" ht="15.75">
      <c r="B1296" s="140"/>
      <c r="C1296" s="99" t="s">
        <v>740</v>
      </c>
      <c r="D1296" s="152"/>
      <c r="E1296" s="158"/>
      <c r="F1296" s="158">
        <f t="shared" si="29"/>
        <v>0</v>
      </c>
    </row>
    <row r="1297" spans="2:6" ht="15.75">
      <c r="B1297" s="140"/>
      <c r="C1297" s="96" t="s">
        <v>507</v>
      </c>
      <c r="D1297" s="144">
        <v>143</v>
      </c>
      <c r="E1297" s="150">
        <v>55000</v>
      </c>
      <c r="F1297" s="158">
        <f t="shared" si="29"/>
        <v>7865000</v>
      </c>
    </row>
    <row r="1298" spans="2:6" ht="15.75">
      <c r="B1298" s="140"/>
      <c r="C1298" s="96" t="s">
        <v>509</v>
      </c>
      <c r="D1298" s="144">
        <v>14</v>
      </c>
      <c r="E1298" s="150">
        <v>120000</v>
      </c>
      <c r="F1298" s="158">
        <f t="shared" ref="F1298:F1355" si="30">E1298*D1298</f>
        <v>1680000</v>
      </c>
    </row>
    <row r="1299" spans="2:6" ht="15.75">
      <c r="B1299" s="140"/>
      <c r="C1299" s="99" t="s">
        <v>511</v>
      </c>
      <c r="D1299" s="144">
        <v>23</v>
      </c>
      <c r="E1299" s="150">
        <v>286000</v>
      </c>
      <c r="F1299" s="158">
        <f t="shared" si="30"/>
        <v>6578000</v>
      </c>
    </row>
    <row r="1300" spans="2:6" ht="15.75">
      <c r="B1300" s="140"/>
      <c r="C1300" s="99" t="s">
        <v>512</v>
      </c>
      <c r="D1300" s="144">
        <v>50</v>
      </c>
      <c r="E1300" s="150">
        <v>9000</v>
      </c>
      <c r="F1300" s="158">
        <f t="shared" si="30"/>
        <v>450000</v>
      </c>
    </row>
    <row r="1301" spans="2:6" ht="15.75">
      <c r="B1301" s="140"/>
      <c r="C1301" s="99" t="s">
        <v>514</v>
      </c>
      <c r="D1301" s="144">
        <v>2</v>
      </c>
      <c r="E1301" s="150">
        <v>40000</v>
      </c>
      <c r="F1301" s="158">
        <f t="shared" si="30"/>
        <v>80000</v>
      </c>
    </row>
    <row r="1302" spans="2:6" ht="15.75">
      <c r="B1302" s="140"/>
      <c r="C1302" s="99" t="s">
        <v>516</v>
      </c>
      <c r="D1302" s="144">
        <v>10</v>
      </c>
      <c r="E1302" s="150">
        <v>35000</v>
      </c>
      <c r="F1302" s="158">
        <f t="shared" si="30"/>
        <v>350000</v>
      </c>
    </row>
    <row r="1303" spans="2:6" ht="15.75">
      <c r="B1303" s="140"/>
      <c r="C1303" s="99" t="s">
        <v>517</v>
      </c>
      <c r="D1303" s="144">
        <v>10</v>
      </c>
      <c r="E1303" s="150">
        <v>12000</v>
      </c>
      <c r="F1303" s="158">
        <f t="shared" si="30"/>
        <v>120000</v>
      </c>
    </row>
    <row r="1304" spans="2:6" ht="15.75">
      <c r="B1304" s="140"/>
      <c r="C1304" s="99" t="s">
        <v>520</v>
      </c>
      <c r="D1304" s="144">
        <v>4</v>
      </c>
      <c r="E1304" s="150">
        <v>25000</v>
      </c>
      <c r="F1304" s="158">
        <f t="shared" si="30"/>
        <v>100000</v>
      </c>
    </row>
    <row r="1305" spans="2:6" ht="15.75">
      <c r="B1305" s="140"/>
      <c r="C1305" s="96" t="s">
        <v>741</v>
      </c>
      <c r="D1305" s="144"/>
      <c r="E1305" s="150"/>
      <c r="F1305" s="158">
        <f t="shared" si="30"/>
        <v>0</v>
      </c>
    </row>
    <row r="1306" spans="2:6" ht="15.75">
      <c r="B1306" s="140"/>
      <c r="C1306" s="96" t="s">
        <v>507</v>
      </c>
      <c r="D1306" s="144">
        <v>143</v>
      </c>
      <c r="E1306" s="150">
        <v>55000</v>
      </c>
      <c r="F1306" s="158">
        <f t="shared" si="30"/>
        <v>7865000</v>
      </c>
    </row>
    <row r="1307" spans="2:6" ht="15.75">
      <c r="B1307" s="140"/>
      <c r="C1307" s="96" t="s">
        <v>509</v>
      </c>
      <c r="D1307" s="144">
        <v>14</v>
      </c>
      <c r="E1307" s="150">
        <v>120000</v>
      </c>
      <c r="F1307" s="158">
        <f t="shared" si="30"/>
        <v>1680000</v>
      </c>
    </row>
    <row r="1308" spans="2:6" ht="15.75">
      <c r="B1308" s="140"/>
      <c r="C1308" s="96" t="s">
        <v>511</v>
      </c>
      <c r="D1308" s="144">
        <v>23</v>
      </c>
      <c r="E1308" s="150">
        <v>286000</v>
      </c>
      <c r="F1308" s="158">
        <f t="shared" si="30"/>
        <v>6578000</v>
      </c>
    </row>
    <row r="1309" spans="2:6" ht="15.75">
      <c r="B1309" s="140"/>
      <c r="C1309" s="96" t="s">
        <v>512</v>
      </c>
      <c r="D1309" s="144">
        <v>50</v>
      </c>
      <c r="E1309" s="150">
        <v>9000</v>
      </c>
      <c r="F1309" s="158">
        <f t="shared" si="30"/>
        <v>450000</v>
      </c>
    </row>
    <row r="1310" spans="2:6" ht="15.75">
      <c r="B1310" s="140"/>
      <c r="C1310" s="96" t="s">
        <v>514</v>
      </c>
      <c r="D1310" s="144">
        <v>2</v>
      </c>
      <c r="E1310" s="150">
        <v>40000</v>
      </c>
      <c r="F1310" s="158">
        <f t="shared" si="30"/>
        <v>80000</v>
      </c>
    </row>
    <row r="1311" spans="2:6" ht="15.75">
      <c r="B1311" s="140"/>
      <c r="C1311" s="96" t="s">
        <v>516</v>
      </c>
      <c r="D1311" s="144">
        <v>10</v>
      </c>
      <c r="E1311" s="150">
        <v>35000</v>
      </c>
      <c r="F1311" s="158">
        <f t="shared" si="30"/>
        <v>350000</v>
      </c>
    </row>
    <row r="1312" spans="2:6" ht="15.75">
      <c r="B1312" s="140"/>
      <c r="C1312" s="96" t="s">
        <v>517</v>
      </c>
      <c r="D1312" s="144">
        <v>10</v>
      </c>
      <c r="E1312" s="150">
        <v>12000</v>
      </c>
      <c r="F1312" s="158">
        <f t="shared" si="30"/>
        <v>120000</v>
      </c>
    </row>
    <row r="1313" spans="2:6" ht="15.75">
      <c r="B1313" s="140"/>
      <c r="C1313" s="96" t="s">
        <v>520</v>
      </c>
      <c r="D1313" s="144">
        <v>4</v>
      </c>
      <c r="E1313" s="150">
        <v>25000</v>
      </c>
      <c r="F1313" s="158">
        <f t="shared" si="30"/>
        <v>100000</v>
      </c>
    </row>
    <row r="1314" spans="2:6" ht="15.75">
      <c r="B1314" s="140"/>
      <c r="C1314" s="96" t="s">
        <v>742</v>
      </c>
      <c r="D1314" s="144"/>
      <c r="E1314" s="150"/>
      <c r="F1314" s="158">
        <f t="shared" si="30"/>
        <v>0</v>
      </c>
    </row>
    <row r="1315" spans="2:6" ht="15.75">
      <c r="B1315" s="140"/>
      <c r="C1315" s="96" t="s">
        <v>507</v>
      </c>
      <c r="D1315" s="144">
        <v>143</v>
      </c>
      <c r="E1315" s="150">
        <v>55000</v>
      </c>
      <c r="F1315" s="158">
        <f t="shared" si="30"/>
        <v>7865000</v>
      </c>
    </row>
    <row r="1316" spans="2:6" ht="15.75">
      <c r="B1316" s="140"/>
      <c r="C1316" s="96" t="s">
        <v>509</v>
      </c>
      <c r="D1316" s="144">
        <v>14</v>
      </c>
      <c r="E1316" s="150">
        <v>120000</v>
      </c>
      <c r="F1316" s="158">
        <f t="shared" si="30"/>
        <v>1680000</v>
      </c>
    </row>
    <row r="1317" spans="2:6" ht="15.75">
      <c r="B1317" s="140"/>
      <c r="C1317" s="96" t="s">
        <v>511</v>
      </c>
      <c r="D1317" s="144">
        <v>23</v>
      </c>
      <c r="E1317" s="150">
        <v>286000</v>
      </c>
      <c r="F1317" s="158">
        <f t="shared" si="30"/>
        <v>6578000</v>
      </c>
    </row>
    <row r="1318" spans="2:6" ht="15.75">
      <c r="B1318" s="140"/>
      <c r="C1318" s="96" t="s">
        <v>512</v>
      </c>
      <c r="D1318" s="144">
        <v>50</v>
      </c>
      <c r="E1318" s="150">
        <v>9000</v>
      </c>
      <c r="F1318" s="158">
        <f t="shared" si="30"/>
        <v>450000</v>
      </c>
    </row>
    <row r="1319" spans="2:6" ht="15.75">
      <c r="B1319" s="140"/>
      <c r="C1319" s="96" t="s">
        <v>514</v>
      </c>
      <c r="D1319" s="144">
        <v>2</v>
      </c>
      <c r="E1319" s="150">
        <v>40000</v>
      </c>
      <c r="F1319" s="158">
        <f t="shared" si="30"/>
        <v>80000</v>
      </c>
    </row>
    <row r="1320" spans="2:6" ht="15.75">
      <c r="B1320" s="140"/>
      <c r="C1320" s="96" t="s">
        <v>516</v>
      </c>
      <c r="D1320" s="144">
        <v>10</v>
      </c>
      <c r="E1320" s="150">
        <v>35000</v>
      </c>
      <c r="F1320" s="158">
        <f t="shared" si="30"/>
        <v>350000</v>
      </c>
    </row>
    <row r="1321" spans="2:6" ht="15.75">
      <c r="B1321" s="140"/>
      <c r="C1321" s="96" t="s">
        <v>517</v>
      </c>
      <c r="D1321" s="144">
        <v>10</v>
      </c>
      <c r="E1321" s="150">
        <v>12000</v>
      </c>
      <c r="F1321" s="158">
        <f t="shared" si="30"/>
        <v>120000</v>
      </c>
    </row>
    <row r="1322" spans="2:6" ht="15.75">
      <c r="B1322" s="140"/>
      <c r="C1322" s="96" t="s">
        <v>520</v>
      </c>
      <c r="D1322" s="144">
        <v>4</v>
      </c>
      <c r="E1322" s="150">
        <v>25000</v>
      </c>
      <c r="F1322" s="158">
        <f t="shared" si="30"/>
        <v>100000</v>
      </c>
    </row>
    <row r="1323" spans="2:6" ht="15.75">
      <c r="B1323" s="140"/>
      <c r="C1323" s="96" t="s">
        <v>743</v>
      </c>
      <c r="D1323" s="144"/>
      <c r="E1323" s="150"/>
      <c r="F1323" s="158">
        <f t="shared" si="30"/>
        <v>0</v>
      </c>
    </row>
    <row r="1324" spans="2:6" ht="15.75">
      <c r="B1324" s="140"/>
      <c r="C1324" s="96" t="s">
        <v>507</v>
      </c>
      <c r="D1324" s="144">
        <v>143</v>
      </c>
      <c r="E1324" s="150">
        <v>55000</v>
      </c>
      <c r="F1324" s="158">
        <f t="shared" si="30"/>
        <v>7865000</v>
      </c>
    </row>
    <row r="1325" spans="2:6" ht="15.75">
      <c r="B1325" s="140"/>
      <c r="C1325" s="96" t="s">
        <v>509</v>
      </c>
      <c r="D1325" s="144">
        <v>14</v>
      </c>
      <c r="E1325" s="150">
        <v>120000</v>
      </c>
      <c r="F1325" s="158">
        <f t="shared" si="30"/>
        <v>1680000</v>
      </c>
    </row>
    <row r="1326" spans="2:6" ht="15.75">
      <c r="B1326" s="140"/>
      <c r="C1326" s="96" t="s">
        <v>511</v>
      </c>
      <c r="D1326" s="144">
        <v>23</v>
      </c>
      <c r="E1326" s="150">
        <v>286000</v>
      </c>
      <c r="F1326" s="158">
        <f t="shared" si="30"/>
        <v>6578000</v>
      </c>
    </row>
    <row r="1327" spans="2:6" ht="15.75">
      <c r="B1327" s="140"/>
      <c r="C1327" s="96" t="s">
        <v>512</v>
      </c>
      <c r="D1327" s="144">
        <v>50</v>
      </c>
      <c r="E1327" s="150">
        <v>9000</v>
      </c>
      <c r="F1327" s="158">
        <f t="shared" si="30"/>
        <v>450000</v>
      </c>
    </row>
    <row r="1328" spans="2:6" ht="15.75">
      <c r="B1328" s="140"/>
      <c r="C1328" s="96" t="s">
        <v>514</v>
      </c>
      <c r="D1328" s="144">
        <v>2</v>
      </c>
      <c r="E1328" s="150">
        <v>40000</v>
      </c>
      <c r="F1328" s="158">
        <f t="shared" si="30"/>
        <v>80000</v>
      </c>
    </row>
    <row r="1329" spans="2:6" ht="15.75">
      <c r="B1329" s="140"/>
      <c r="C1329" s="96" t="s">
        <v>516</v>
      </c>
      <c r="D1329" s="144">
        <v>10</v>
      </c>
      <c r="E1329" s="150">
        <v>35000</v>
      </c>
      <c r="F1329" s="158">
        <f t="shared" si="30"/>
        <v>350000</v>
      </c>
    </row>
    <row r="1330" spans="2:6" ht="15.75">
      <c r="B1330" s="140"/>
      <c r="C1330" s="96" t="s">
        <v>517</v>
      </c>
      <c r="D1330" s="144">
        <v>10</v>
      </c>
      <c r="E1330" s="150">
        <v>12000</v>
      </c>
      <c r="F1330" s="158">
        <f t="shared" si="30"/>
        <v>120000</v>
      </c>
    </row>
    <row r="1331" spans="2:6" ht="15.75">
      <c r="B1331" s="140"/>
      <c r="C1331" s="96" t="s">
        <v>520</v>
      </c>
      <c r="D1331" s="144">
        <v>4</v>
      </c>
      <c r="E1331" s="150">
        <v>25000</v>
      </c>
      <c r="F1331" s="158">
        <f t="shared" si="30"/>
        <v>100000</v>
      </c>
    </row>
    <row r="1332" spans="2:6" ht="15.75">
      <c r="B1332" s="140"/>
      <c r="C1332" s="96" t="s">
        <v>744</v>
      </c>
      <c r="D1332" s="144"/>
      <c r="E1332" s="150"/>
      <c r="F1332" s="158">
        <f t="shared" si="30"/>
        <v>0</v>
      </c>
    </row>
    <row r="1333" spans="2:6" ht="15.75">
      <c r="B1333" s="140"/>
      <c r="C1333" s="96" t="s">
        <v>507</v>
      </c>
      <c r="D1333" s="144">
        <v>143</v>
      </c>
      <c r="E1333" s="150">
        <v>55000</v>
      </c>
      <c r="F1333" s="158">
        <f t="shared" si="30"/>
        <v>7865000</v>
      </c>
    </row>
    <row r="1334" spans="2:6" ht="15.75">
      <c r="B1334" s="140"/>
      <c r="C1334" s="96" t="s">
        <v>509</v>
      </c>
      <c r="D1334" s="144">
        <v>14</v>
      </c>
      <c r="E1334" s="150">
        <v>120000</v>
      </c>
      <c r="F1334" s="158">
        <f t="shared" si="30"/>
        <v>1680000</v>
      </c>
    </row>
    <row r="1335" spans="2:6" ht="15.75">
      <c r="B1335" s="140"/>
      <c r="C1335" s="96" t="s">
        <v>511</v>
      </c>
      <c r="D1335" s="144">
        <v>23</v>
      </c>
      <c r="E1335" s="150">
        <v>286000</v>
      </c>
      <c r="F1335" s="158">
        <f t="shared" si="30"/>
        <v>6578000</v>
      </c>
    </row>
    <row r="1336" spans="2:6" ht="15.75">
      <c r="B1336" s="140"/>
      <c r="C1336" s="96" t="s">
        <v>512</v>
      </c>
      <c r="D1336" s="144">
        <v>50</v>
      </c>
      <c r="E1336" s="150">
        <v>9000</v>
      </c>
      <c r="F1336" s="158">
        <f t="shared" si="30"/>
        <v>450000</v>
      </c>
    </row>
    <row r="1337" spans="2:6" ht="15.75">
      <c r="B1337" s="140"/>
      <c r="C1337" s="96" t="s">
        <v>514</v>
      </c>
      <c r="D1337" s="144">
        <v>2</v>
      </c>
      <c r="E1337" s="150">
        <v>40000</v>
      </c>
      <c r="F1337" s="158">
        <f t="shared" si="30"/>
        <v>80000</v>
      </c>
    </row>
    <row r="1338" spans="2:6" ht="15.75">
      <c r="B1338" s="140"/>
      <c r="C1338" s="96" t="s">
        <v>516</v>
      </c>
      <c r="D1338" s="144">
        <v>10</v>
      </c>
      <c r="E1338" s="150">
        <v>35000</v>
      </c>
      <c r="F1338" s="158">
        <f t="shared" si="30"/>
        <v>350000</v>
      </c>
    </row>
    <row r="1339" spans="2:6" ht="15.75">
      <c r="B1339" s="140"/>
      <c r="C1339" s="96" t="s">
        <v>517</v>
      </c>
      <c r="D1339" s="144">
        <v>10</v>
      </c>
      <c r="E1339" s="150">
        <v>12000</v>
      </c>
      <c r="F1339" s="158">
        <f t="shared" si="30"/>
        <v>120000</v>
      </c>
    </row>
    <row r="1340" spans="2:6" ht="15.75">
      <c r="B1340" s="140"/>
      <c r="C1340" s="96" t="s">
        <v>520</v>
      </c>
      <c r="D1340" s="144">
        <v>4</v>
      </c>
      <c r="E1340" s="150">
        <v>25000</v>
      </c>
      <c r="F1340" s="158">
        <f t="shared" si="30"/>
        <v>100000</v>
      </c>
    </row>
    <row r="1341" spans="2:6" ht="15.75">
      <c r="B1341" s="140"/>
      <c r="C1341" s="96" t="s">
        <v>745</v>
      </c>
      <c r="D1341" s="144"/>
      <c r="E1341" s="150"/>
      <c r="F1341" s="158">
        <f t="shared" si="30"/>
        <v>0</v>
      </c>
    </row>
    <row r="1342" spans="2:6" ht="15.75">
      <c r="B1342" s="140"/>
      <c r="C1342" s="96" t="s">
        <v>507</v>
      </c>
      <c r="D1342" s="144">
        <v>143</v>
      </c>
      <c r="E1342" s="150">
        <v>55000</v>
      </c>
      <c r="F1342" s="158">
        <f t="shared" si="30"/>
        <v>7865000</v>
      </c>
    </row>
    <row r="1343" spans="2:6" ht="15.75">
      <c r="B1343" s="140"/>
      <c r="C1343" s="96" t="s">
        <v>509</v>
      </c>
      <c r="D1343" s="144">
        <v>14</v>
      </c>
      <c r="E1343" s="150">
        <v>120000</v>
      </c>
      <c r="F1343" s="158">
        <f t="shared" si="30"/>
        <v>1680000</v>
      </c>
    </row>
    <row r="1344" spans="2:6" ht="15.75">
      <c r="B1344" s="140"/>
      <c r="C1344" s="96" t="s">
        <v>511</v>
      </c>
      <c r="D1344" s="144">
        <v>23</v>
      </c>
      <c r="E1344" s="150">
        <v>286000</v>
      </c>
      <c r="F1344" s="158">
        <f t="shared" si="30"/>
        <v>6578000</v>
      </c>
    </row>
    <row r="1345" spans="2:6" ht="15.75">
      <c r="B1345" s="140"/>
      <c r="C1345" s="96" t="s">
        <v>512</v>
      </c>
      <c r="D1345" s="144">
        <v>50</v>
      </c>
      <c r="E1345" s="150">
        <v>9000</v>
      </c>
      <c r="F1345" s="158">
        <f t="shared" si="30"/>
        <v>450000</v>
      </c>
    </row>
    <row r="1346" spans="2:6" ht="15.75">
      <c r="B1346" s="140"/>
      <c r="C1346" s="96" t="s">
        <v>514</v>
      </c>
      <c r="D1346" s="144">
        <v>2</v>
      </c>
      <c r="E1346" s="150">
        <v>40000</v>
      </c>
      <c r="F1346" s="158">
        <f t="shared" si="30"/>
        <v>80000</v>
      </c>
    </row>
    <row r="1347" spans="2:6" ht="15.75">
      <c r="B1347" s="140"/>
      <c r="C1347" s="96" t="s">
        <v>516</v>
      </c>
      <c r="D1347" s="144">
        <v>10</v>
      </c>
      <c r="E1347" s="150">
        <v>35000</v>
      </c>
      <c r="F1347" s="158">
        <f t="shared" si="30"/>
        <v>350000</v>
      </c>
    </row>
    <row r="1348" spans="2:6" ht="15.75">
      <c r="B1348" s="140"/>
      <c r="C1348" s="96" t="s">
        <v>517</v>
      </c>
      <c r="D1348" s="144">
        <v>10</v>
      </c>
      <c r="E1348" s="150">
        <v>12000</v>
      </c>
      <c r="F1348" s="158">
        <f t="shared" si="30"/>
        <v>120000</v>
      </c>
    </row>
    <row r="1349" spans="2:6" ht="15.75">
      <c r="B1349" s="140"/>
      <c r="C1349" s="96" t="s">
        <v>520</v>
      </c>
      <c r="D1349" s="144">
        <v>4</v>
      </c>
      <c r="E1349" s="150">
        <v>25000</v>
      </c>
      <c r="F1349" s="158">
        <f t="shared" si="30"/>
        <v>100000</v>
      </c>
    </row>
    <row r="1350" spans="2:6" ht="15.75">
      <c r="B1350" s="140"/>
      <c r="C1350" s="96" t="s">
        <v>746</v>
      </c>
      <c r="D1350" s="144"/>
      <c r="E1350" s="150"/>
      <c r="F1350" s="158">
        <f t="shared" si="30"/>
        <v>0</v>
      </c>
    </row>
    <row r="1351" spans="2:6" ht="15.75">
      <c r="B1351" s="140"/>
      <c r="C1351" s="96" t="s">
        <v>507</v>
      </c>
      <c r="D1351" s="144">
        <v>143</v>
      </c>
      <c r="E1351" s="150">
        <v>55000</v>
      </c>
      <c r="F1351" s="158">
        <f t="shared" si="30"/>
        <v>7865000</v>
      </c>
    </row>
    <row r="1352" spans="2:6" ht="15.75">
      <c r="B1352" s="140"/>
      <c r="C1352" s="96" t="s">
        <v>509</v>
      </c>
      <c r="D1352" s="144">
        <v>14</v>
      </c>
      <c r="E1352" s="150">
        <v>120000</v>
      </c>
      <c r="F1352" s="158">
        <f t="shared" si="30"/>
        <v>1680000</v>
      </c>
    </row>
    <row r="1353" spans="2:6" ht="15.75">
      <c r="B1353" s="140"/>
      <c r="C1353" s="96" t="s">
        <v>511</v>
      </c>
      <c r="D1353" s="144">
        <v>23</v>
      </c>
      <c r="E1353" s="150">
        <v>286000</v>
      </c>
      <c r="F1353" s="158">
        <f t="shared" si="30"/>
        <v>6578000</v>
      </c>
    </row>
    <row r="1354" spans="2:6" ht="15.75">
      <c r="B1354" s="140"/>
      <c r="C1354" s="96" t="s">
        <v>512</v>
      </c>
      <c r="D1354" s="144">
        <v>50</v>
      </c>
      <c r="E1354" s="150">
        <v>9000</v>
      </c>
      <c r="F1354" s="158">
        <f t="shared" si="30"/>
        <v>450000</v>
      </c>
    </row>
    <row r="1355" spans="2:6" ht="15.75">
      <c r="B1355" s="140"/>
      <c r="C1355" s="96" t="s">
        <v>514</v>
      </c>
      <c r="D1355" s="144">
        <v>2</v>
      </c>
      <c r="E1355" s="150">
        <v>40000</v>
      </c>
      <c r="F1355" s="158">
        <f t="shared" si="30"/>
        <v>80000</v>
      </c>
    </row>
    <row r="1356" spans="2:6" ht="15.75">
      <c r="B1356" s="140"/>
      <c r="C1356" s="96" t="s">
        <v>516</v>
      </c>
      <c r="D1356" s="144">
        <v>10</v>
      </c>
      <c r="E1356" s="150">
        <v>35000</v>
      </c>
      <c r="F1356" s="158">
        <f t="shared" ref="F1356:F1376" si="31">E1356*D1356</f>
        <v>350000</v>
      </c>
    </row>
    <row r="1357" spans="2:6" ht="15.75">
      <c r="B1357" s="140"/>
      <c r="C1357" s="96" t="s">
        <v>517</v>
      </c>
      <c r="D1357" s="144">
        <v>10</v>
      </c>
      <c r="E1357" s="150">
        <v>12000</v>
      </c>
      <c r="F1357" s="158">
        <f t="shared" si="31"/>
        <v>120000</v>
      </c>
    </row>
    <row r="1358" spans="2:6" ht="15.75">
      <c r="B1358" s="140"/>
      <c r="C1358" s="96" t="s">
        <v>520</v>
      </c>
      <c r="D1358" s="144">
        <v>4</v>
      </c>
      <c r="E1358" s="150">
        <v>25000</v>
      </c>
      <c r="F1358" s="158">
        <f t="shared" si="31"/>
        <v>100000</v>
      </c>
    </row>
    <row r="1359" spans="2:6" ht="31.5">
      <c r="B1359" s="140"/>
      <c r="C1359" s="96" t="s">
        <v>747</v>
      </c>
      <c r="D1359" s="144"/>
      <c r="E1359" s="150"/>
      <c r="F1359" s="158">
        <f t="shared" si="31"/>
        <v>0</v>
      </c>
    </row>
    <row r="1360" spans="2:6" ht="15.75">
      <c r="B1360" s="140"/>
      <c r="C1360" s="96" t="s">
        <v>507</v>
      </c>
      <c r="D1360" s="144">
        <v>143</v>
      </c>
      <c r="E1360" s="150">
        <v>55000</v>
      </c>
      <c r="F1360" s="158">
        <f t="shared" si="31"/>
        <v>7865000</v>
      </c>
    </row>
    <row r="1361" spans="2:6" ht="15.75">
      <c r="B1361" s="140"/>
      <c r="C1361" s="96" t="s">
        <v>509</v>
      </c>
      <c r="D1361" s="144">
        <v>14</v>
      </c>
      <c r="E1361" s="150">
        <v>120000</v>
      </c>
      <c r="F1361" s="158">
        <f t="shared" si="31"/>
        <v>1680000</v>
      </c>
    </row>
    <row r="1362" spans="2:6" ht="15.75">
      <c r="B1362" s="140"/>
      <c r="C1362" s="96" t="s">
        <v>511</v>
      </c>
      <c r="D1362" s="144">
        <v>23</v>
      </c>
      <c r="E1362" s="150">
        <v>286000</v>
      </c>
      <c r="F1362" s="158">
        <f t="shared" si="31"/>
        <v>6578000</v>
      </c>
    </row>
    <row r="1363" spans="2:6" ht="15.75">
      <c r="B1363" s="140"/>
      <c r="C1363" s="96" t="s">
        <v>512</v>
      </c>
      <c r="D1363" s="144">
        <v>50</v>
      </c>
      <c r="E1363" s="150">
        <v>9000</v>
      </c>
      <c r="F1363" s="158">
        <f t="shared" si="31"/>
        <v>450000</v>
      </c>
    </row>
    <row r="1364" spans="2:6" ht="15.75">
      <c r="B1364" s="140"/>
      <c r="C1364" s="96" t="s">
        <v>514</v>
      </c>
      <c r="D1364" s="144">
        <v>2</v>
      </c>
      <c r="E1364" s="150">
        <v>40000</v>
      </c>
      <c r="F1364" s="158">
        <f t="shared" si="31"/>
        <v>80000</v>
      </c>
    </row>
    <row r="1365" spans="2:6" ht="15.75">
      <c r="B1365" s="140"/>
      <c r="C1365" s="96" t="s">
        <v>516</v>
      </c>
      <c r="D1365" s="144">
        <v>10</v>
      </c>
      <c r="E1365" s="150">
        <v>35000</v>
      </c>
      <c r="F1365" s="158">
        <f t="shared" si="31"/>
        <v>350000</v>
      </c>
    </row>
    <row r="1366" spans="2:6" ht="15.75">
      <c r="B1366" s="140"/>
      <c r="C1366" s="96" t="s">
        <v>517</v>
      </c>
      <c r="D1366" s="144">
        <v>10</v>
      </c>
      <c r="E1366" s="150">
        <v>12000</v>
      </c>
      <c r="F1366" s="158">
        <f t="shared" si="31"/>
        <v>120000</v>
      </c>
    </row>
    <row r="1367" spans="2:6" ht="15.75">
      <c r="B1367" s="140"/>
      <c r="C1367" s="96" t="s">
        <v>520</v>
      </c>
      <c r="D1367" s="144">
        <v>4</v>
      </c>
      <c r="E1367" s="150">
        <v>25000</v>
      </c>
      <c r="F1367" s="158">
        <f t="shared" si="31"/>
        <v>100000</v>
      </c>
    </row>
    <row r="1368" spans="2:6" ht="15.75">
      <c r="B1368" s="140"/>
      <c r="C1368" s="96" t="s">
        <v>748</v>
      </c>
      <c r="D1368" s="144"/>
      <c r="E1368" s="150"/>
      <c r="F1368" s="158">
        <f t="shared" si="31"/>
        <v>0</v>
      </c>
    </row>
    <row r="1369" spans="2:6" ht="15.75">
      <c r="B1369" s="140"/>
      <c r="C1369" s="96" t="s">
        <v>507</v>
      </c>
      <c r="D1369" s="144">
        <v>143</v>
      </c>
      <c r="E1369" s="150">
        <v>55000</v>
      </c>
      <c r="F1369" s="158">
        <f t="shared" si="31"/>
        <v>7865000</v>
      </c>
    </row>
    <row r="1370" spans="2:6" ht="15.75">
      <c r="B1370" s="140"/>
      <c r="C1370" s="96" t="s">
        <v>509</v>
      </c>
      <c r="D1370" s="144">
        <v>14</v>
      </c>
      <c r="E1370" s="150">
        <v>120000</v>
      </c>
      <c r="F1370" s="158">
        <f t="shared" si="31"/>
        <v>1680000</v>
      </c>
    </row>
    <row r="1371" spans="2:6" ht="15.75">
      <c r="B1371" s="140"/>
      <c r="C1371" s="96" t="s">
        <v>511</v>
      </c>
      <c r="D1371" s="144">
        <v>23</v>
      </c>
      <c r="E1371" s="150">
        <v>286000</v>
      </c>
      <c r="F1371" s="158">
        <f t="shared" si="31"/>
        <v>6578000</v>
      </c>
    </row>
    <row r="1372" spans="2:6" ht="15.75">
      <c r="B1372" s="140"/>
      <c r="C1372" s="96" t="s">
        <v>512</v>
      </c>
      <c r="D1372" s="144">
        <v>50</v>
      </c>
      <c r="E1372" s="150">
        <v>9000</v>
      </c>
      <c r="F1372" s="158">
        <f t="shared" si="31"/>
        <v>450000</v>
      </c>
    </row>
    <row r="1373" spans="2:6" ht="15.75">
      <c r="B1373" s="140"/>
      <c r="C1373" s="96" t="s">
        <v>514</v>
      </c>
      <c r="D1373" s="144">
        <v>2</v>
      </c>
      <c r="E1373" s="150">
        <v>40000</v>
      </c>
      <c r="F1373" s="158">
        <f t="shared" si="31"/>
        <v>80000</v>
      </c>
    </row>
    <row r="1374" spans="2:6" ht="15.75">
      <c r="B1374" s="140"/>
      <c r="C1374" s="96" t="s">
        <v>516</v>
      </c>
      <c r="D1374" s="144">
        <v>10</v>
      </c>
      <c r="E1374" s="150">
        <v>35000</v>
      </c>
      <c r="F1374" s="158">
        <f t="shared" si="31"/>
        <v>350000</v>
      </c>
    </row>
    <row r="1375" spans="2:6" ht="15.75">
      <c r="B1375" s="140"/>
      <c r="C1375" s="96" t="s">
        <v>517</v>
      </c>
      <c r="D1375" s="144">
        <v>10</v>
      </c>
      <c r="E1375" s="150">
        <v>12000</v>
      </c>
      <c r="F1375" s="158">
        <f t="shared" si="31"/>
        <v>120000</v>
      </c>
    </row>
    <row r="1376" spans="2:6" ht="15.75">
      <c r="B1376" s="140"/>
      <c r="C1376" s="96" t="s">
        <v>520</v>
      </c>
      <c r="D1376" s="144">
        <v>4</v>
      </c>
      <c r="E1376" s="150">
        <v>25000</v>
      </c>
      <c r="F1376" s="158">
        <f t="shared" si="31"/>
        <v>100000</v>
      </c>
    </row>
    <row r="1377" spans="2:6" ht="15.75">
      <c r="B1377" s="140"/>
      <c r="C1377" s="96"/>
      <c r="D1377" s="146"/>
      <c r="E1377" s="150"/>
      <c r="F1377" s="158"/>
    </row>
    <row r="1378" spans="2:6" ht="15.75">
      <c r="B1378" s="83"/>
      <c r="C1378" s="123"/>
      <c r="D1378" s="155"/>
      <c r="E1378" s="164"/>
      <c r="F1378" s="159"/>
    </row>
    <row r="1379" spans="2:6" ht="18.75">
      <c r="B1379" s="910" t="s">
        <v>277</v>
      </c>
      <c r="C1379" s="911"/>
      <c r="D1379" s="911"/>
      <c r="E1379" s="912"/>
      <c r="F1379" s="159">
        <f>SUM(F1240:F1376)</f>
        <v>196357500</v>
      </c>
    </row>
    <row r="1380" spans="2:6" ht="18.75">
      <c r="B1380" s="137"/>
      <c r="C1380" s="139" t="s">
        <v>280</v>
      </c>
      <c r="D1380" s="914" t="s">
        <v>786</v>
      </c>
      <c r="E1380" s="914"/>
      <c r="F1380" s="914"/>
    </row>
    <row r="1381" spans="2:6" ht="18.75">
      <c r="B1381" s="137"/>
      <c r="C1381" s="139" t="s">
        <v>281</v>
      </c>
      <c r="E1381" s="157" t="s">
        <v>278</v>
      </c>
    </row>
    <row r="1382" spans="2:6" ht="18.75">
      <c r="B1382" s="137"/>
      <c r="C1382" s="139"/>
    </row>
    <row r="1383" spans="2:6" ht="18.75">
      <c r="B1383" s="137"/>
      <c r="C1383" s="139" t="s">
        <v>784</v>
      </c>
      <c r="D1383" s="941" t="s">
        <v>863</v>
      </c>
      <c r="E1383" s="941"/>
      <c r="F1383" s="941"/>
    </row>
    <row r="1384" spans="2:6" ht="18.75">
      <c r="B1384" s="137"/>
      <c r="C1384" s="218"/>
      <c r="D1384" s="221"/>
      <c r="E1384" s="221"/>
      <c r="F1384" s="235"/>
    </row>
    <row r="1385" spans="2:6" ht="18.75">
      <c r="B1385" s="137"/>
      <c r="C1385" s="218"/>
      <c r="D1385" s="221"/>
      <c r="E1385" s="221"/>
      <c r="F1385" s="235"/>
    </row>
    <row r="1386" spans="2:6" ht="18.75">
      <c r="B1386" s="137"/>
      <c r="C1386" s="218"/>
      <c r="D1386" s="221"/>
      <c r="E1386" s="221"/>
      <c r="F1386" s="235"/>
    </row>
    <row r="1387" spans="2:6" ht="18.75">
      <c r="B1387" s="137"/>
      <c r="C1387" s="218"/>
      <c r="D1387" s="221"/>
      <c r="E1387" s="221"/>
      <c r="F1387" s="235"/>
    </row>
    <row r="1388" spans="2:6" ht="18.75">
      <c r="B1388" s="137"/>
      <c r="C1388" s="218"/>
      <c r="D1388" s="221"/>
      <c r="E1388" s="221"/>
      <c r="F1388" s="235"/>
    </row>
    <row r="1389" spans="2:6" ht="18.75">
      <c r="B1389" s="137"/>
      <c r="C1389" s="218"/>
      <c r="D1389" s="221"/>
      <c r="E1389" s="221"/>
      <c r="F1389" s="235"/>
    </row>
    <row r="1390" spans="2:6" ht="18.75">
      <c r="B1390" s="137"/>
      <c r="C1390" s="218"/>
      <c r="D1390" s="221"/>
      <c r="E1390" s="221"/>
      <c r="F1390" s="235"/>
    </row>
    <row r="1391" spans="2:6" ht="18.75">
      <c r="B1391" s="137"/>
      <c r="C1391" s="218"/>
      <c r="D1391" s="221"/>
      <c r="E1391" s="221"/>
      <c r="F1391" s="235"/>
    </row>
    <row r="1392" spans="2:6" ht="18.75">
      <c r="B1392" s="137"/>
      <c r="C1392" s="218"/>
      <c r="D1392" s="221"/>
      <c r="E1392" s="221"/>
      <c r="F1392" s="235"/>
    </row>
    <row r="1393" spans="2:6" ht="18.75">
      <c r="B1393" s="137"/>
      <c r="C1393" s="218"/>
      <c r="D1393" s="221"/>
      <c r="E1393" s="221"/>
      <c r="F1393" s="235"/>
    </row>
    <row r="1394" spans="2:6" ht="18.75">
      <c r="B1394" s="137"/>
      <c r="C1394" s="218"/>
      <c r="D1394" s="221"/>
      <c r="E1394" s="221"/>
      <c r="F1394" s="235"/>
    </row>
    <row r="1395" spans="2:6" ht="18.75">
      <c r="B1395" s="137"/>
      <c r="C1395" s="218"/>
      <c r="D1395" s="221"/>
      <c r="E1395" s="221"/>
      <c r="F1395" s="235"/>
    </row>
    <row r="1396" spans="2:6" ht="18.75">
      <c r="B1396" s="137"/>
      <c r="C1396" s="218"/>
      <c r="D1396" s="221"/>
      <c r="E1396" s="221"/>
      <c r="F1396" s="235"/>
    </row>
    <row r="1397" spans="2:6" ht="18.75">
      <c r="B1397" s="137"/>
      <c r="C1397" s="218"/>
      <c r="D1397" s="221"/>
      <c r="E1397" s="221"/>
      <c r="F1397" s="235"/>
    </row>
    <row r="1398" spans="2:6" ht="18.75">
      <c r="B1398" s="137"/>
      <c r="C1398" s="218"/>
      <c r="D1398" s="221"/>
      <c r="E1398" s="221"/>
      <c r="F1398" s="235"/>
    </row>
    <row r="1399" spans="2:6" ht="18.75">
      <c r="B1399" s="137"/>
      <c r="C1399" s="218"/>
      <c r="D1399" s="221"/>
      <c r="E1399" s="221"/>
      <c r="F1399" s="235"/>
    </row>
    <row r="1400" spans="2:6" ht="18.75">
      <c r="B1400" s="137"/>
      <c r="C1400" s="218"/>
      <c r="D1400" s="221"/>
      <c r="E1400" s="221"/>
      <c r="F1400" s="235"/>
    </row>
    <row r="1401" spans="2:6" ht="18.75">
      <c r="B1401" s="137"/>
      <c r="C1401" s="218"/>
      <c r="D1401" s="221"/>
      <c r="E1401" s="221"/>
      <c r="F1401" s="235"/>
    </row>
    <row r="1402" spans="2:6" ht="18.75">
      <c r="B1402" s="137"/>
      <c r="C1402" s="218"/>
      <c r="D1402" s="221"/>
      <c r="E1402" s="221"/>
      <c r="F1402" s="235"/>
    </row>
    <row r="1403" spans="2:6" ht="18.75">
      <c r="B1403" s="137"/>
      <c r="C1403" s="218"/>
      <c r="D1403" s="221"/>
      <c r="E1403" s="221"/>
      <c r="F1403" s="235"/>
    </row>
    <row r="1404" spans="2:6" ht="18.75">
      <c r="B1404" s="137"/>
      <c r="C1404" s="218"/>
      <c r="D1404" s="221"/>
      <c r="E1404" s="221"/>
      <c r="F1404" s="235"/>
    </row>
    <row r="1405" spans="2:6" ht="18.75">
      <c r="B1405" s="137"/>
      <c r="C1405" s="218"/>
      <c r="D1405" s="221"/>
      <c r="E1405" s="221"/>
      <c r="F1405" s="235"/>
    </row>
    <row r="1406" spans="2:6" ht="18.75">
      <c r="B1406" s="137"/>
      <c r="C1406" s="218"/>
      <c r="D1406" s="221"/>
      <c r="E1406" s="221"/>
      <c r="F1406" s="235"/>
    </row>
    <row r="1407" spans="2:6" ht="18.75">
      <c r="B1407" s="137"/>
      <c r="C1407" s="218"/>
      <c r="D1407" s="221"/>
      <c r="E1407" s="221"/>
      <c r="F1407" s="235"/>
    </row>
    <row r="1408" spans="2:6" ht="18.75">
      <c r="B1408" s="137"/>
      <c r="C1408" s="218"/>
      <c r="D1408" s="221"/>
      <c r="E1408" s="221"/>
      <c r="F1408" s="235"/>
    </row>
    <row r="1409" spans="2:6" ht="18.75">
      <c r="B1409" s="137"/>
      <c r="C1409" s="218"/>
      <c r="D1409" s="221"/>
      <c r="E1409" s="221"/>
      <c r="F1409" s="235"/>
    </row>
    <row r="1410" spans="2:6" ht="18.75">
      <c r="B1410" s="137"/>
      <c r="C1410" s="218"/>
      <c r="D1410" s="221"/>
      <c r="E1410" s="221"/>
      <c r="F1410" s="235"/>
    </row>
    <row r="1411" spans="2:6" ht="18.75">
      <c r="B1411" s="137"/>
      <c r="C1411" s="218"/>
      <c r="D1411" s="221"/>
      <c r="E1411" s="221"/>
      <c r="F1411" s="235"/>
    </row>
    <row r="1412" spans="2:6" ht="18.75">
      <c r="B1412" s="137"/>
      <c r="C1412" s="218"/>
      <c r="D1412" s="221"/>
      <c r="E1412" s="221"/>
      <c r="F1412" s="235"/>
    </row>
    <row r="1413" spans="2:6" ht="18.75">
      <c r="B1413" s="137"/>
      <c r="C1413" s="218"/>
      <c r="D1413" s="221"/>
      <c r="E1413" s="221"/>
      <c r="F1413" s="235"/>
    </row>
    <row r="1414" spans="2:6" ht="18.75">
      <c r="B1414" s="137"/>
      <c r="C1414" s="218"/>
      <c r="D1414" s="221"/>
      <c r="E1414" s="221"/>
      <c r="F1414" s="235"/>
    </row>
    <row r="1415" spans="2:6" ht="18.75">
      <c r="B1415" s="137"/>
      <c r="C1415" s="218"/>
      <c r="D1415" s="221"/>
      <c r="E1415" s="221"/>
      <c r="F1415" s="235"/>
    </row>
    <row r="1416" spans="2:6" ht="18.75">
      <c r="B1416" s="137"/>
      <c r="C1416" s="218"/>
      <c r="D1416" s="221"/>
      <c r="E1416" s="221"/>
      <c r="F1416" s="235"/>
    </row>
    <row r="1417" spans="2:6" ht="18.75">
      <c r="B1417" s="137"/>
      <c r="C1417" s="218"/>
      <c r="D1417" s="221"/>
      <c r="E1417" s="221"/>
      <c r="F1417" s="235"/>
    </row>
    <row r="1418" spans="2:6" ht="18.75">
      <c r="B1418" s="137"/>
      <c r="C1418" s="218"/>
      <c r="D1418" s="221"/>
      <c r="E1418" s="221"/>
      <c r="F1418" s="235"/>
    </row>
    <row r="1419" spans="2:6" ht="18.75">
      <c r="B1419" s="137"/>
      <c r="C1419" s="218"/>
      <c r="D1419" s="221"/>
      <c r="E1419" s="221"/>
      <c r="F1419" s="235"/>
    </row>
    <row r="1420" spans="2:6" ht="18.75">
      <c r="B1420" s="137"/>
      <c r="C1420" s="218"/>
      <c r="D1420" s="221"/>
      <c r="E1420" s="221"/>
      <c r="F1420" s="235"/>
    </row>
    <row r="1421" spans="2:6" ht="18.75">
      <c r="B1421" s="137"/>
      <c r="C1421" s="218"/>
      <c r="D1421" s="221"/>
      <c r="E1421" s="221"/>
      <c r="F1421" s="235"/>
    </row>
    <row r="1422" spans="2:6" ht="18.75">
      <c r="B1422" s="137"/>
      <c r="C1422" s="218"/>
      <c r="D1422" s="221"/>
      <c r="E1422" s="221"/>
      <c r="F1422" s="235"/>
    </row>
    <row r="1423" spans="2:6" ht="18.75">
      <c r="B1423" s="137"/>
      <c r="C1423" s="218"/>
      <c r="D1423" s="221"/>
      <c r="E1423" s="221"/>
      <c r="F1423" s="235"/>
    </row>
    <row r="1424" spans="2:6" ht="18.75">
      <c r="B1424" s="137"/>
      <c r="C1424" s="218"/>
      <c r="D1424" s="221"/>
      <c r="E1424" s="221"/>
      <c r="F1424" s="235"/>
    </row>
    <row r="1425" spans="2:6" ht="18.75">
      <c r="B1425" s="137"/>
      <c r="C1425" s="218"/>
      <c r="D1425" s="221"/>
      <c r="E1425" s="221"/>
      <c r="F1425" s="235"/>
    </row>
    <row r="1426" spans="2:6" ht="18.75">
      <c r="B1426" s="137"/>
      <c r="C1426" s="218"/>
      <c r="D1426" s="221"/>
      <c r="E1426" s="221"/>
      <c r="F1426" s="235"/>
    </row>
    <row r="1427" spans="2:6" ht="21">
      <c r="B1427" s="915" t="s">
        <v>267</v>
      </c>
      <c r="C1427" s="915"/>
      <c r="D1427" s="915"/>
      <c r="E1427" s="915"/>
      <c r="F1427" s="915"/>
    </row>
    <row r="1429" spans="2:6">
      <c r="B1429" s="908" t="s">
        <v>780</v>
      </c>
      <c r="C1429" s="908"/>
      <c r="D1429" s="908"/>
      <c r="E1429" s="908"/>
      <c r="F1429" s="908"/>
    </row>
    <row r="1430" spans="2:6">
      <c r="B1430" s="908" t="s">
        <v>781</v>
      </c>
      <c r="C1430" s="908"/>
      <c r="D1430" s="908"/>
      <c r="E1430" s="908"/>
      <c r="F1430" s="908"/>
    </row>
    <row r="1431" spans="2:6">
      <c r="B1431" t="s">
        <v>782</v>
      </c>
    </row>
    <row r="1432" spans="2:6">
      <c r="B1432" s="139">
        <v>1</v>
      </c>
      <c r="C1432" s="909" t="s">
        <v>871</v>
      </c>
      <c r="D1432" s="909"/>
      <c r="E1432" s="909"/>
    </row>
    <row r="1433" spans="2:6">
      <c r="B1433" s="139">
        <v>2</v>
      </c>
      <c r="C1433" s="909" t="s">
        <v>854</v>
      </c>
      <c r="D1433" s="909"/>
      <c r="E1433" s="909"/>
    </row>
    <row r="1434" spans="2:6">
      <c r="B1434" s="139">
        <v>3</v>
      </c>
      <c r="C1434" s="909" t="s">
        <v>826</v>
      </c>
      <c r="D1434" s="909"/>
      <c r="E1434" s="909"/>
    </row>
    <row r="1436" spans="2:6">
      <c r="B1436" s="908" t="s">
        <v>855</v>
      </c>
      <c r="C1436" s="908"/>
      <c r="D1436" s="908"/>
      <c r="E1436" s="908"/>
      <c r="F1436" s="908"/>
    </row>
    <row r="1438" spans="2:6" ht="30">
      <c r="B1438" s="140" t="s">
        <v>274</v>
      </c>
      <c r="C1438" s="140" t="s">
        <v>2</v>
      </c>
      <c r="D1438" s="152" t="s">
        <v>275</v>
      </c>
      <c r="E1438" s="158" t="s">
        <v>276</v>
      </c>
      <c r="F1438" s="158" t="s">
        <v>277</v>
      </c>
    </row>
    <row r="1439" spans="2:6" ht="15.75">
      <c r="B1439" s="140"/>
      <c r="C1439" s="99" t="s">
        <v>82</v>
      </c>
      <c r="D1439" s="152"/>
      <c r="E1439" s="158"/>
      <c r="F1439" s="158"/>
    </row>
    <row r="1440" spans="2:6" ht="15.75">
      <c r="B1440" s="140"/>
      <c r="C1440" s="99" t="s">
        <v>522</v>
      </c>
      <c r="D1440" s="152">
        <v>108</v>
      </c>
      <c r="E1440" s="158">
        <v>20000</v>
      </c>
      <c r="F1440" s="158">
        <f>E1440*D1440</f>
        <v>2160000</v>
      </c>
    </row>
    <row r="1441" spans="2:6" ht="15.75">
      <c r="B1441" s="140"/>
      <c r="C1441" s="114" t="s">
        <v>155</v>
      </c>
      <c r="D1441" s="152"/>
      <c r="E1441" s="158"/>
      <c r="F1441" s="158"/>
    </row>
    <row r="1442" spans="2:6" ht="15.75">
      <c r="B1442" s="140"/>
      <c r="C1442" s="96" t="s">
        <v>124</v>
      </c>
      <c r="D1442" s="144">
        <v>6</v>
      </c>
      <c r="E1442" s="149">
        <v>200000</v>
      </c>
      <c r="F1442" s="158">
        <f>E1442*D1442</f>
        <v>1200000</v>
      </c>
    </row>
    <row r="1443" spans="2:6" ht="15.75">
      <c r="B1443" s="140"/>
      <c r="C1443" s="96" t="s">
        <v>125</v>
      </c>
      <c r="D1443" s="144">
        <v>6</v>
      </c>
      <c r="E1443" s="149">
        <v>150000</v>
      </c>
      <c r="F1443" s="158">
        <f t="shared" ref="F1443:F1449" si="32">E1443*D1443</f>
        <v>900000</v>
      </c>
    </row>
    <row r="1444" spans="2:6" ht="15.75">
      <c r="B1444" s="140"/>
      <c r="C1444" s="96" t="s">
        <v>126</v>
      </c>
      <c r="D1444" s="144">
        <v>30</v>
      </c>
      <c r="E1444" s="149">
        <v>100000</v>
      </c>
      <c r="F1444" s="158">
        <f t="shared" si="32"/>
        <v>3000000</v>
      </c>
    </row>
    <row r="1445" spans="2:6" ht="15.75">
      <c r="B1445" s="140"/>
      <c r="C1445" s="96" t="s">
        <v>156</v>
      </c>
      <c r="D1445" s="144">
        <v>6</v>
      </c>
      <c r="E1445" s="149">
        <v>200000</v>
      </c>
      <c r="F1445" s="158">
        <f t="shared" si="32"/>
        <v>1200000</v>
      </c>
    </row>
    <row r="1446" spans="2:6" ht="15.75">
      <c r="B1446" s="140"/>
      <c r="C1446" s="96" t="s">
        <v>127</v>
      </c>
      <c r="D1446" s="144">
        <v>1</v>
      </c>
      <c r="E1446" s="164">
        <v>300000</v>
      </c>
      <c r="F1446" s="158">
        <f t="shared" si="32"/>
        <v>300000</v>
      </c>
    </row>
    <row r="1447" spans="2:6" ht="15.75">
      <c r="B1447" s="140"/>
      <c r="C1447" s="96" t="s">
        <v>128</v>
      </c>
      <c r="D1447" s="144">
        <v>1</v>
      </c>
      <c r="E1447" s="164">
        <v>300000</v>
      </c>
      <c r="F1447" s="158">
        <f t="shared" si="32"/>
        <v>300000</v>
      </c>
    </row>
    <row r="1448" spans="2:6" ht="15.75">
      <c r="B1448" s="140"/>
      <c r="C1448" s="96" t="s">
        <v>502</v>
      </c>
      <c r="D1448" s="144">
        <v>1</v>
      </c>
      <c r="E1448" s="164">
        <v>300000</v>
      </c>
      <c r="F1448" s="158">
        <f t="shared" si="32"/>
        <v>300000</v>
      </c>
    </row>
    <row r="1449" spans="2:6" ht="15.75">
      <c r="B1449" s="140"/>
      <c r="C1449" s="96" t="s">
        <v>503</v>
      </c>
      <c r="D1449" s="144">
        <v>6</v>
      </c>
      <c r="E1449" s="164">
        <v>200000</v>
      </c>
      <c r="F1449" s="158">
        <f t="shared" si="32"/>
        <v>1200000</v>
      </c>
    </row>
    <row r="1450" spans="2:6" ht="15.75">
      <c r="B1450" s="140"/>
      <c r="C1450" s="96"/>
      <c r="D1450" s="144"/>
      <c r="E1450" s="172"/>
      <c r="F1450" s="158"/>
    </row>
    <row r="1451" spans="2:6" ht="15" customHeight="1">
      <c r="B1451" s="140"/>
      <c r="C1451" s="96" t="s">
        <v>856</v>
      </c>
      <c r="D1451" s="144"/>
      <c r="E1451" s="172"/>
      <c r="F1451" s="158"/>
    </row>
    <row r="1452" spans="2:6" ht="15.75">
      <c r="B1452" s="140"/>
      <c r="C1452" s="96" t="s">
        <v>158</v>
      </c>
      <c r="D1452" s="144"/>
      <c r="E1452" s="172"/>
      <c r="F1452" s="158"/>
    </row>
    <row r="1453" spans="2:6" ht="15.75">
      <c r="B1453" s="140"/>
      <c r="C1453" s="96" t="s">
        <v>160</v>
      </c>
      <c r="D1453" s="144">
        <v>29</v>
      </c>
      <c r="E1453" s="149">
        <v>62500</v>
      </c>
      <c r="F1453" s="158">
        <f>E1453*D1453</f>
        <v>1812500</v>
      </c>
    </row>
    <row r="1454" spans="2:6" ht="15.75">
      <c r="B1454" s="140"/>
      <c r="C1454" s="96" t="s">
        <v>161</v>
      </c>
      <c r="D1454" s="144">
        <v>65</v>
      </c>
      <c r="E1454" s="149">
        <v>46600</v>
      </c>
      <c r="F1454" s="158">
        <f>E1454*D1454</f>
        <v>3029000</v>
      </c>
    </row>
    <row r="1455" spans="2:6" ht="15.75">
      <c r="B1455" s="140"/>
      <c r="C1455" s="96" t="s">
        <v>505</v>
      </c>
      <c r="D1455" s="144">
        <v>1</v>
      </c>
      <c r="E1455" s="149">
        <v>750000</v>
      </c>
      <c r="F1455" s="158">
        <f>E1455*D1455</f>
        <v>750000</v>
      </c>
    </row>
    <row r="1456" spans="2:6" ht="15.75">
      <c r="B1456" s="140"/>
      <c r="C1456" s="96"/>
      <c r="D1456" s="144"/>
      <c r="E1456" s="149"/>
      <c r="F1456" s="158"/>
    </row>
    <row r="1457" spans="2:6" ht="31.5">
      <c r="B1457" s="140"/>
      <c r="C1457" s="96" t="s">
        <v>749</v>
      </c>
      <c r="D1457" s="144"/>
      <c r="E1457" s="149"/>
      <c r="F1457" s="158"/>
    </row>
    <row r="1458" spans="2:6" ht="15.75">
      <c r="B1458" s="140"/>
      <c r="C1458" s="96" t="s">
        <v>158</v>
      </c>
      <c r="D1458" s="144"/>
      <c r="E1458" s="149"/>
      <c r="F1458" s="158"/>
    </row>
    <row r="1459" spans="2:6" ht="15.75">
      <c r="B1459" s="140"/>
      <c r="C1459" s="96" t="s">
        <v>160</v>
      </c>
      <c r="D1459" s="144">
        <v>29</v>
      </c>
      <c r="E1459" s="149">
        <v>62500</v>
      </c>
      <c r="F1459" s="158">
        <f>E1459*D1459</f>
        <v>1812500</v>
      </c>
    </row>
    <row r="1460" spans="2:6" ht="15.75">
      <c r="B1460" s="140"/>
      <c r="C1460" s="96" t="s">
        <v>161</v>
      </c>
      <c r="D1460" s="144">
        <v>65</v>
      </c>
      <c r="E1460" s="149">
        <v>46600</v>
      </c>
      <c r="F1460" s="158">
        <f>E1460*D1460</f>
        <v>3029000</v>
      </c>
    </row>
    <row r="1461" spans="2:6" ht="15.75">
      <c r="B1461" s="140"/>
      <c r="C1461" s="96" t="s">
        <v>505</v>
      </c>
      <c r="D1461" s="144">
        <v>1</v>
      </c>
      <c r="E1461" s="149">
        <v>750000</v>
      </c>
      <c r="F1461" s="158">
        <f>E1461*D1461</f>
        <v>750000</v>
      </c>
    </row>
    <row r="1462" spans="2:6" ht="15.75">
      <c r="B1462" s="140"/>
      <c r="C1462" s="96"/>
      <c r="D1462" s="144"/>
      <c r="E1462" s="149"/>
      <c r="F1462" s="158"/>
    </row>
    <row r="1463" spans="2:6" ht="31.5">
      <c r="B1463" s="140"/>
      <c r="C1463" s="96" t="s">
        <v>750</v>
      </c>
      <c r="D1463" s="144"/>
      <c r="E1463" s="149"/>
      <c r="F1463" s="158"/>
    </row>
    <row r="1464" spans="2:6" ht="15.75">
      <c r="B1464" s="140"/>
      <c r="C1464" s="96" t="s">
        <v>158</v>
      </c>
      <c r="D1464" s="144"/>
      <c r="E1464" s="149"/>
      <c r="F1464" s="158"/>
    </row>
    <row r="1465" spans="2:6" ht="15.75">
      <c r="B1465" s="140"/>
      <c r="C1465" s="96" t="s">
        <v>160</v>
      </c>
      <c r="D1465" s="144">
        <v>29</v>
      </c>
      <c r="E1465" s="149">
        <v>62500</v>
      </c>
      <c r="F1465" s="158">
        <f>E1465*D1465</f>
        <v>1812500</v>
      </c>
    </row>
    <row r="1466" spans="2:6" ht="15.75">
      <c r="B1466" s="140"/>
      <c r="C1466" s="96" t="s">
        <v>161</v>
      </c>
      <c r="D1466" s="144">
        <v>65</v>
      </c>
      <c r="E1466" s="149">
        <v>46600</v>
      </c>
      <c r="F1466" s="158">
        <f>E1466*D1466</f>
        <v>3029000</v>
      </c>
    </row>
    <row r="1467" spans="2:6" ht="15.75">
      <c r="B1467" s="140"/>
      <c r="C1467" s="96" t="s">
        <v>505</v>
      </c>
      <c r="D1467" s="144">
        <v>1</v>
      </c>
      <c r="E1467" s="149">
        <v>750000</v>
      </c>
      <c r="F1467" s="158">
        <f>E1467*D1467</f>
        <v>750000</v>
      </c>
    </row>
    <row r="1468" spans="2:6" ht="15.75">
      <c r="B1468" s="140"/>
      <c r="C1468" s="96"/>
      <c r="D1468" s="144"/>
      <c r="E1468" s="149"/>
      <c r="F1468" s="158"/>
    </row>
    <row r="1469" spans="2:6" ht="31.5">
      <c r="B1469" s="140"/>
      <c r="C1469" s="96" t="s">
        <v>751</v>
      </c>
      <c r="D1469" s="144"/>
      <c r="E1469" s="149"/>
      <c r="F1469" s="158"/>
    </row>
    <row r="1470" spans="2:6" ht="15.75">
      <c r="B1470" s="140"/>
      <c r="C1470" s="96" t="s">
        <v>158</v>
      </c>
      <c r="D1470" s="144"/>
      <c r="E1470" s="149"/>
      <c r="F1470" s="158"/>
    </row>
    <row r="1471" spans="2:6" ht="15.75">
      <c r="B1471" s="140"/>
      <c r="C1471" s="96" t="s">
        <v>160</v>
      </c>
      <c r="D1471" s="144">
        <v>29</v>
      </c>
      <c r="E1471" s="149">
        <v>62500</v>
      </c>
      <c r="F1471" s="158">
        <f>E1471*D1471</f>
        <v>1812500</v>
      </c>
    </row>
    <row r="1472" spans="2:6" ht="15.75">
      <c r="B1472" s="140"/>
      <c r="C1472" s="96" t="s">
        <v>161</v>
      </c>
      <c r="D1472" s="144">
        <v>65</v>
      </c>
      <c r="E1472" s="149">
        <v>46600</v>
      </c>
      <c r="F1472" s="158">
        <f>E1472*D1472</f>
        <v>3029000</v>
      </c>
    </row>
    <row r="1473" spans="2:6" ht="15.75">
      <c r="B1473" s="140"/>
      <c r="C1473" s="96" t="s">
        <v>505</v>
      </c>
      <c r="D1473" s="144">
        <v>1</v>
      </c>
      <c r="E1473" s="149">
        <v>750000</v>
      </c>
      <c r="F1473" s="158">
        <f>E1473*D1473</f>
        <v>750000</v>
      </c>
    </row>
    <row r="1474" spans="2:6" ht="15.75">
      <c r="B1474" s="140"/>
      <c r="C1474" s="96"/>
      <c r="D1474" s="144"/>
      <c r="E1474" s="149"/>
      <c r="F1474" s="158"/>
    </row>
    <row r="1475" spans="2:6" ht="31.5">
      <c r="B1475" s="140"/>
      <c r="C1475" s="96" t="s">
        <v>752</v>
      </c>
      <c r="D1475" s="144"/>
      <c r="E1475" s="149"/>
      <c r="F1475" s="158"/>
    </row>
    <row r="1476" spans="2:6" ht="15.75">
      <c r="B1476" s="140"/>
      <c r="C1476" s="96" t="s">
        <v>158</v>
      </c>
      <c r="D1476" s="144"/>
      <c r="E1476" s="149"/>
      <c r="F1476" s="158"/>
    </row>
    <row r="1477" spans="2:6" ht="15.75">
      <c r="B1477" s="140"/>
      <c r="C1477" s="96" t="s">
        <v>160</v>
      </c>
      <c r="D1477" s="144">
        <v>29</v>
      </c>
      <c r="E1477" s="149">
        <v>62500</v>
      </c>
      <c r="F1477" s="158">
        <f>E1477*D1477</f>
        <v>1812500</v>
      </c>
    </row>
    <row r="1478" spans="2:6" ht="15.75">
      <c r="B1478" s="140"/>
      <c r="C1478" s="96" t="s">
        <v>161</v>
      </c>
      <c r="D1478" s="144">
        <v>65</v>
      </c>
      <c r="E1478" s="149">
        <v>46600</v>
      </c>
      <c r="F1478" s="158">
        <f>E1478*D1478</f>
        <v>3029000</v>
      </c>
    </row>
    <row r="1479" spans="2:6" ht="15.75">
      <c r="B1479" s="140"/>
      <c r="C1479" s="96" t="s">
        <v>505</v>
      </c>
      <c r="D1479" s="144">
        <v>1</v>
      </c>
      <c r="E1479" s="149">
        <v>750000</v>
      </c>
      <c r="F1479" s="158">
        <f>E1479*D1479</f>
        <v>750000</v>
      </c>
    </row>
    <row r="1480" spans="2:6" ht="15.75">
      <c r="B1480" s="140"/>
      <c r="C1480" s="96"/>
      <c r="D1480" s="144"/>
      <c r="E1480" s="149"/>
      <c r="F1480" s="158"/>
    </row>
    <row r="1481" spans="2:6" ht="31.5">
      <c r="B1481" s="140"/>
      <c r="C1481" s="96" t="s">
        <v>753</v>
      </c>
      <c r="D1481" s="144"/>
      <c r="E1481" s="149"/>
      <c r="F1481" s="158"/>
    </row>
    <row r="1482" spans="2:6" ht="15.75">
      <c r="B1482" s="140"/>
      <c r="C1482" s="96" t="s">
        <v>158</v>
      </c>
      <c r="D1482" s="144"/>
      <c r="E1482" s="149"/>
      <c r="F1482" s="158"/>
    </row>
    <row r="1483" spans="2:6" ht="15.75">
      <c r="B1483" s="140"/>
      <c r="C1483" s="96" t="s">
        <v>160</v>
      </c>
      <c r="D1483" s="144">
        <v>29</v>
      </c>
      <c r="E1483" s="149">
        <v>62500</v>
      </c>
      <c r="F1483" s="158">
        <f>E1483*D1483</f>
        <v>1812500</v>
      </c>
    </row>
    <row r="1484" spans="2:6" ht="15.75">
      <c r="B1484" s="140"/>
      <c r="C1484" s="96" t="s">
        <v>161</v>
      </c>
      <c r="D1484" s="144">
        <v>65</v>
      </c>
      <c r="E1484" s="149">
        <v>46600</v>
      </c>
      <c r="F1484" s="158">
        <f>E1484*D1484</f>
        <v>3029000</v>
      </c>
    </row>
    <row r="1485" spans="2:6" ht="15.75">
      <c r="B1485" s="140"/>
      <c r="C1485" s="96" t="s">
        <v>505</v>
      </c>
      <c r="D1485" s="144">
        <v>1</v>
      </c>
      <c r="E1485" s="149">
        <v>750000</v>
      </c>
      <c r="F1485" s="158">
        <f>E1485*D1485</f>
        <v>750000</v>
      </c>
    </row>
    <row r="1486" spans="2:6" ht="15.75">
      <c r="B1486" s="140"/>
      <c r="C1486" s="99"/>
      <c r="D1486" s="152"/>
      <c r="E1486" s="172"/>
      <c r="F1486" s="158"/>
    </row>
    <row r="1487" spans="2:6" ht="15.75">
      <c r="B1487" s="140"/>
      <c r="C1487" s="99" t="s">
        <v>521</v>
      </c>
      <c r="D1487" s="152"/>
      <c r="E1487" s="172"/>
      <c r="F1487" s="158"/>
    </row>
    <row r="1488" spans="2:6" ht="15.75">
      <c r="B1488" s="140"/>
      <c r="C1488" s="96" t="s">
        <v>754</v>
      </c>
      <c r="D1488" s="152"/>
      <c r="E1488" s="172"/>
      <c r="F1488" s="158"/>
    </row>
    <row r="1489" spans="2:6" ht="15.75">
      <c r="B1489" s="140"/>
      <c r="C1489" s="96" t="s">
        <v>507</v>
      </c>
      <c r="D1489" s="144">
        <v>128</v>
      </c>
      <c r="E1489" s="149">
        <v>55000</v>
      </c>
      <c r="F1489" s="158">
        <f>E1489*D1489</f>
        <v>7040000</v>
      </c>
    </row>
    <row r="1490" spans="2:6" ht="15.75">
      <c r="B1490" s="140"/>
      <c r="C1490" s="96" t="s">
        <v>509</v>
      </c>
      <c r="D1490" s="144">
        <v>17</v>
      </c>
      <c r="E1490" s="149">
        <v>120000</v>
      </c>
      <c r="F1490" s="158">
        <f t="shared" ref="F1490:F1552" si="33">E1490*D1490</f>
        <v>2040000</v>
      </c>
    </row>
    <row r="1491" spans="2:6" ht="15.75">
      <c r="B1491" s="140"/>
      <c r="C1491" s="99" t="s">
        <v>523</v>
      </c>
      <c r="D1491" s="144">
        <v>37</v>
      </c>
      <c r="E1491" s="149">
        <v>130200</v>
      </c>
      <c r="F1491" s="158">
        <f t="shared" si="33"/>
        <v>4817400</v>
      </c>
    </row>
    <row r="1492" spans="2:6" ht="15.75">
      <c r="B1492" s="140"/>
      <c r="C1492" s="99" t="s">
        <v>524</v>
      </c>
      <c r="D1492" s="144">
        <v>20</v>
      </c>
      <c r="E1492" s="149">
        <v>12000</v>
      </c>
      <c r="F1492" s="158">
        <f t="shared" si="33"/>
        <v>240000</v>
      </c>
    </row>
    <row r="1493" spans="2:6" ht="15.75">
      <c r="B1493" s="140"/>
      <c r="C1493" s="96" t="s">
        <v>514</v>
      </c>
      <c r="D1493" s="144">
        <v>2</v>
      </c>
      <c r="E1493" s="149">
        <v>40000</v>
      </c>
      <c r="F1493" s="158">
        <f t="shared" si="33"/>
        <v>80000</v>
      </c>
    </row>
    <row r="1494" spans="2:6" ht="15.75">
      <c r="B1494" s="140"/>
      <c r="C1494" s="99" t="s">
        <v>525</v>
      </c>
      <c r="D1494" s="144">
        <v>1</v>
      </c>
      <c r="E1494" s="149">
        <v>50000</v>
      </c>
      <c r="F1494" s="158">
        <f t="shared" si="33"/>
        <v>50000</v>
      </c>
    </row>
    <row r="1495" spans="2:6" ht="15.75">
      <c r="B1495" s="140"/>
      <c r="C1495" s="96" t="s">
        <v>516</v>
      </c>
      <c r="D1495" s="144">
        <v>10</v>
      </c>
      <c r="E1495" s="149">
        <v>35000</v>
      </c>
      <c r="F1495" s="158">
        <f t="shared" si="33"/>
        <v>350000</v>
      </c>
    </row>
    <row r="1496" spans="2:6" ht="15.75">
      <c r="B1496" s="140"/>
      <c r="C1496" s="96" t="s">
        <v>517</v>
      </c>
      <c r="D1496" s="144">
        <v>10</v>
      </c>
      <c r="E1496" s="149">
        <v>12000</v>
      </c>
      <c r="F1496" s="158">
        <f t="shared" si="33"/>
        <v>120000</v>
      </c>
    </row>
    <row r="1497" spans="2:6" ht="15.75">
      <c r="B1497" s="140"/>
      <c r="C1497" s="96" t="s">
        <v>520</v>
      </c>
      <c r="D1497" s="144">
        <v>4</v>
      </c>
      <c r="E1497" s="149">
        <v>25000</v>
      </c>
      <c r="F1497" s="158">
        <f t="shared" si="33"/>
        <v>100000</v>
      </c>
    </row>
    <row r="1498" spans="2:6" ht="15.75">
      <c r="B1498" s="140"/>
      <c r="C1498" s="96"/>
      <c r="D1498" s="144"/>
      <c r="E1498" s="149"/>
      <c r="F1498" s="158">
        <f t="shared" si="33"/>
        <v>0</v>
      </c>
    </row>
    <row r="1499" spans="2:6" ht="15.75">
      <c r="B1499" s="140"/>
      <c r="C1499" s="96" t="s">
        <v>755</v>
      </c>
      <c r="D1499" s="144"/>
      <c r="E1499" s="149"/>
      <c r="F1499" s="158">
        <f t="shared" si="33"/>
        <v>0</v>
      </c>
    </row>
    <row r="1500" spans="2:6" ht="15.75">
      <c r="B1500" s="140"/>
      <c r="C1500" s="96" t="s">
        <v>507</v>
      </c>
      <c r="D1500" s="144">
        <v>128</v>
      </c>
      <c r="E1500" s="149">
        <v>55000</v>
      </c>
      <c r="F1500" s="158">
        <f t="shared" si="33"/>
        <v>7040000</v>
      </c>
    </row>
    <row r="1501" spans="2:6" ht="15.75">
      <c r="B1501" s="140"/>
      <c r="C1501" s="96" t="s">
        <v>509</v>
      </c>
      <c r="D1501" s="144">
        <v>17</v>
      </c>
      <c r="E1501" s="149">
        <v>120000</v>
      </c>
      <c r="F1501" s="158">
        <f t="shared" si="33"/>
        <v>2040000</v>
      </c>
    </row>
    <row r="1502" spans="2:6" ht="15.75">
      <c r="B1502" s="140"/>
      <c r="C1502" s="96" t="s">
        <v>523</v>
      </c>
      <c r="D1502" s="144">
        <v>37</v>
      </c>
      <c r="E1502" s="149">
        <v>130200</v>
      </c>
      <c r="F1502" s="158">
        <f t="shared" si="33"/>
        <v>4817400</v>
      </c>
    </row>
    <row r="1503" spans="2:6" ht="15.75">
      <c r="B1503" s="140"/>
      <c r="C1503" s="96" t="s">
        <v>524</v>
      </c>
      <c r="D1503" s="144">
        <v>20</v>
      </c>
      <c r="E1503" s="149">
        <v>12000</v>
      </c>
      <c r="F1503" s="158">
        <f t="shared" si="33"/>
        <v>240000</v>
      </c>
    </row>
    <row r="1504" spans="2:6" ht="15.75">
      <c r="B1504" s="140"/>
      <c r="C1504" s="96" t="s">
        <v>514</v>
      </c>
      <c r="D1504" s="144">
        <v>2</v>
      </c>
      <c r="E1504" s="149">
        <v>40000</v>
      </c>
      <c r="F1504" s="158">
        <f t="shared" si="33"/>
        <v>80000</v>
      </c>
    </row>
    <row r="1505" spans="2:6" ht="15.75">
      <c r="B1505" s="140"/>
      <c r="C1505" s="96" t="s">
        <v>525</v>
      </c>
      <c r="D1505" s="144">
        <v>1</v>
      </c>
      <c r="E1505" s="149">
        <v>50000</v>
      </c>
      <c r="F1505" s="158">
        <f t="shared" si="33"/>
        <v>50000</v>
      </c>
    </row>
    <row r="1506" spans="2:6" ht="15.75">
      <c r="B1506" s="140"/>
      <c r="C1506" s="96" t="s">
        <v>516</v>
      </c>
      <c r="D1506" s="144">
        <v>10</v>
      </c>
      <c r="E1506" s="149">
        <v>35000</v>
      </c>
      <c r="F1506" s="158">
        <f t="shared" si="33"/>
        <v>350000</v>
      </c>
    </row>
    <row r="1507" spans="2:6" ht="15.75">
      <c r="B1507" s="140"/>
      <c r="C1507" s="96" t="s">
        <v>517</v>
      </c>
      <c r="D1507" s="144">
        <v>10</v>
      </c>
      <c r="E1507" s="149">
        <v>12000</v>
      </c>
      <c r="F1507" s="158">
        <f t="shared" si="33"/>
        <v>120000</v>
      </c>
    </row>
    <row r="1508" spans="2:6" ht="15.75">
      <c r="B1508" s="140"/>
      <c r="C1508" s="96" t="s">
        <v>520</v>
      </c>
      <c r="D1508" s="144">
        <v>4</v>
      </c>
      <c r="E1508" s="149">
        <v>25000</v>
      </c>
      <c r="F1508" s="158">
        <f t="shared" si="33"/>
        <v>100000</v>
      </c>
    </row>
    <row r="1509" spans="2:6" ht="15.75">
      <c r="B1509" s="140"/>
      <c r="C1509" s="96"/>
      <c r="D1509" s="144"/>
      <c r="E1509" s="149"/>
      <c r="F1509" s="158">
        <f t="shared" si="33"/>
        <v>0</v>
      </c>
    </row>
    <row r="1510" spans="2:6" ht="15.75">
      <c r="B1510" s="140"/>
      <c r="C1510" s="96" t="s">
        <v>756</v>
      </c>
      <c r="D1510" s="144"/>
      <c r="E1510" s="149"/>
      <c r="F1510" s="158">
        <f t="shared" si="33"/>
        <v>0</v>
      </c>
    </row>
    <row r="1511" spans="2:6" ht="15.75">
      <c r="B1511" s="140"/>
      <c r="C1511" s="96" t="s">
        <v>507</v>
      </c>
      <c r="D1511" s="144">
        <v>128</v>
      </c>
      <c r="E1511" s="149">
        <v>55000</v>
      </c>
      <c r="F1511" s="158">
        <f t="shared" si="33"/>
        <v>7040000</v>
      </c>
    </row>
    <row r="1512" spans="2:6" ht="15.75">
      <c r="B1512" s="140"/>
      <c r="C1512" s="96" t="s">
        <v>509</v>
      </c>
      <c r="D1512" s="144">
        <v>17</v>
      </c>
      <c r="E1512" s="149">
        <v>120000</v>
      </c>
      <c r="F1512" s="158">
        <f t="shared" si="33"/>
        <v>2040000</v>
      </c>
    </row>
    <row r="1513" spans="2:6" ht="15.75">
      <c r="B1513" s="140"/>
      <c r="C1513" s="96" t="s">
        <v>523</v>
      </c>
      <c r="D1513" s="144">
        <v>37</v>
      </c>
      <c r="E1513" s="149">
        <v>130200</v>
      </c>
      <c r="F1513" s="158">
        <f t="shared" si="33"/>
        <v>4817400</v>
      </c>
    </row>
    <row r="1514" spans="2:6" ht="15.75">
      <c r="B1514" s="140"/>
      <c r="C1514" s="96" t="s">
        <v>524</v>
      </c>
      <c r="D1514" s="144">
        <v>20</v>
      </c>
      <c r="E1514" s="149">
        <v>12000</v>
      </c>
      <c r="F1514" s="158">
        <f t="shared" si="33"/>
        <v>240000</v>
      </c>
    </row>
    <row r="1515" spans="2:6" ht="15.75">
      <c r="B1515" s="140"/>
      <c r="C1515" s="96" t="s">
        <v>514</v>
      </c>
      <c r="D1515" s="144">
        <v>2</v>
      </c>
      <c r="E1515" s="149">
        <v>40000</v>
      </c>
      <c r="F1515" s="158">
        <f t="shared" si="33"/>
        <v>80000</v>
      </c>
    </row>
    <row r="1516" spans="2:6" ht="15.75">
      <c r="B1516" s="140"/>
      <c r="C1516" s="96" t="s">
        <v>525</v>
      </c>
      <c r="D1516" s="144">
        <v>1</v>
      </c>
      <c r="E1516" s="149">
        <v>50000</v>
      </c>
      <c r="F1516" s="158">
        <f t="shared" si="33"/>
        <v>50000</v>
      </c>
    </row>
    <row r="1517" spans="2:6" ht="15.75">
      <c r="B1517" s="140"/>
      <c r="C1517" s="96" t="s">
        <v>516</v>
      </c>
      <c r="D1517" s="144">
        <v>10</v>
      </c>
      <c r="E1517" s="149">
        <v>35000</v>
      </c>
      <c r="F1517" s="158">
        <f t="shared" si="33"/>
        <v>350000</v>
      </c>
    </row>
    <row r="1518" spans="2:6" ht="15.75">
      <c r="B1518" s="140"/>
      <c r="C1518" s="96" t="s">
        <v>517</v>
      </c>
      <c r="D1518" s="144">
        <v>10</v>
      </c>
      <c r="E1518" s="149">
        <v>12000</v>
      </c>
      <c r="F1518" s="158">
        <f t="shared" si="33"/>
        <v>120000</v>
      </c>
    </row>
    <row r="1519" spans="2:6" ht="15.75">
      <c r="B1519" s="140"/>
      <c r="C1519" s="96" t="s">
        <v>520</v>
      </c>
      <c r="D1519" s="144">
        <v>4</v>
      </c>
      <c r="E1519" s="149">
        <v>25000</v>
      </c>
      <c r="F1519" s="158">
        <f t="shared" si="33"/>
        <v>100000</v>
      </c>
    </row>
    <row r="1520" spans="2:6" ht="15.75">
      <c r="B1520" s="140"/>
      <c r="C1520" s="96"/>
      <c r="D1520" s="144"/>
      <c r="E1520" s="149"/>
      <c r="F1520" s="158">
        <f t="shared" si="33"/>
        <v>0</v>
      </c>
    </row>
    <row r="1521" spans="2:6" ht="15.75">
      <c r="B1521" s="140"/>
      <c r="C1521" s="96" t="s">
        <v>757</v>
      </c>
      <c r="D1521" s="144"/>
      <c r="E1521" s="149"/>
      <c r="F1521" s="158">
        <f t="shared" si="33"/>
        <v>0</v>
      </c>
    </row>
    <row r="1522" spans="2:6" ht="15.75">
      <c r="B1522" s="140"/>
      <c r="C1522" s="96" t="s">
        <v>507</v>
      </c>
      <c r="D1522" s="144">
        <v>128</v>
      </c>
      <c r="E1522" s="149">
        <v>55000</v>
      </c>
      <c r="F1522" s="158">
        <f t="shared" si="33"/>
        <v>7040000</v>
      </c>
    </row>
    <row r="1523" spans="2:6" ht="15.75">
      <c r="B1523" s="140"/>
      <c r="C1523" s="96" t="s">
        <v>509</v>
      </c>
      <c r="D1523" s="144">
        <v>17</v>
      </c>
      <c r="E1523" s="149">
        <v>120000</v>
      </c>
      <c r="F1523" s="158">
        <f t="shared" si="33"/>
        <v>2040000</v>
      </c>
    </row>
    <row r="1524" spans="2:6" ht="15.75">
      <c r="B1524" s="140"/>
      <c r="C1524" s="96" t="s">
        <v>523</v>
      </c>
      <c r="D1524" s="144">
        <v>37</v>
      </c>
      <c r="E1524" s="149">
        <v>130200</v>
      </c>
      <c r="F1524" s="158">
        <f t="shared" si="33"/>
        <v>4817400</v>
      </c>
    </row>
    <row r="1525" spans="2:6" ht="15.75">
      <c r="B1525" s="140"/>
      <c r="C1525" s="96" t="s">
        <v>524</v>
      </c>
      <c r="D1525" s="144">
        <v>20</v>
      </c>
      <c r="E1525" s="149">
        <v>12000</v>
      </c>
      <c r="F1525" s="158">
        <f t="shared" si="33"/>
        <v>240000</v>
      </c>
    </row>
    <row r="1526" spans="2:6" ht="15.75">
      <c r="B1526" s="140"/>
      <c r="C1526" s="96" t="s">
        <v>514</v>
      </c>
      <c r="D1526" s="144">
        <v>2</v>
      </c>
      <c r="E1526" s="149">
        <v>40000</v>
      </c>
      <c r="F1526" s="158">
        <f t="shared" si="33"/>
        <v>80000</v>
      </c>
    </row>
    <row r="1527" spans="2:6" ht="15.75">
      <c r="B1527" s="140"/>
      <c r="C1527" s="96" t="s">
        <v>525</v>
      </c>
      <c r="D1527" s="144">
        <v>1</v>
      </c>
      <c r="E1527" s="149">
        <v>50000</v>
      </c>
      <c r="F1527" s="158">
        <f t="shared" si="33"/>
        <v>50000</v>
      </c>
    </row>
    <row r="1528" spans="2:6" ht="15.75">
      <c r="B1528" s="140"/>
      <c r="C1528" s="96" t="s">
        <v>516</v>
      </c>
      <c r="D1528" s="144">
        <v>10</v>
      </c>
      <c r="E1528" s="149">
        <v>35000</v>
      </c>
      <c r="F1528" s="158">
        <f t="shared" si="33"/>
        <v>350000</v>
      </c>
    </row>
    <row r="1529" spans="2:6" ht="15.75">
      <c r="B1529" s="140"/>
      <c r="C1529" s="96" t="s">
        <v>517</v>
      </c>
      <c r="D1529" s="144">
        <v>10</v>
      </c>
      <c r="E1529" s="149">
        <v>12000</v>
      </c>
      <c r="F1529" s="158">
        <f t="shared" si="33"/>
        <v>120000</v>
      </c>
    </row>
    <row r="1530" spans="2:6" ht="15.75">
      <c r="B1530" s="140"/>
      <c r="C1530" s="96" t="s">
        <v>520</v>
      </c>
      <c r="D1530" s="144">
        <v>4</v>
      </c>
      <c r="E1530" s="149">
        <v>25000</v>
      </c>
      <c r="F1530" s="158">
        <f t="shared" si="33"/>
        <v>100000</v>
      </c>
    </row>
    <row r="1531" spans="2:6" ht="15.75">
      <c r="B1531" s="140"/>
      <c r="C1531" s="96"/>
      <c r="D1531" s="144"/>
      <c r="E1531" s="149"/>
      <c r="F1531" s="158">
        <f t="shared" si="33"/>
        <v>0</v>
      </c>
    </row>
    <row r="1532" spans="2:6" ht="15.75">
      <c r="B1532" s="140"/>
      <c r="C1532" s="96" t="s">
        <v>758</v>
      </c>
      <c r="D1532" s="144"/>
      <c r="E1532" s="149"/>
      <c r="F1532" s="158">
        <f t="shared" si="33"/>
        <v>0</v>
      </c>
    </row>
    <row r="1533" spans="2:6" ht="15.75">
      <c r="B1533" s="140"/>
      <c r="C1533" s="96" t="s">
        <v>507</v>
      </c>
      <c r="D1533" s="144">
        <v>128</v>
      </c>
      <c r="E1533" s="149">
        <v>55000</v>
      </c>
      <c r="F1533" s="158">
        <f t="shared" si="33"/>
        <v>7040000</v>
      </c>
    </row>
    <row r="1534" spans="2:6" ht="15.75">
      <c r="B1534" s="140"/>
      <c r="C1534" s="96" t="s">
        <v>509</v>
      </c>
      <c r="D1534" s="144">
        <v>17</v>
      </c>
      <c r="E1534" s="149">
        <v>120000</v>
      </c>
      <c r="F1534" s="158">
        <f t="shared" si="33"/>
        <v>2040000</v>
      </c>
    </row>
    <row r="1535" spans="2:6" ht="15.75">
      <c r="B1535" s="140"/>
      <c r="C1535" s="96" t="s">
        <v>523</v>
      </c>
      <c r="D1535" s="144">
        <v>37</v>
      </c>
      <c r="E1535" s="149">
        <v>130200</v>
      </c>
      <c r="F1535" s="158">
        <f t="shared" si="33"/>
        <v>4817400</v>
      </c>
    </row>
    <row r="1536" spans="2:6" ht="15.75">
      <c r="B1536" s="140"/>
      <c r="C1536" s="96" t="s">
        <v>524</v>
      </c>
      <c r="D1536" s="144">
        <v>20</v>
      </c>
      <c r="E1536" s="149">
        <v>12000</v>
      </c>
      <c r="F1536" s="158">
        <f t="shared" si="33"/>
        <v>240000</v>
      </c>
    </row>
    <row r="1537" spans="2:6" ht="15.75">
      <c r="B1537" s="140"/>
      <c r="C1537" s="96" t="s">
        <v>514</v>
      </c>
      <c r="D1537" s="144">
        <v>2</v>
      </c>
      <c r="E1537" s="149">
        <v>40000</v>
      </c>
      <c r="F1537" s="158">
        <f t="shared" si="33"/>
        <v>80000</v>
      </c>
    </row>
    <row r="1538" spans="2:6" ht="15.75">
      <c r="B1538" s="140"/>
      <c r="C1538" s="96" t="s">
        <v>525</v>
      </c>
      <c r="D1538" s="144">
        <v>1</v>
      </c>
      <c r="E1538" s="149">
        <v>50000</v>
      </c>
      <c r="F1538" s="158">
        <f t="shared" si="33"/>
        <v>50000</v>
      </c>
    </row>
    <row r="1539" spans="2:6" ht="15.75">
      <c r="B1539" s="140"/>
      <c r="C1539" s="96" t="s">
        <v>516</v>
      </c>
      <c r="D1539" s="144">
        <v>10</v>
      </c>
      <c r="E1539" s="149">
        <v>35000</v>
      </c>
      <c r="F1539" s="158">
        <f t="shared" si="33"/>
        <v>350000</v>
      </c>
    </row>
    <row r="1540" spans="2:6" ht="15.75">
      <c r="B1540" s="140"/>
      <c r="C1540" s="96" t="s">
        <v>517</v>
      </c>
      <c r="D1540" s="144">
        <v>10</v>
      </c>
      <c r="E1540" s="149">
        <v>12000</v>
      </c>
      <c r="F1540" s="158">
        <f t="shared" si="33"/>
        <v>120000</v>
      </c>
    </row>
    <row r="1541" spans="2:6" ht="15.75">
      <c r="B1541" s="140"/>
      <c r="C1541" s="96" t="s">
        <v>520</v>
      </c>
      <c r="D1541" s="144">
        <v>4</v>
      </c>
      <c r="E1541" s="149">
        <v>25000</v>
      </c>
      <c r="F1541" s="158">
        <f t="shared" si="33"/>
        <v>100000</v>
      </c>
    </row>
    <row r="1542" spans="2:6" ht="15.75">
      <c r="B1542" s="140"/>
      <c r="C1542" s="96"/>
      <c r="D1542" s="144"/>
      <c r="E1542" s="149"/>
      <c r="F1542" s="158">
        <f t="shared" si="33"/>
        <v>0</v>
      </c>
    </row>
    <row r="1543" spans="2:6" ht="15.75">
      <c r="B1543" s="140"/>
      <c r="C1543" s="96" t="s">
        <v>759</v>
      </c>
      <c r="D1543" s="144"/>
      <c r="E1543" s="149"/>
      <c r="F1543" s="158">
        <f t="shared" si="33"/>
        <v>0</v>
      </c>
    </row>
    <row r="1544" spans="2:6" ht="15.75">
      <c r="B1544" s="140"/>
      <c r="C1544" s="96" t="s">
        <v>507</v>
      </c>
      <c r="D1544" s="144">
        <v>128</v>
      </c>
      <c r="E1544" s="149">
        <v>55000</v>
      </c>
      <c r="F1544" s="158">
        <f t="shared" si="33"/>
        <v>7040000</v>
      </c>
    </row>
    <row r="1545" spans="2:6" ht="15.75">
      <c r="B1545" s="140"/>
      <c r="C1545" s="96" t="s">
        <v>509</v>
      </c>
      <c r="D1545" s="144">
        <v>17</v>
      </c>
      <c r="E1545" s="149">
        <v>120000</v>
      </c>
      <c r="F1545" s="158">
        <f t="shared" si="33"/>
        <v>2040000</v>
      </c>
    </row>
    <row r="1546" spans="2:6" ht="15.75">
      <c r="B1546" s="140"/>
      <c r="C1546" s="96" t="s">
        <v>523</v>
      </c>
      <c r="D1546" s="144">
        <v>37</v>
      </c>
      <c r="E1546" s="149">
        <v>130200</v>
      </c>
      <c r="F1546" s="158">
        <f t="shared" si="33"/>
        <v>4817400</v>
      </c>
    </row>
    <row r="1547" spans="2:6" ht="15.75">
      <c r="B1547" s="140"/>
      <c r="C1547" s="96" t="s">
        <v>524</v>
      </c>
      <c r="D1547" s="144">
        <v>20</v>
      </c>
      <c r="E1547" s="149">
        <v>12000</v>
      </c>
      <c r="F1547" s="158">
        <f t="shared" si="33"/>
        <v>240000</v>
      </c>
    </row>
    <row r="1548" spans="2:6" ht="15.75">
      <c r="B1548" s="140"/>
      <c r="C1548" s="96" t="s">
        <v>514</v>
      </c>
      <c r="D1548" s="144">
        <v>2</v>
      </c>
      <c r="E1548" s="149">
        <v>40000</v>
      </c>
      <c r="F1548" s="158">
        <f t="shared" si="33"/>
        <v>80000</v>
      </c>
    </row>
    <row r="1549" spans="2:6" ht="15.75">
      <c r="B1549" s="140"/>
      <c r="C1549" s="96" t="s">
        <v>525</v>
      </c>
      <c r="D1549" s="144">
        <v>1</v>
      </c>
      <c r="E1549" s="149">
        <v>50000</v>
      </c>
      <c r="F1549" s="158">
        <f t="shared" si="33"/>
        <v>50000</v>
      </c>
    </row>
    <row r="1550" spans="2:6" ht="15.75">
      <c r="B1550" s="140"/>
      <c r="C1550" s="96" t="s">
        <v>516</v>
      </c>
      <c r="D1550" s="144">
        <v>10</v>
      </c>
      <c r="E1550" s="149">
        <v>35000</v>
      </c>
      <c r="F1550" s="158">
        <f t="shared" si="33"/>
        <v>350000</v>
      </c>
    </row>
    <row r="1551" spans="2:6" ht="15.75">
      <c r="B1551" s="140"/>
      <c r="C1551" s="96" t="s">
        <v>517</v>
      </c>
      <c r="D1551" s="144">
        <v>10</v>
      </c>
      <c r="E1551" s="149">
        <v>12000</v>
      </c>
      <c r="F1551" s="158">
        <f t="shared" si="33"/>
        <v>120000</v>
      </c>
    </row>
    <row r="1552" spans="2:6" ht="15.75">
      <c r="B1552" s="140"/>
      <c r="C1552" s="96" t="s">
        <v>520</v>
      </c>
      <c r="D1552" s="144">
        <v>4</v>
      </c>
      <c r="E1552" s="149">
        <v>25000</v>
      </c>
      <c r="F1552" s="158">
        <f t="shared" si="33"/>
        <v>100000</v>
      </c>
    </row>
    <row r="1553" spans="2:6" ht="15.75">
      <c r="B1553" s="140"/>
      <c r="C1553" s="96"/>
      <c r="D1553" s="144"/>
      <c r="E1553" s="164"/>
      <c r="F1553" s="158"/>
    </row>
    <row r="1554" spans="2:6" ht="15.75">
      <c r="B1554" s="83"/>
      <c r="C1554" s="123"/>
      <c r="D1554" s="155"/>
      <c r="E1554" s="164"/>
      <c r="F1554" s="159"/>
    </row>
    <row r="1555" spans="2:6" ht="18.75">
      <c r="B1555" s="910" t="s">
        <v>277</v>
      </c>
      <c r="C1555" s="911"/>
      <c r="D1555" s="911"/>
      <c r="E1555" s="912"/>
      <c r="F1555" s="159">
        <f>SUM(F1440:F1553)</f>
        <v>133133400</v>
      </c>
    </row>
    <row r="1556" spans="2:6" ht="18.75">
      <c r="B1556" s="137"/>
      <c r="C1556" s="139" t="s">
        <v>280</v>
      </c>
      <c r="D1556" s="914" t="s">
        <v>786</v>
      </c>
      <c r="E1556" s="914"/>
      <c r="F1556" s="914"/>
    </row>
    <row r="1557" spans="2:6" ht="18.75">
      <c r="B1557" s="137"/>
      <c r="C1557" s="139" t="s">
        <v>281</v>
      </c>
      <c r="E1557" s="157" t="s">
        <v>278</v>
      </c>
    </row>
    <row r="1558" spans="2:6" ht="18.75">
      <c r="B1558" s="137"/>
      <c r="C1558" s="139"/>
    </row>
    <row r="1559" spans="2:6" ht="18.75">
      <c r="B1559" s="137"/>
      <c r="C1559" s="139"/>
    </row>
    <row r="1560" spans="2:6" ht="18.75">
      <c r="B1560" s="137"/>
      <c r="C1560" s="142" t="s">
        <v>857</v>
      </c>
      <c r="D1560" s="941" t="s">
        <v>858</v>
      </c>
      <c r="E1560" s="941"/>
    </row>
    <row r="1561" spans="2:6" ht="18.75">
      <c r="B1561" s="137"/>
      <c r="C1561" s="142"/>
      <c r="D1561" s="171"/>
      <c r="E1561" s="171"/>
    </row>
    <row r="1562" spans="2:6" ht="18.75">
      <c r="B1562" s="137"/>
      <c r="C1562" s="142"/>
      <c r="D1562" s="171"/>
      <c r="E1562" s="171"/>
    </row>
    <row r="1563" spans="2:6" ht="18.75">
      <c r="B1563" s="137"/>
      <c r="C1563" s="142"/>
      <c r="D1563" s="171"/>
      <c r="E1563" s="171"/>
    </row>
    <row r="1564" spans="2:6" ht="18.75">
      <c r="B1564" s="137"/>
      <c r="C1564" s="142"/>
      <c r="D1564" s="171"/>
      <c r="E1564" s="171"/>
    </row>
    <row r="1565" spans="2:6" ht="18.75">
      <c r="B1565" s="137"/>
      <c r="C1565" s="142"/>
      <c r="D1565" s="171"/>
      <c r="E1565" s="171"/>
    </row>
    <row r="1566" spans="2:6" ht="18.75">
      <c r="B1566" s="137"/>
      <c r="C1566" s="142"/>
      <c r="D1566" s="171"/>
      <c r="E1566" s="171"/>
    </row>
    <row r="1567" spans="2:6" ht="18.75">
      <c r="B1567" s="137"/>
      <c r="C1567" s="142"/>
      <c r="D1567" s="171"/>
      <c r="E1567" s="171"/>
    </row>
    <row r="1568" spans="2:6" ht="18.75">
      <c r="B1568" s="137"/>
      <c r="C1568" s="142"/>
      <c r="D1568" s="171"/>
      <c r="E1568" s="171"/>
    </row>
    <row r="1569" spans="2:6" ht="18.75">
      <c r="B1569" s="137"/>
      <c r="C1569" s="142"/>
      <c r="D1569" s="171"/>
      <c r="E1569" s="171"/>
    </row>
    <row r="1570" spans="2:6" ht="18.75">
      <c r="B1570" s="137"/>
      <c r="C1570" s="142"/>
      <c r="D1570" s="171"/>
      <c r="E1570" s="171"/>
    </row>
    <row r="1571" spans="2:6" ht="18.75">
      <c r="B1571" s="137"/>
      <c r="C1571" s="142"/>
      <c r="D1571" s="171"/>
      <c r="E1571" s="171"/>
    </row>
    <row r="1572" spans="2:6" ht="18.75">
      <c r="B1572" s="137"/>
      <c r="C1572" s="142"/>
      <c r="D1572" s="171"/>
      <c r="E1572" s="171"/>
    </row>
    <row r="1573" spans="2:6" ht="18.75">
      <c r="B1573" s="137"/>
      <c r="C1573" s="142"/>
      <c r="D1573" s="171"/>
      <c r="E1573" s="171"/>
    </row>
    <row r="1574" spans="2:6" ht="18.75">
      <c r="B1574" s="137"/>
      <c r="C1574" s="142"/>
      <c r="D1574" s="171"/>
      <c r="E1574" s="171"/>
    </row>
    <row r="1575" spans="2:6" ht="18.75">
      <c r="B1575" s="137"/>
      <c r="C1575" s="142"/>
      <c r="D1575" s="171"/>
      <c r="E1575" s="171"/>
    </row>
    <row r="1576" spans="2:6" ht="18.75">
      <c r="B1576" s="137"/>
      <c r="C1576" s="142"/>
      <c r="D1576" s="171"/>
      <c r="E1576" s="171"/>
    </row>
    <row r="1577" spans="2:6" ht="18.75">
      <c r="B1577" s="137"/>
      <c r="C1577" s="142"/>
      <c r="D1577" s="171"/>
      <c r="E1577" s="171"/>
    </row>
    <row r="1578" spans="2:6" ht="18.75">
      <c r="B1578" s="137"/>
      <c r="C1578" s="142"/>
      <c r="D1578" s="171"/>
      <c r="E1578" s="171"/>
    </row>
    <row r="1579" spans="2:6" ht="18.75">
      <c r="B1579" s="137"/>
      <c r="C1579" s="142"/>
      <c r="D1579" s="171"/>
      <c r="E1579" s="171"/>
    </row>
    <row r="1580" spans="2:6" ht="18.75">
      <c r="B1580" s="137"/>
      <c r="C1580" s="142"/>
      <c r="D1580" s="171"/>
      <c r="E1580" s="171"/>
    </row>
    <row r="1581" spans="2:6" ht="18.75">
      <c r="B1581" s="137"/>
      <c r="C1581" s="142"/>
      <c r="D1581" s="171"/>
      <c r="E1581" s="171"/>
    </row>
    <row r="1582" spans="2:6" ht="21">
      <c r="B1582" s="915" t="s">
        <v>267</v>
      </c>
      <c r="C1582" s="915"/>
      <c r="D1582" s="915"/>
      <c r="E1582" s="915"/>
      <c r="F1582" s="915"/>
    </row>
    <row r="1583" spans="2:6">
      <c r="D1583" s="161"/>
      <c r="E1583" s="162"/>
    </row>
    <row r="1584" spans="2:6">
      <c r="B1584" s="908" t="s">
        <v>780</v>
      </c>
      <c r="C1584" s="908"/>
      <c r="D1584" s="908"/>
      <c r="E1584" s="908"/>
      <c r="F1584" s="908"/>
    </row>
    <row r="1585" spans="2:6">
      <c r="B1585" s="908" t="s">
        <v>781</v>
      </c>
      <c r="C1585" s="908"/>
      <c r="D1585" s="908"/>
      <c r="E1585" s="908"/>
      <c r="F1585" s="908"/>
    </row>
    <row r="1586" spans="2:6">
      <c r="B1586" t="s">
        <v>782</v>
      </c>
      <c r="D1586" s="161"/>
      <c r="E1586" s="162"/>
    </row>
    <row r="1587" spans="2:6">
      <c r="B1587" s="142">
        <v>1</v>
      </c>
      <c r="C1587" s="909" t="s">
        <v>871</v>
      </c>
      <c r="D1587" s="909"/>
      <c r="E1587" s="909"/>
    </row>
    <row r="1588" spans="2:6">
      <c r="B1588" s="142">
        <v>2</v>
      </c>
      <c r="C1588" s="909" t="s">
        <v>859</v>
      </c>
      <c r="D1588" s="909"/>
      <c r="E1588" s="909"/>
    </row>
    <row r="1589" spans="2:6">
      <c r="B1589" s="142">
        <v>3</v>
      </c>
      <c r="C1589" s="909" t="s">
        <v>826</v>
      </c>
      <c r="D1589" s="909"/>
      <c r="E1589" s="909"/>
    </row>
    <row r="1590" spans="2:6">
      <c r="D1590" s="161"/>
      <c r="E1590" s="162"/>
    </row>
    <row r="1591" spans="2:6">
      <c r="B1591" s="908" t="s">
        <v>860</v>
      </c>
      <c r="C1591" s="908"/>
      <c r="D1591" s="908"/>
      <c r="E1591" s="908"/>
      <c r="F1591" s="908"/>
    </row>
    <row r="1592" spans="2:6">
      <c r="D1592" s="161"/>
      <c r="E1592" s="162"/>
    </row>
    <row r="1593" spans="2:6" ht="30">
      <c r="B1593" s="143" t="s">
        <v>274</v>
      </c>
      <c r="C1593" s="143" t="s">
        <v>2</v>
      </c>
      <c r="D1593" s="152" t="s">
        <v>275</v>
      </c>
      <c r="E1593" s="158" t="s">
        <v>276</v>
      </c>
      <c r="F1593" s="158" t="s">
        <v>277</v>
      </c>
    </row>
    <row r="1594" spans="2:6" ht="15.75">
      <c r="B1594" s="143"/>
      <c r="C1594" s="96" t="s">
        <v>82</v>
      </c>
      <c r="D1594" s="152"/>
      <c r="E1594" s="158"/>
      <c r="F1594" s="158"/>
    </row>
    <row r="1595" spans="2:6" ht="15.75">
      <c r="B1595" s="143"/>
      <c r="C1595" s="96" t="s">
        <v>129</v>
      </c>
      <c r="D1595" s="152">
        <v>18</v>
      </c>
      <c r="E1595" s="158">
        <v>20000</v>
      </c>
      <c r="F1595" s="158">
        <f>E1595*D1595</f>
        <v>360000</v>
      </c>
    </row>
    <row r="1596" spans="2:6" ht="15.75">
      <c r="B1596" s="143"/>
      <c r="C1596" s="96" t="s">
        <v>155</v>
      </c>
      <c r="D1596" s="152"/>
      <c r="E1596" s="172"/>
      <c r="F1596" s="158"/>
    </row>
    <row r="1597" spans="2:6" ht="15.75">
      <c r="B1597" s="143"/>
      <c r="C1597" s="96" t="s">
        <v>124</v>
      </c>
      <c r="D1597" s="141">
        <v>1</v>
      </c>
      <c r="E1597" s="98">
        <v>200000</v>
      </c>
      <c r="F1597" s="158">
        <f>E1597*D1597</f>
        <v>200000</v>
      </c>
    </row>
    <row r="1598" spans="2:6" ht="15.75">
      <c r="B1598" s="143"/>
      <c r="C1598" s="96" t="s">
        <v>125</v>
      </c>
      <c r="D1598" s="141">
        <v>1</v>
      </c>
      <c r="E1598" s="98">
        <v>150000</v>
      </c>
      <c r="F1598" s="158">
        <f t="shared" ref="F1598:F1618" si="34">E1598*D1598</f>
        <v>150000</v>
      </c>
    </row>
    <row r="1599" spans="2:6" ht="15.75">
      <c r="B1599" s="143"/>
      <c r="C1599" s="96" t="s">
        <v>126</v>
      </c>
      <c r="D1599" s="141">
        <v>5</v>
      </c>
      <c r="E1599" s="98">
        <v>100000</v>
      </c>
      <c r="F1599" s="158">
        <f t="shared" si="34"/>
        <v>500000</v>
      </c>
    </row>
    <row r="1600" spans="2:6" ht="15.75">
      <c r="B1600" s="143"/>
      <c r="C1600" s="96" t="s">
        <v>156</v>
      </c>
      <c r="D1600" s="141">
        <v>1</v>
      </c>
      <c r="E1600" s="98">
        <v>200000</v>
      </c>
      <c r="F1600" s="158">
        <f t="shared" si="34"/>
        <v>200000</v>
      </c>
    </row>
    <row r="1601" spans="2:6" ht="15.75">
      <c r="B1601" s="143"/>
      <c r="C1601" s="96" t="s">
        <v>158</v>
      </c>
      <c r="D1601" s="146"/>
      <c r="E1601" s="164"/>
      <c r="F1601" s="158">
        <f t="shared" si="34"/>
        <v>0</v>
      </c>
    </row>
    <row r="1602" spans="2:6" ht="15.75">
      <c r="B1602" s="143"/>
      <c r="C1602" s="96" t="s">
        <v>160</v>
      </c>
      <c r="D1602" s="141">
        <v>29</v>
      </c>
      <c r="E1602" s="97">
        <v>62500</v>
      </c>
      <c r="F1602" s="158">
        <f t="shared" si="34"/>
        <v>1812500</v>
      </c>
    </row>
    <row r="1603" spans="2:6" ht="15.75">
      <c r="B1603" s="143"/>
      <c r="C1603" s="96" t="s">
        <v>161</v>
      </c>
      <c r="D1603" s="141">
        <v>65</v>
      </c>
      <c r="E1603" s="97">
        <v>46600</v>
      </c>
      <c r="F1603" s="158">
        <f t="shared" si="34"/>
        <v>3029000</v>
      </c>
    </row>
    <row r="1604" spans="2:6" ht="15.75">
      <c r="B1604" s="143"/>
      <c r="C1604" s="96" t="s">
        <v>505</v>
      </c>
      <c r="D1604" s="146">
        <v>1</v>
      </c>
      <c r="E1604" s="113">
        <v>750000</v>
      </c>
      <c r="F1604" s="158">
        <f t="shared" si="34"/>
        <v>750000</v>
      </c>
    </row>
    <row r="1605" spans="2:6" ht="15.75">
      <c r="B1605" s="143"/>
      <c r="C1605" s="96" t="s">
        <v>526</v>
      </c>
      <c r="D1605" s="146">
        <v>1</v>
      </c>
      <c r="E1605" s="113">
        <v>200000</v>
      </c>
      <c r="F1605" s="158">
        <f t="shared" si="34"/>
        <v>200000</v>
      </c>
    </row>
    <row r="1606" spans="2:6" ht="15.75">
      <c r="B1606" s="143"/>
      <c r="C1606" s="96" t="s">
        <v>127</v>
      </c>
      <c r="D1606" s="146">
        <v>1</v>
      </c>
      <c r="E1606" s="113">
        <v>50000</v>
      </c>
      <c r="F1606" s="158">
        <f t="shared" si="34"/>
        <v>50000</v>
      </c>
    </row>
    <row r="1607" spans="2:6" ht="15.75">
      <c r="B1607" s="143"/>
      <c r="C1607" s="96" t="s">
        <v>128</v>
      </c>
      <c r="D1607" s="146">
        <v>1</v>
      </c>
      <c r="E1607" s="113">
        <v>50000</v>
      </c>
      <c r="F1607" s="158">
        <f t="shared" si="34"/>
        <v>50000</v>
      </c>
    </row>
    <row r="1608" spans="2:6" ht="15.75">
      <c r="B1608" s="143"/>
      <c r="C1608" s="96"/>
      <c r="D1608" s="146"/>
      <c r="E1608" s="149"/>
      <c r="F1608" s="158">
        <f t="shared" si="34"/>
        <v>0</v>
      </c>
    </row>
    <row r="1609" spans="2:6" ht="15.75">
      <c r="B1609" s="143"/>
      <c r="C1609" s="96" t="s">
        <v>114</v>
      </c>
      <c r="D1609" s="146"/>
      <c r="E1609" s="149"/>
      <c r="F1609" s="158">
        <f t="shared" si="34"/>
        <v>0</v>
      </c>
    </row>
    <row r="1610" spans="2:6" ht="15.75">
      <c r="B1610" s="143"/>
      <c r="C1610" s="96" t="s">
        <v>507</v>
      </c>
      <c r="D1610" s="173">
        <v>128</v>
      </c>
      <c r="E1610" s="120">
        <v>55000</v>
      </c>
      <c r="F1610" s="158">
        <f t="shared" si="34"/>
        <v>7040000</v>
      </c>
    </row>
    <row r="1611" spans="2:6" ht="15.75">
      <c r="B1611" s="143"/>
      <c r="C1611" s="96" t="s">
        <v>509</v>
      </c>
      <c r="D1611" s="173">
        <v>17</v>
      </c>
      <c r="E1611" s="120">
        <v>120000</v>
      </c>
      <c r="F1611" s="158">
        <f t="shared" si="34"/>
        <v>2040000</v>
      </c>
    </row>
    <row r="1612" spans="2:6" ht="15.75">
      <c r="B1612" s="143"/>
      <c r="C1612" s="96" t="s">
        <v>523</v>
      </c>
      <c r="D1612" s="173">
        <v>37</v>
      </c>
      <c r="E1612" s="120">
        <v>130200</v>
      </c>
      <c r="F1612" s="158">
        <f t="shared" si="34"/>
        <v>4817400</v>
      </c>
    </row>
    <row r="1613" spans="2:6" ht="15.75">
      <c r="B1613" s="143"/>
      <c r="C1613" s="96" t="s">
        <v>524</v>
      </c>
      <c r="D1613" s="173">
        <v>20</v>
      </c>
      <c r="E1613" s="120">
        <v>12000</v>
      </c>
      <c r="F1613" s="158">
        <f t="shared" si="34"/>
        <v>240000</v>
      </c>
    </row>
    <row r="1614" spans="2:6" ht="15.75">
      <c r="B1614" s="143"/>
      <c r="C1614" s="96" t="s">
        <v>514</v>
      </c>
      <c r="D1614" s="173">
        <v>2</v>
      </c>
      <c r="E1614" s="120">
        <v>40000</v>
      </c>
      <c r="F1614" s="158">
        <f t="shared" si="34"/>
        <v>80000</v>
      </c>
    </row>
    <row r="1615" spans="2:6" ht="15.75">
      <c r="B1615" s="143"/>
      <c r="C1615" s="96" t="s">
        <v>525</v>
      </c>
      <c r="D1615" s="173">
        <v>1</v>
      </c>
      <c r="E1615" s="120">
        <v>50000</v>
      </c>
      <c r="F1615" s="158">
        <f t="shared" si="34"/>
        <v>50000</v>
      </c>
    </row>
    <row r="1616" spans="2:6" ht="15.75">
      <c r="B1616" s="143"/>
      <c r="C1616" s="96" t="s">
        <v>516</v>
      </c>
      <c r="D1616" s="173">
        <v>10</v>
      </c>
      <c r="E1616" s="120">
        <v>35000</v>
      </c>
      <c r="F1616" s="158">
        <f t="shared" si="34"/>
        <v>350000</v>
      </c>
    </row>
    <row r="1617" spans="2:6" ht="15.75">
      <c r="B1617" s="143"/>
      <c r="C1617" s="96" t="s">
        <v>517</v>
      </c>
      <c r="D1617" s="173">
        <v>10</v>
      </c>
      <c r="E1617" s="120">
        <v>12000</v>
      </c>
      <c r="F1617" s="158">
        <f t="shared" si="34"/>
        <v>120000</v>
      </c>
    </row>
    <row r="1618" spans="2:6" ht="15.75">
      <c r="B1618" s="143"/>
      <c r="C1618" s="96" t="s">
        <v>520</v>
      </c>
      <c r="D1618" s="173">
        <v>4</v>
      </c>
      <c r="E1618" s="120">
        <v>25000</v>
      </c>
      <c r="F1618" s="158">
        <f t="shared" si="34"/>
        <v>100000</v>
      </c>
    </row>
    <row r="1619" spans="2:6" ht="15.75">
      <c r="B1619" s="143"/>
      <c r="C1619" s="96"/>
      <c r="D1619" s="144"/>
      <c r="E1619" s="149"/>
      <c r="F1619" s="158"/>
    </row>
    <row r="1620" spans="2:6" ht="15.75">
      <c r="B1620" s="143"/>
      <c r="C1620" s="96"/>
      <c r="D1620" s="144"/>
      <c r="E1620" s="164"/>
      <c r="F1620" s="158"/>
    </row>
    <row r="1621" spans="2:6" ht="15.75">
      <c r="B1621" s="83"/>
      <c r="C1621" s="123"/>
      <c r="D1621" s="155"/>
      <c r="E1621" s="164"/>
      <c r="F1621" s="159"/>
    </row>
    <row r="1622" spans="2:6" ht="18.75">
      <c r="B1622" s="910" t="s">
        <v>277</v>
      </c>
      <c r="C1622" s="911"/>
      <c r="D1622" s="911"/>
      <c r="E1622" s="912"/>
      <c r="F1622" s="159">
        <f>SUM(F1595:F1620)</f>
        <v>22138900</v>
      </c>
    </row>
    <row r="1623" spans="2:6" ht="18.75">
      <c r="B1623" s="137"/>
      <c r="C1623" s="142" t="s">
        <v>280</v>
      </c>
      <c r="D1623" s="914" t="s">
        <v>786</v>
      </c>
      <c r="E1623" s="914"/>
      <c r="F1623" s="914"/>
    </row>
    <row r="1624" spans="2:6" ht="18.75">
      <c r="B1624" s="137"/>
      <c r="C1624" s="142" t="s">
        <v>281</v>
      </c>
      <c r="D1624" s="161"/>
      <c r="E1624" s="162" t="s">
        <v>278</v>
      </c>
    </row>
    <row r="1625" spans="2:6" ht="18.75">
      <c r="B1625" s="137"/>
      <c r="C1625" s="142"/>
      <c r="D1625" s="161"/>
      <c r="E1625" s="162"/>
    </row>
    <row r="1626" spans="2:6" ht="18.75">
      <c r="B1626" s="137"/>
      <c r="C1626" s="142"/>
      <c r="D1626" s="161"/>
      <c r="E1626" s="162"/>
    </row>
    <row r="1627" spans="2:6" ht="18.75">
      <c r="B1627" s="137"/>
      <c r="C1627" s="166" t="s">
        <v>784</v>
      </c>
      <c r="D1627" s="168"/>
      <c r="E1627" s="176" t="s">
        <v>863</v>
      </c>
    </row>
    <row r="1628" spans="2:6" ht="18.75">
      <c r="B1628" s="137"/>
      <c r="C1628" s="166"/>
      <c r="D1628" s="168"/>
      <c r="E1628" s="167"/>
    </row>
    <row r="1629" spans="2:6" ht="18.75">
      <c r="B1629" s="137"/>
      <c r="C1629" s="166"/>
      <c r="D1629" s="168"/>
      <c r="E1629" s="167"/>
    </row>
    <row r="1630" spans="2:6" ht="18.75">
      <c r="B1630" s="137"/>
      <c r="C1630" s="166"/>
      <c r="D1630" s="168"/>
      <c r="E1630" s="167"/>
    </row>
    <row r="1631" spans="2:6" ht="18.75">
      <c r="B1631" s="137"/>
      <c r="C1631" s="166"/>
      <c r="D1631" s="168"/>
      <c r="E1631" s="167"/>
    </row>
    <row r="1632" spans="2:6" ht="18.75">
      <c r="B1632" s="137"/>
      <c r="C1632" s="166"/>
      <c r="D1632" s="168"/>
      <c r="E1632" s="167"/>
    </row>
    <row r="1633" spans="2:6" ht="18.75">
      <c r="B1633" s="137"/>
      <c r="C1633" s="166"/>
      <c r="D1633" s="168"/>
      <c r="E1633" s="167"/>
    </row>
    <row r="1634" spans="2:6" ht="21">
      <c r="B1634" s="915" t="s">
        <v>267</v>
      </c>
      <c r="C1634" s="915"/>
      <c r="D1634" s="915"/>
      <c r="E1634" s="915"/>
      <c r="F1634" s="915"/>
    </row>
    <row r="1635" spans="2:6">
      <c r="D1635" s="168"/>
      <c r="E1635" s="167"/>
    </row>
    <row r="1636" spans="2:6">
      <c r="B1636" s="908" t="s">
        <v>780</v>
      </c>
      <c r="C1636" s="908"/>
      <c r="D1636" s="908"/>
      <c r="E1636" s="908"/>
      <c r="F1636" s="908"/>
    </row>
    <row r="1637" spans="2:6">
      <c r="B1637" s="908" t="s">
        <v>781</v>
      </c>
      <c r="C1637" s="908"/>
      <c r="D1637" s="908"/>
      <c r="E1637" s="908"/>
      <c r="F1637" s="908"/>
    </row>
    <row r="1638" spans="2:6">
      <c r="B1638" t="s">
        <v>782</v>
      </c>
      <c r="D1638" s="168"/>
      <c r="E1638" s="167"/>
    </row>
    <row r="1639" spans="2:6">
      <c r="B1639" s="166">
        <v>1</v>
      </c>
      <c r="C1639" s="909" t="s">
        <v>871</v>
      </c>
      <c r="D1639" s="909"/>
      <c r="E1639" s="909"/>
    </row>
    <row r="1640" spans="2:6">
      <c r="B1640" s="166">
        <v>2</v>
      </c>
      <c r="C1640" s="909" t="s">
        <v>861</v>
      </c>
      <c r="D1640" s="909"/>
      <c r="E1640" s="909"/>
    </row>
    <row r="1641" spans="2:6">
      <c r="B1641" s="166">
        <v>3</v>
      </c>
      <c r="C1641" s="909" t="s">
        <v>826</v>
      </c>
      <c r="D1641" s="909"/>
      <c r="E1641" s="909"/>
    </row>
    <row r="1642" spans="2:6">
      <c r="D1642" s="168"/>
      <c r="E1642" s="167"/>
    </row>
    <row r="1643" spans="2:6">
      <c r="B1643" s="908" t="s">
        <v>862</v>
      </c>
      <c r="C1643" s="908"/>
      <c r="D1643" s="908"/>
      <c r="E1643" s="908"/>
      <c r="F1643" s="908"/>
    </row>
    <row r="1644" spans="2:6">
      <c r="D1644" s="168"/>
      <c r="E1644" s="167"/>
    </row>
    <row r="1645" spans="2:6" ht="30">
      <c r="B1645" s="169" t="s">
        <v>274</v>
      </c>
      <c r="C1645" s="169" t="s">
        <v>2</v>
      </c>
      <c r="D1645" s="152" t="s">
        <v>275</v>
      </c>
      <c r="E1645" s="158" t="s">
        <v>276</v>
      </c>
      <c r="F1645" s="158" t="s">
        <v>277</v>
      </c>
    </row>
    <row r="1646" spans="2:6" ht="15.75">
      <c r="B1646" s="169"/>
      <c r="C1646" s="96" t="s">
        <v>82</v>
      </c>
      <c r="D1646" s="152"/>
      <c r="E1646" s="158"/>
      <c r="F1646" s="158"/>
    </row>
    <row r="1647" spans="2:6" ht="15.75">
      <c r="B1647" s="169"/>
      <c r="C1647" s="96" t="s">
        <v>129</v>
      </c>
      <c r="D1647" s="152">
        <v>18</v>
      </c>
      <c r="E1647" s="158">
        <v>20000</v>
      </c>
      <c r="F1647" s="158">
        <f>E1647*D1647</f>
        <v>360000</v>
      </c>
    </row>
    <row r="1648" spans="2:6" ht="15.75">
      <c r="B1648" s="169"/>
      <c r="C1648" s="96" t="s">
        <v>155</v>
      </c>
      <c r="D1648" s="152"/>
      <c r="E1648" s="158"/>
      <c r="F1648" s="158"/>
    </row>
    <row r="1649" spans="2:6" ht="15.75">
      <c r="B1649" s="169"/>
      <c r="C1649" s="96" t="s">
        <v>124</v>
      </c>
      <c r="D1649" s="91">
        <v>2</v>
      </c>
      <c r="E1649" s="98">
        <v>200000</v>
      </c>
      <c r="F1649" s="158">
        <f>E1649*D1649</f>
        <v>400000</v>
      </c>
    </row>
    <row r="1650" spans="2:6" ht="15.75">
      <c r="B1650" s="169"/>
      <c r="C1650" s="96" t="s">
        <v>125</v>
      </c>
      <c r="D1650" s="91">
        <v>2</v>
      </c>
      <c r="E1650" s="98">
        <v>150000</v>
      </c>
      <c r="F1650" s="158">
        <f t="shared" ref="F1650:F1678" si="35">E1650*D1650</f>
        <v>300000</v>
      </c>
    </row>
    <row r="1651" spans="2:6" ht="15.75">
      <c r="B1651" s="169"/>
      <c r="C1651" s="96" t="s">
        <v>126</v>
      </c>
      <c r="D1651" s="91">
        <v>10</v>
      </c>
      <c r="E1651" s="98">
        <v>100000</v>
      </c>
      <c r="F1651" s="158">
        <f t="shared" si="35"/>
        <v>1000000</v>
      </c>
    </row>
    <row r="1652" spans="2:6" ht="15.75">
      <c r="B1652" s="169"/>
      <c r="C1652" s="96" t="s">
        <v>156</v>
      </c>
      <c r="D1652" s="91">
        <v>2</v>
      </c>
      <c r="E1652" s="98">
        <v>200000</v>
      </c>
      <c r="F1652" s="158">
        <f t="shared" si="35"/>
        <v>400000</v>
      </c>
    </row>
    <row r="1653" spans="2:6" ht="15.75">
      <c r="B1653" s="169"/>
      <c r="C1653" s="96" t="s">
        <v>526</v>
      </c>
      <c r="D1653" s="91">
        <v>2</v>
      </c>
      <c r="E1653" s="98">
        <v>200000</v>
      </c>
      <c r="F1653" s="158">
        <f t="shared" si="35"/>
        <v>400000</v>
      </c>
    </row>
    <row r="1654" spans="2:6" ht="15.75">
      <c r="B1654" s="169"/>
      <c r="C1654" s="96" t="s">
        <v>127</v>
      </c>
      <c r="D1654" s="91">
        <v>1</v>
      </c>
      <c r="E1654" s="175">
        <v>100000</v>
      </c>
      <c r="F1654" s="158">
        <f t="shared" si="35"/>
        <v>100000</v>
      </c>
    </row>
    <row r="1655" spans="2:6" ht="15.75">
      <c r="B1655" s="169"/>
      <c r="C1655" s="96" t="s">
        <v>128</v>
      </c>
      <c r="D1655" s="91">
        <v>1</v>
      </c>
      <c r="E1655" s="175">
        <v>100000</v>
      </c>
      <c r="F1655" s="158">
        <f t="shared" si="35"/>
        <v>100000</v>
      </c>
    </row>
    <row r="1656" spans="2:6" ht="15.75">
      <c r="B1656" s="169"/>
      <c r="C1656" s="96"/>
      <c r="D1656" s="91"/>
      <c r="E1656" s="175"/>
      <c r="F1656" s="158">
        <f t="shared" si="35"/>
        <v>0</v>
      </c>
    </row>
    <row r="1657" spans="2:6" ht="31.5">
      <c r="B1657" s="169"/>
      <c r="C1657" s="99" t="s">
        <v>760</v>
      </c>
      <c r="D1657" s="91"/>
      <c r="E1657" s="175"/>
      <c r="F1657" s="158">
        <f t="shared" si="35"/>
        <v>0</v>
      </c>
    </row>
    <row r="1658" spans="2:6" ht="15.75">
      <c r="B1658" s="169"/>
      <c r="C1658" s="99" t="s">
        <v>531</v>
      </c>
      <c r="D1658" s="91">
        <v>2</v>
      </c>
      <c r="E1658" s="98">
        <v>150000</v>
      </c>
      <c r="F1658" s="158">
        <f t="shared" si="35"/>
        <v>300000</v>
      </c>
    </row>
    <row r="1659" spans="2:6" ht="15.75">
      <c r="B1659" s="169"/>
      <c r="C1659" s="99" t="s">
        <v>530</v>
      </c>
      <c r="D1659" s="91">
        <v>2</v>
      </c>
      <c r="E1659" s="98">
        <v>100000</v>
      </c>
      <c r="F1659" s="158">
        <f t="shared" si="35"/>
        <v>200000</v>
      </c>
    </row>
    <row r="1660" spans="2:6" ht="15.75">
      <c r="B1660" s="169"/>
      <c r="C1660" s="96" t="s">
        <v>527</v>
      </c>
      <c r="D1660" s="119">
        <v>1</v>
      </c>
      <c r="E1660" s="175">
        <v>440000</v>
      </c>
      <c r="F1660" s="158">
        <f t="shared" si="35"/>
        <v>440000</v>
      </c>
    </row>
    <row r="1661" spans="2:6" ht="15.75">
      <c r="B1661" s="169"/>
      <c r="C1661" s="96" t="s">
        <v>158</v>
      </c>
      <c r="D1661" s="91"/>
      <c r="E1661" s="175"/>
      <c r="F1661" s="158">
        <f t="shared" si="35"/>
        <v>0</v>
      </c>
    </row>
    <row r="1662" spans="2:6" ht="15.75">
      <c r="B1662" s="169"/>
      <c r="C1662" s="96" t="s">
        <v>160</v>
      </c>
      <c r="D1662" s="91">
        <v>40</v>
      </c>
      <c r="E1662" s="98">
        <v>62500</v>
      </c>
      <c r="F1662" s="158">
        <f t="shared" si="35"/>
        <v>2500000</v>
      </c>
    </row>
    <row r="1663" spans="2:6" ht="15.75">
      <c r="B1663" s="169"/>
      <c r="C1663" s="96" t="s">
        <v>161</v>
      </c>
      <c r="D1663" s="91">
        <v>75</v>
      </c>
      <c r="E1663" s="98">
        <v>46600</v>
      </c>
      <c r="F1663" s="158">
        <f t="shared" si="35"/>
        <v>3495000</v>
      </c>
    </row>
    <row r="1664" spans="2:6" ht="15.75">
      <c r="B1664" s="169"/>
      <c r="C1664" s="100"/>
      <c r="D1664" s="90"/>
      <c r="E1664" s="175"/>
      <c r="F1664" s="158"/>
    </row>
    <row r="1665" spans="2:6" ht="15.75">
      <c r="B1665" s="169"/>
      <c r="C1665" s="99" t="s">
        <v>528</v>
      </c>
      <c r="D1665" s="91">
        <v>32</v>
      </c>
      <c r="E1665" s="175">
        <v>11500</v>
      </c>
      <c r="F1665" s="158">
        <f t="shared" si="35"/>
        <v>368000</v>
      </c>
    </row>
    <row r="1666" spans="2:6" ht="15.75">
      <c r="B1666" s="169"/>
      <c r="C1666" s="99" t="s">
        <v>529</v>
      </c>
      <c r="D1666" s="91">
        <v>1</v>
      </c>
      <c r="E1666" s="92">
        <v>130000</v>
      </c>
      <c r="F1666" s="158">
        <f t="shared" si="35"/>
        <v>130000</v>
      </c>
    </row>
    <row r="1667" spans="2:6" ht="15.75">
      <c r="B1667" s="169"/>
      <c r="C1667" s="99" t="s">
        <v>535</v>
      </c>
      <c r="D1667" s="91">
        <v>1</v>
      </c>
      <c r="E1667" s="92">
        <v>900000</v>
      </c>
      <c r="F1667" s="158">
        <f t="shared" si="35"/>
        <v>900000</v>
      </c>
    </row>
    <row r="1668" spans="2:6" ht="15.75">
      <c r="B1668" s="169"/>
      <c r="C1668" s="99"/>
      <c r="D1668" s="91"/>
      <c r="E1668" s="175"/>
      <c r="F1668" s="158"/>
    </row>
    <row r="1669" spans="2:6" ht="31.5">
      <c r="B1669" s="169"/>
      <c r="C1669" s="99" t="s">
        <v>761</v>
      </c>
      <c r="D1669" s="91"/>
      <c r="E1669" s="175"/>
      <c r="F1669" s="158"/>
    </row>
    <row r="1670" spans="2:6" ht="15.75">
      <c r="B1670" s="169"/>
      <c r="C1670" s="99" t="s">
        <v>531</v>
      </c>
      <c r="D1670" s="91">
        <v>1</v>
      </c>
      <c r="E1670" s="98">
        <v>150000</v>
      </c>
      <c r="F1670" s="158">
        <f t="shared" si="35"/>
        <v>150000</v>
      </c>
    </row>
    <row r="1671" spans="2:6" ht="15.75">
      <c r="B1671" s="169"/>
      <c r="C1671" s="99" t="s">
        <v>530</v>
      </c>
      <c r="D1671" s="91">
        <v>1</v>
      </c>
      <c r="E1671" s="98">
        <v>100000</v>
      </c>
      <c r="F1671" s="158">
        <f t="shared" si="35"/>
        <v>100000</v>
      </c>
    </row>
    <row r="1672" spans="2:6" ht="15.75">
      <c r="B1672" s="169"/>
      <c r="C1672" s="99" t="s">
        <v>527</v>
      </c>
      <c r="D1672" s="119">
        <v>1</v>
      </c>
      <c r="E1672" s="175">
        <v>220000</v>
      </c>
      <c r="F1672" s="158">
        <f t="shared" si="35"/>
        <v>220000</v>
      </c>
    </row>
    <row r="1673" spans="2:6" ht="15.75">
      <c r="B1673" s="169"/>
      <c r="C1673" s="99" t="s">
        <v>158</v>
      </c>
      <c r="D1673" s="91"/>
      <c r="E1673" s="175"/>
      <c r="F1673" s="158"/>
    </row>
    <row r="1674" spans="2:6" ht="15.75">
      <c r="B1674" s="169"/>
      <c r="C1674" s="99" t="s">
        <v>160</v>
      </c>
      <c r="D1674" s="91">
        <v>25</v>
      </c>
      <c r="E1674" s="98">
        <v>62500</v>
      </c>
      <c r="F1674" s="158">
        <f t="shared" si="35"/>
        <v>1562500</v>
      </c>
    </row>
    <row r="1675" spans="2:6" ht="15.75">
      <c r="B1675" s="169"/>
      <c r="C1675" s="99" t="s">
        <v>161</v>
      </c>
      <c r="D1675" s="91">
        <v>51</v>
      </c>
      <c r="E1675" s="98">
        <v>46600</v>
      </c>
      <c r="F1675" s="158">
        <f t="shared" si="35"/>
        <v>2376600</v>
      </c>
    </row>
    <row r="1676" spans="2:6" ht="15.75">
      <c r="B1676" s="169"/>
      <c r="C1676" s="99" t="s">
        <v>528</v>
      </c>
      <c r="D1676" s="91">
        <v>16</v>
      </c>
      <c r="E1676" s="98">
        <v>11500</v>
      </c>
      <c r="F1676" s="158">
        <f t="shared" si="35"/>
        <v>184000</v>
      </c>
    </row>
    <row r="1677" spans="2:6" ht="15.75">
      <c r="B1677" s="169"/>
      <c r="C1677" s="99" t="s">
        <v>529</v>
      </c>
      <c r="D1677" s="91">
        <v>1</v>
      </c>
      <c r="E1677" s="98">
        <v>130000</v>
      </c>
      <c r="F1677" s="158">
        <f t="shared" si="35"/>
        <v>130000</v>
      </c>
    </row>
    <row r="1678" spans="2:6" ht="15.75">
      <c r="B1678" s="169"/>
      <c r="C1678" s="99" t="s">
        <v>535</v>
      </c>
      <c r="D1678" s="91">
        <v>1</v>
      </c>
      <c r="E1678" s="98">
        <v>900000</v>
      </c>
      <c r="F1678" s="158">
        <f t="shared" si="35"/>
        <v>900000</v>
      </c>
    </row>
    <row r="1679" spans="2:6" ht="15.75">
      <c r="B1679" s="174"/>
      <c r="C1679" s="96" t="s">
        <v>114</v>
      </c>
      <c r="D1679" s="91"/>
      <c r="E1679" s="98"/>
      <c r="F1679" s="158"/>
    </row>
    <row r="1680" spans="2:6" ht="15.75">
      <c r="B1680" s="174"/>
      <c r="C1680" s="99" t="s">
        <v>536</v>
      </c>
      <c r="D1680" s="91"/>
      <c r="E1680" s="98"/>
      <c r="F1680" s="158"/>
    </row>
    <row r="1681" spans="2:6" ht="15.75">
      <c r="B1681" s="174"/>
      <c r="C1681" s="96" t="s">
        <v>533</v>
      </c>
      <c r="D1681" s="119">
        <v>40</v>
      </c>
      <c r="E1681" s="120">
        <v>120000</v>
      </c>
      <c r="F1681" s="158">
        <f>E1681*D1681</f>
        <v>4800000</v>
      </c>
    </row>
    <row r="1682" spans="2:6" ht="15.75">
      <c r="B1682" s="174"/>
      <c r="C1682" s="96" t="s">
        <v>523</v>
      </c>
      <c r="D1682" s="119">
        <v>120</v>
      </c>
      <c r="E1682" s="120">
        <v>130200</v>
      </c>
      <c r="F1682" s="158">
        <f t="shared" ref="F1682:F1696" si="36">E1682*D1682</f>
        <v>15624000</v>
      </c>
    </row>
    <row r="1683" spans="2:6" ht="15.75">
      <c r="B1683" s="174"/>
      <c r="C1683" s="96" t="s">
        <v>514</v>
      </c>
      <c r="D1683" s="119">
        <v>2</v>
      </c>
      <c r="E1683" s="120">
        <v>40000</v>
      </c>
      <c r="F1683" s="158">
        <f t="shared" si="36"/>
        <v>80000</v>
      </c>
    </row>
    <row r="1684" spans="2:6" ht="15.75">
      <c r="B1684" s="174"/>
      <c r="C1684" s="96" t="s">
        <v>532</v>
      </c>
      <c r="D1684" s="119">
        <v>2</v>
      </c>
      <c r="E1684" s="120">
        <v>500000</v>
      </c>
      <c r="F1684" s="158">
        <f t="shared" si="36"/>
        <v>1000000</v>
      </c>
    </row>
    <row r="1685" spans="2:6" ht="15.75">
      <c r="B1685" s="174"/>
      <c r="C1685" s="96" t="s">
        <v>520</v>
      </c>
      <c r="D1685" s="119">
        <v>4</v>
      </c>
      <c r="E1685" s="120">
        <v>25000</v>
      </c>
      <c r="F1685" s="158">
        <f t="shared" si="36"/>
        <v>100000</v>
      </c>
    </row>
    <row r="1686" spans="2:6" ht="15.75">
      <c r="B1686" s="174"/>
      <c r="C1686" s="99" t="s">
        <v>534</v>
      </c>
      <c r="D1686" s="119">
        <v>3</v>
      </c>
      <c r="E1686" s="120">
        <v>100000</v>
      </c>
      <c r="F1686" s="158">
        <f t="shared" si="36"/>
        <v>300000</v>
      </c>
    </row>
    <row r="1687" spans="2:6" ht="15.75">
      <c r="B1687" s="174"/>
      <c r="C1687" s="99" t="s">
        <v>538</v>
      </c>
      <c r="D1687" s="119">
        <v>4</v>
      </c>
      <c r="E1687" s="120">
        <v>25000</v>
      </c>
      <c r="F1687" s="158">
        <f t="shared" si="36"/>
        <v>100000</v>
      </c>
    </row>
    <row r="1688" spans="2:6" ht="15.75">
      <c r="B1688" s="174"/>
      <c r="C1688" s="96"/>
      <c r="D1688" s="119"/>
      <c r="E1688" s="120"/>
      <c r="F1688" s="158"/>
    </row>
    <row r="1689" spans="2:6" ht="31.5">
      <c r="B1689" s="174"/>
      <c r="C1689" s="96" t="s">
        <v>537</v>
      </c>
      <c r="D1689" s="119"/>
      <c r="E1689" s="120"/>
      <c r="F1689" s="158"/>
    </row>
    <row r="1690" spans="2:6" ht="15.75">
      <c r="B1690" s="174"/>
      <c r="C1690" s="96" t="s">
        <v>533</v>
      </c>
      <c r="D1690" s="119">
        <v>28</v>
      </c>
      <c r="E1690" s="120">
        <v>120000</v>
      </c>
      <c r="F1690" s="158">
        <f t="shared" si="36"/>
        <v>3360000</v>
      </c>
    </row>
    <row r="1691" spans="2:6" ht="15.75">
      <c r="B1691" s="174"/>
      <c r="C1691" s="96" t="s">
        <v>523</v>
      </c>
      <c r="D1691" s="119">
        <v>77</v>
      </c>
      <c r="E1691" s="120">
        <v>130200</v>
      </c>
      <c r="F1691" s="158">
        <f t="shared" si="36"/>
        <v>10025400</v>
      </c>
    </row>
    <row r="1692" spans="2:6" ht="15.75">
      <c r="B1692" s="174"/>
      <c r="C1692" s="96" t="s">
        <v>514</v>
      </c>
      <c r="D1692" s="119">
        <v>2</v>
      </c>
      <c r="E1692" s="120">
        <v>40000</v>
      </c>
      <c r="F1692" s="158">
        <f t="shared" si="36"/>
        <v>80000</v>
      </c>
    </row>
    <row r="1693" spans="2:6" ht="15.75">
      <c r="B1693" s="174"/>
      <c r="C1693" s="96" t="s">
        <v>532</v>
      </c>
      <c r="D1693" s="119">
        <v>1</v>
      </c>
      <c r="E1693" s="120">
        <v>500000</v>
      </c>
      <c r="F1693" s="158">
        <f t="shared" si="36"/>
        <v>500000</v>
      </c>
    </row>
    <row r="1694" spans="2:6" ht="15.75">
      <c r="B1694" s="174"/>
      <c r="C1694" s="96" t="s">
        <v>520</v>
      </c>
      <c r="D1694" s="119">
        <v>4</v>
      </c>
      <c r="E1694" s="120">
        <v>25000</v>
      </c>
      <c r="F1694" s="158">
        <f t="shared" si="36"/>
        <v>100000</v>
      </c>
    </row>
    <row r="1695" spans="2:6" ht="15.75">
      <c r="B1695" s="174"/>
      <c r="C1695" s="96" t="s">
        <v>534</v>
      </c>
      <c r="D1695" s="119">
        <v>2</v>
      </c>
      <c r="E1695" s="120">
        <v>100000</v>
      </c>
      <c r="F1695" s="158">
        <f t="shared" si="36"/>
        <v>200000</v>
      </c>
    </row>
    <row r="1696" spans="2:6" ht="15.75">
      <c r="B1696" s="174"/>
      <c r="C1696" s="99" t="s">
        <v>538</v>
      </c>
      <c r="D1696" s="119">
        <v>3</v>
      </c>
      <c r="E1696" s="120">
        <v>25000</v>
      </c>
      <c r="F1696" s="158">
        <f t="shared" si="36"/>
        <v>75000</v>
      </c>
    </row>
    <row r="1697" spans="2:6" ht="18.75">
      <c r="B1697" s="910" t="s">
        <v>277</v>
      </c>
      <c r="C1697" s="911"/>
      <c r="D1697" s="911"/>
      <c r="E1697" s="912"/>
      <c r="F1697" s="159">
        <f>SUM(F1647:F1696)</f>
        <v>53360500</v>
      </c>
    </row>
    <row r="1698" spans="2:6" ht="18.75">
      <c r="B1698" s="137"/>
      <c r="C1698" s="166" t="s">
        <v>280</v>
      </c>
      <c r="D1698" s="914" t="s">
        <v>786</v>
      </c>
      <c r="E1698" s="914"/>
      <c r="F1698" s="914"/>
    </row>
    <row r="1699" spans="2:6" ht="18.75">
      <c r="B1699" s="137"/>
      <c r="C1699" s="166" t="s">
        <v>281</v>
      </c>
      <c r="D1699" s="168"/>
      <c r="E1699" s="167" t="s">
        <v>278</v>
      </c>
    </row>
    <row r="1700" spans="2:6" ht="18.75">
      <c r="B1700" s="137"/>
      <c r="C1700" s="166"/>
      <c r="D1700" s="168"/>
      <c r="E1700" s="167"/>
    </row>
    <row r="1701" spans="2:6" ht="18.75">
      <c r="B1701" s="137"/>
      <c r="C1701" s="166"/>
      <c r="D1701" s="168"/>
      <c r="E1701" s="167"/>
    </row>
    <row r="1702" spans="2:6" ht="18.75">
      <c r="B1702" s="137"/>
      <c r="C1702" s="166" t="s">
        <v>784</v>
      </c>
      <c r="D1702" s="168"/>
      <c r="E1702" s="176" t="s">
        <v>863</v>
      </c>
    </row>
    <row r="1703" spans="2:6" ht="18.75">
      <c r="B1703" s="137"/>
      <c r="C1703" s="166"/>
      <c r="D1703" s="168"/>
      <c r="E1703" s="176"/>
    </row>
    <row r="1704" spans="2:6" ht="18.75">
      <c r="B1704" s="137"/>
      <c r="C1704" s="166"/>
      <c r="D1704" s="168"/>
      <c r="E1704" s="176"/>
    </row>
    <row r="1705" spans="2:6" ht="18.75">
      <c r="B1705" s="137"/>
      <c r="C1705" s="166"/>
      <c r="D1705" s="168"/>
      <c r="E1705" s="176"/>
    </row>
    <row r="1706" spans="2:6" ht="18.75">
      <c r="B1706" s="137"/>
      <c r="C1706" s="166"/>
      <c r="D1706" s="168"/>
      <c r="E1706" s="176"/>
    </row>
    <row r="1707" spans="2:6" ht="18.75">
      <c r="B1707" s="137"/>
      <c r="C1707" s="166"/>
      <c r="D1707" s="168"/>
      <c r="E1707" s="176"/>
    </row>
    <row r="1708" spans="2:6" ht="18.75">
      <c r="B1708" s="137"/>
      <c r="C1708" s="166"/>
      <c r="D1708" s="168"/>
      <c r="E1708" s="176"/>
    </row>
    <row r="1709" spans="2:6" ht="18.75">
      <c r="B1709" s="137"/>
      <c r="C1709" s="166"/>
      <c r="D1709" s="168"/>
      <c r="E1709" s="176"/>
    </row>
    <row r="1710" spans="2:6" ht="18.75">
      <c r="B1710" s="137"/>
      <c r="C1710" s="166"/>
      <c r="D1710" s="168"/>
      <c r="E1710" s="176"/>
    </row>
    <row r="1711" spans="2:6" ht="18.75">
      <c r="B1711" s="137"/>
      <c r="C1711" s="166"/>
      <c r="D1711" s="168"/>
      <c r="E1711" s="176"/>
    </row>
    <row r="1712" spans="2:6" ht="18.75">
      <c r="B1712" s="137"/>
      <c r="C1712" s="166"/>
      <c r="D1712" s="168"/>
      <c r="E1712" s="176"/>
    </row>
    <row r="1713" spans="2:5" ht="18.75">
      <c r="B1713" s="137"/>
      <c r="C1713" s="166"/>
      <c r="D1713" s="168"/>
      <c r="E1713" s="176"/>
    </row>
    <row r="1714" spans="2:5" ht="18.75">
      <c r="B1714" s="137"/>
      <c r="C1714" s="166"/>
      <c r="D1714" s="168"/>
      <c r="E1714" s="176"/>
    </row>
    <row r="1715" spans="2:5" ht="18.75">
      <c r="B1715" s="137"/>
      <c r="C1715" s="166"/>
      <c r="D1715" s="168"/>
      <c r="E1715" s="176"/>
    </row>
    <row r="1716" spans="2:5" ht="18.75">
      <c r="B1716" s="137"/>
      <c r="C1716" s="166"/>
      <c r="D1716" s="168"/>
      <c r="E1716" s="176"/>
    </row>
    <row r="1717" spans="2:5" ht="18.75">
      <c r="B1717" s="137"/>
      <c r="C1717" s="166"/>
      <c r="D1717" s="168"/>
      <c r="E1717" s="176"/>
    </row>
    <row r="1718" spans="2:5" ht="18.75">
      <c r="B1718" s="137"/>
      <c r="C1718" s="166"/>
      <c r="D1718" s="168"/>
      <c r="E1718" s="176"/>
    </row>
    <row r="1719" spans="2:5" ht="18.75">
      <c r="B1719" s="137"/>
      <c r="C1719" s="166"/>
      <c r="D1719" s="168"/>
      <c r="E1719" s="176"/>
    </row>
    <row r="1720" spans="2:5" ht="18.75">
      <c r="B1720" s="137"/>
      <c r="C1720" s="166"/>
      <c r="D1720" s="168"/>
      <c r="E1720" s="176"/>
    </row>
    <row r="1721" spans="2:5" ht="18.75">
      <c r="B1721" s="137"/>
      <c r="C1721" s="166"/>
      <c r="D1721" s="168"/>
      <c r="E1721" s="176"/>
    </row>
    <row r="1722" spans="2:5" ht="18.75">
      <c r="B1722" s="137"/>
      <c r="C1722" s="166"/>
      <c r="D1722" s="168"/>
      <c r="E1722" s="176"/>
    </row>
    <row r="1723" spans="2:5" ht="18.75">
      <c r="B1723" s="137"/>
      <c r="C1723" s="166"/>
      <c r="D1723" s="168"/>
      <c r="E1723" s="176"/>
    </row>
    <row r="1724" spans="2:5" ht="18.75">
      <c r="B1724" s="137"/>
      <c r="C1724" s="166"/>
      <c r="D1724" s="168"/>
      <c r="E1724" s="176"/>
    </row>
    <row r="1725" spans="2:5" ht="18.75">
      <c r="B1725" s="137"/>
      <c r="C1725" s="166"/>
      <c r="D1725" s="168"/>
      <c r="E1725" s="176"/>
    </row>
    <row r="1726" spans="2:5" ht="18.75">
      <c r="B1726" s="137"/>
      <c r="C1726" s="166"/>
      <c r="D1726" s="168"/>
      <c r="E1726" s="176"/>
    </row>
    <row r="1727" spans="2:5" ht="18.75">
      <c r="B1727" s="137"/>
      <c r="C1727" s="166"/>
      <c r="D1727" s="168"/>
      <c r="E1727" s="176"/>
    </row>
    <row r="1728" spans="2:5" ht="18.75">
      <c r="B1728" s="137"/>
      <c r="C1728" s="166"/>
      <c r="D1728" s="168"/>
      <c r="E1728" s="176"/>
    </row>
    <row r="1729" spans="2:6" ht="18.75">
      <c r="B1729" s="137"/>
      <c r="C1729" s="166"/>
      <c r="D1729" s="168"/>
      <c r="E1729" s="176"/>
    </row>
    <row r="1730" spans="2:6" ht="18.75">
      <c r="B1730" s="137"/>
      <c r="C1730" s="166"/>
      <c r="D1730" s="168"/>
      <c r="E1730" s="176"/>
    </row>
    <row r="1731" spans="2:6" ht="18.75">
      <c r="B1731" s="137"/>
      <c r="C1731" s="166"/>
      <c r="D1731" s="168"/>
      <c r="E1731" s="176"/>
    </row>
    <row r="1732" spans="2:6" ht="18.75">
      <c r="B1732" s="137"/>
      <c r="C1732" s="166"/>
      <c r="D1732" s="168"/>
      <c r="E1732" s="176"/>
    </row>
    <row r="1733" spans="2:6" ht="21">
      <c r="B1733" s="915" t="s">
        <v>267</v>
      </c>
      <c r="C1733" s="915"/>
      <c r="D1733" s="915"/>
      <c r="E1733" s="915"/>
      <c r="F1733" s="915"/>
    </row>
    <row r="1734" spans="2:6">
      <c r="D1734" s="168"/>
      <c r="E1734" s="167"/>
    </row>
    <row r="1735" spans="2:6">
      <c r="B1735" s="908" t="s">
        <v>780</v>
      </c>
      <c r="C1735" s="908"/>
      <c r="D1735" s="908"/>
      <c r="E1735" s="908"/>
      <c r="F1735" s="908"/>
    </row>
    <row r="1736" spans="2:6">
      <c r="B1736" s="908" t="s">
        <v>781</v>
      </c>
      <c r="C1736" s="908"/>
      <c r="D1736" s="908"/>
      <c r="E1736" s="908"/>
      <c r="F1736" s="908"/>
    </row>
    <row r="1737" spans="2:6">
      <c r="B1737" t="s">
        <v>782</v>
      </c>
      <c r="D1737" s="168"/>
      <c r="E1737" s="167"/>
    </row>
    <row r="1738" spans="2:6">
      <c r="B1738" s="166">
        <v>1</v>
      </c>
      <c r="C1738" s="909" t="s">
        <v>871</v>
      </c>
      <c r="D1738" s="909"/>
      <c r="E1738" s="909"/>
    </row>
    <row r="1739" spans="2:6">
      <c r="B1739" s="166">
        <v>2</v>
      </c>
      <c r="C1739" s="909" t="s">
        <v>864</v>
      </c>
      <c r="D1739" s="909"/>
      <c r="E1739" s="909"/>
    </row>
    <row r="1740" spans="2:6">
      <c r="B1740" s="166">
        <v>3</v>
      </c>
      <c r="C1740" s="909" t="s">
        <v>826</v>
      </c>
      <c r="D1740" s="909"/>
      <c r="E1740" s="909"/>
    </row>
    <row r="1741" spans="2:6">
      <c r="D1741" s="168"/>
      <c r="E1741" s="167"/>
    </row>
    <row r="1742" spans="2:6">
      <c r="B1742" s="908" t="s">
        <v>865</v>
      </c>
      <c r="C1742" s="908"/>
      <c r="D1742" s="908"/>
      <c r="E1742" s="908"/>
      <c r="F1742" s="908"/>
    </row>
    <row r="1743" spans="2:6">
      <c r="D1743" s="168"/>
      <c r="E1743" s="167"/>
    </row>
    <row r="1744" spans="2:6" ht="30">
      <c r="B1744" s="169" t="s">
        <v>274</v>
      </c>
      <c r="C1744" s="169" t="s">
        <v>2</v>
      </c>
      <c r="D1744" s="152" t="s">
        <v>275</v>
      </c>
      <c r="E1744" s="158" t="s">
        <v>276</v>
      </c>
      <c r="F1744" s="158" t="s">
        <v>277</v>
      </c>
    </row>
    <row r="1745" spans="2:6" ht="15.75">
      <c r="B1745" s="169"/>
      <c r="C1745" s="99" t="s">
        <v>82</v>
      </c>
      <c r="D1745" s="152"/>
      <c r="E1745" s="158"/>
      <c r="F1745" s="158"/>
    </row>
    <row r="1746" spans="2:6" ht="15.75">
      <c r="B1746" s="169"/>
      <c r="C1746" s="114" t="s">
        <v>155</v>
      </c>
      <c r="D1746" s="152"/>
      <c r="E1746" s="158"/>
      <c r="F1746" s="158"/>
    </row>
    <row r="1747" spans="2:6" ht="15.75">
      <c r="B1747" s="169"/>
      <c r="C1747" s="96" t="s">
        <v>124</v>
      </c>
      <c r="D1747" s="91">
        <v>1</v>
      </c>
      <c r="E1747" s="97">
        <v>200000</v>
      </c>
      <c r="F1747" s="158">
        <f>E1747*D1747</f>
        <v>200000</v>
      </c>
    </row>
    <row r="1748" spans="2:6" ht="15.75">
      <c r="B1748" s="169"/>
      <c r="C1748" s="96" t="s">
        <v>125</v>
      </c>
      <c r="D1748" s="91">
        <v>1</v>
      </c>
      <c r="E1748" s="97">
        <v>150000</v>
      </c>
      <c r="F1748" s="158">
        <f t="shared" ref="F1748:F1757" si="37">E1748*D1748</f>
        <v>150000</v>
      </c>
    </row>
    <row r="1749" spans="2:6" ht="15.75">
      <c r="B1749" s="169"/>
      <c r="C1749" s="96" t="s">
        <v>126</v>
      </c>
      <c r="D1749" s="91">
        <v>5</v>
      </c>
      <c r="E1749" s="97">
        <v>100000</v>
      </c>
      <c r="F1749" s="158">
        <f t="shared" si="37"/>
        <v>500000</v>
      </c>
    </row>
    <row r="1750" spans="2:6" ht="15.75">
      <c r="B1750" s="169"/>
      <c r="C1750" s="96" t="s">
        <v>156</v>
      </c>
      <c r="D1750" s="91">
        <v>1</v>
      </c>
      <c r="E1750" s="97">
        <v>1000000</v>
      </c>
      <c r="F1750" s="158">
        <f t="shared" si="37"/>
        <v>1000000</v>
      </c>
    </row>
    <row r="1751" spans="2:6" ht="15.75">
      <c r="B1751" s="169"/>
      <c r="C1751" s="96" t="s">
        <v>158</v>
      </c>
      <c r="D1751" s="91"/>
      <c r="E1751" s="91"/>
      <c r="F1751" s="158"/>
    </row>
    <row r="1752" spans="2:6" ht="15.75">
      <c r="B1752" s="169"/>
      <c r="C1752" s="96" t="s">
        <v>161</v>
      </c>
      <c r="D1752" s="91">
        <v>26</v>
      </c>
      <c r="E1752" s="91">
        <v>46600</v>
      </c>
      <c r="F1752" s="158">
        <f t="shared" si="37"/>
        <v>1211600</v>
      </c>
    </row>
    <row r="1753" spans="2:6" ht="15.75">
      <c r="B1753" s="169"/>
      <c r="C1753" s="99" t="s">
        <v>127</v>
      </c>
      <c r="D1753" s="91">
        <v>1</v>
      </c>
      <c r="E1753" s="92">
        <v>100000</v>
      </c>
      <c r="F1753" s="158">
        <f t="shared" si="37"/>
        <v>100000</v>
      </c>
    </row>
    <row r="1754" spans="2:6" ht="15.75">
      <c r="B1754" s="169"/>
      <c r="C1754" s="99" t="s">
        <v>128</v>
      </c>
      <c r="D1754" s="91">
        <v>1</v>
      </c>
      <c r="E1754" s="92">
        <v>50000</v>
      </c>
      <c r="F1754" s="158">
        <f t="shared" si="37"/>
        <v>50000</v>
      </c>
    </row>
    <row r="1755" spans="2:6" ht="15.75">
      <c r="B1755" s="169"/>
      <c r="C1755" s="99" t="s">
        <v>129</v>
      </c>
      <c r="D1755" s="91">
        <v>100</v>
      </c>
      <c r="E1755" s="92">
        <v>20000</v>
      </c>
      <c r="F1755" s="158">
        <f t="shared" si="37"/>
        <v>2000000</v>
      </c>
    </row>
    <row r="1756" spans="2:6" ht="15.75">
      <c r="B1756" s="169"/>
      <c r="C1756" s="99" t="s">
        <v>157</v>
      </c>
      <c r="D1756" s="91">
        <v>150</v>
      </c>
      <c r="E1756" s="98">
        <v>225000</v>
      </c>
      <c r="F1756" s="158">
        <f t="shared" si="37"/>
        <v>33750000</v>
      </c>
    </row>
    <row r="1757" spans="2:6" ht="15.75">
      <c r="B1757" s="169"/>
      <c r="C1757" s="99" t="s">
        <v>634</v>
      </c>
      <c r="D1757" s="91">
        <v>3</v>
      </c>
      <c r="E1757" s="98">
        <v>1500000</v>
      </c>
      <c r="F1757" s="158">
        <f t="shared" si="37"/>
        <v>4500000</v>
      </c>
    </row>
    <row r="1758" spans="2:6" ht="15.75">
      <c r="B1758" s="174"/>
      <c r="C1758" s="99"/>
      <c r="D1758" s="119"/>
      <c r="E1758" s="120"/>
      <c r="F1758" s="158"/>
    </row>
    <row r="1759" spans="2:6" ht="18.75">
      <c r="B1759" s="910" t="s">
        <v>277</v>
      </c>
      <c r="C1759" s="911"/>
      <c r="D1759" s="911"/>
      <c r="E1759" s="912"/>
      <c r="F1759" s="159">
        <f>SUM(F1746:F1758)</f>
        <v>43461600</v>
      </c>
    </row>
    <row r="1760" spans="2:6" ht="18.75">
      <c r="B1760" s="137"/>
      <c r="C1760" s="166" t="s">
        <v>280</v>
      </c>
      <c r="D1760" s="914" t="s">
        <v>786</v>
      </c>
      <c r="E1760" s="914"/>
      <c r="F1760" s="914"/>
    </row>
    <row r="1761" spans="2:5" ht="18.75">
      <c r="B1761" s="137"/>
      <c r="C1761" s="166" t="s">
        <v>281</v>
      </c>
      <c r="D1761" s="168"/>
      <c r="E1761" s="167" t="s">
        <v>278</v>
      </c>
    </row>
    <row r="1762" spans="2:5" ht="18.75">
      <c r="B1762" s="137"/>
      <c r="C1762" s="166"/>
      <c r="D1762" s="168"/>
      <c r="E1762" s="167"/>
    </row>
    <row r="1763" spans="2:5" ht="18.75">
      <c r="B1763" s="137"/>
      <c r="C1763" s="166"/>
      <c r="D1763" s="168"/>
      <c r="E1763" s="167"/>
    </row>
    <row r="1764" spans="2:5" ht="18.75">
      <c r="B1764" s="137"/>
      <c r="C1764" s="166" t="s">
        <v>784</v>
      </c>
      <c r="D1764" s="168"/>
      <c r="E1764" s="176" t="s">
        <v>863</v>
      </c>
    </row>
    <row r="1765" spans="2:5" ht="18.75">
      <c r="B1765" s="137"/>
      <c r="C1765" s="166"/>
      <c r="D1765" s="168"/>
      <c r="E1765" s="176"/>
    </row>
    <row r="1766" spans="2:5" ht="18.75">
      <c r="B1766" s="137"/>
      <c r="C1766" s="166"/>
      <c r="D1766" s="168"/>
      <c r="E1766" s="176"/>
    </row>
    <row r="1767" spans="2:5" ht="18.75">
      <c r="B1767" s="137"/>
      <c r="C1767" s="166"/>
      <c r="D1767" s="168"/>
      <c r="E1767" s="176"/>
    </row>
    <row r="1768" spans="2:5" ht="18.75">
      <c r="B1768" s="137"/>
      <c r="C1768" s="166"/>
      <c r="D1768" s="168"/>
      <c r="E1768" s="176"/>
    </row>
    <row r="1769" spans="2:5" ht="18.75">
      <c r="B1769" s="137"/>
      <c r="C1769" s="166"/>
      <c r="D1769" s="168"/>
      <c r="E1769" s="176"/>
    </row>
    <row r="1770" spans="2:5" ht="18.75">
      <c r="B1770" s="137"/>
      <c r="C1770" s="166"/>
      <c r="D1770" s="168"/>
      <c r="E1770" s="176"/>
    </row>
    <row r="1771" spans="2:5" ht="18.75">
      <c r="B1771" s="137"/>
      <c r="C1771" s="166"/>
      <c r="D1771" s="168"/>
      <c r="E1771" s="176"/>
    </row>
    <row r="1772" spans="2:5" ht="18.75">
      <c r="B1772" s="137"/>
      <c r="C1772" s="166"/>
      <c r="D1772" s="168"/>
      <c r="E1772" s="176"/>
    </row>
    <row r="1773" spans="2:5" ht="18.75">
      <c r="B1773" s="137"/>
      <c r="C1773" s="166"/>
      <c r="D1773" s="168"/>
      <c r="E1773" s="176"/>
    </row>
    <row r="1774" spans="2:5" ht="18.75">
      <c r="B1774" s="137"/>
      <c r="C1774" s="166"/>
      <c r="D1774" s="168"/>
      <c r="E1774" s="176"/>
    </row>
    <row r="1775" spans="2:5" ht="18.75">
      <c r="B1775" s="137"/>
      <c r="C1775" s="166"/>
      <c r="D1775" s="168"/>
      <c r="E1775" s="176"/>
    </row>
    <row r="1776" spans="2:5" ht="18.75">
      <c r="B1776" s="137"/>
      <c r="C1776" s="166"/>
      <c r="D1776" s="168"/>
      <c r="E1776" s="176"/>
    </row>
    <row r="1777" spans="2:6" ht="18.75">
      <c r="B1777" s="137"/>
      <c r="C1777" s="166"/>
      <c r="D1777" s="168"/>
      <c r="E1777" s="176"/>
    </row>
    <row r="1778" spans="2:6" ht="18.75">
      <c r="B1778" s="137"/>
      <c r="C1778" s="166"/>
      <c r="D1778" s="168"/>
      <c r="E1778" s="176"/>
    </row>
    <row r="1779" spans="2:6" ht="18.75">
      <c r="B1779" s="137"/>
      <c r="C1779" s="166"/>
      <c r="D1779" s="168"/>
      <c r="E1779" s="176"/>
    </row>
    <row r="1780" spans="2:6" ht="18.75">
      <c r="B1780" s="137"/>
      <c r="C1780" s="166"/>
      <c r="D1780" s="168"/>
      <c r="E1780" s="176"/>
    </row>
    <row r="1781" spans="2:6" ht="18.75">
      <c r="B1781" s="137"/>
      <c r="C1781" s="166"/>
      <c r="D1781" s="168"/>
      <c r="E1781" s="176"/>
    </row>
    <row r="1782" spans="2:6" ht="18.75">
      <c r="B1782" s="137"/>
      <c r="C1782" s="166"/>
      <c r="D1782" s="168"/>
      <c r="E1782" s="176"/>
    </row>
    <row r="1783" spans="2:6" ht="21">
      <c r="B1783" s="915" t="s">
        <v>267</v>
      </c>
      <c r="C1783" s="915"/>
      <c r="D1783" s="915"/>
      <c r="E1783" s="915"/>
      <c r="F1783" s="915"/>
    </row>
    <row r="1784" spans="2:6">
      <c r="D1784" s="168"/>
      <c r="E1784" s="167"/>
    </row>
    <row r="1785" spans="2:6">
      <c r="B1785" s="908" t="s">
        <v>780</v>
      </c>
      <c r="C1785" s="908"/>
      <c r="D1785" s="908"/>
      <c r="E1785" s="908"/>
      <c r="F1785" s="908"/>
    </row>
    <row r="1786" spans="2:6">
      <c r="B1786" s="908" t="s">
        <v>781</v>
      </c>
      <c r="C1786" s="908"/>
      <c r="D1786" s="908"/>
      <c r="E1786" s="908"/>
      <c r="F1786" s="908"/>
    </row>
    <row r="1787" spans="2:6">
      <c r="B1787" t="s">
        <v>782</v>
      </c>
      <c r="D1787" s="168"/>
      <c r="E1787" s="167"/>
    </row>
    <row r="1788" spans="2:6">
      <c r="B1788" s="166">
        <v>1</v>
      </c>
      <c r="C1788" s="909" t="s">
        <v>871</v>
      </c>
      <c r="D1788" s="909"/>
      <c r="E1788" s="909"/>
    </row>
    <row r="1789" spans="2:6">
      <c r="B1789" s="166">
        <v>2</v>
      </c>
      <c r="C1789" s="909" t="s">
        <v>866</v>
      </c>
      <c r="D1789" s="909"/>
      <c r="E1789" s="909"/>
    </row>
    <row r="1790" spans="2:6">
      <c r="B1790" s="166">
        <v>3</v>
      </c>
      <c r="C1790" s="909" t="s">
        <v>826</v>
      </c>
      <c r="D1790" s="909"/>
      <c r="E1790" s="909"/>
    </row>
    <row r="1791" spans="2:6">
      <c r="D1791" s="168"/>
      <c r="E1791" s="167"/>
    </row>
    <row r="1792" spans="2:6">
      <c r="B1792" s="908" t="s">
        <v>867</v>
      </c>
      <c r="C1792" s="908"/>
      <c r="D1792" s="908"/>
      <c r="E1792" s="908"/>
      <c r="F1792" s="908"/>
    </row>
    <row r="1793" spans="2:6">
      <c r="D1793" s="168"/>
      <c r="E1793" s="167"/>
    </row>
    <row r="1794" spans="2:6" ht="30">
      <c r="B1794" s="169" t="s">
        <v>274</v>
      </c>
      <c r="C1794" s="169" t="s">
        <v>2</v>
      </c>
      <c r="D1794" s="152" t="s">
        <v>275</v>
      </c>
      <c r="E1794" s="158" t="s">
        <v>276</v>
      </c>
      <c r="F1794" s="158" t="s">
        <v>277</v>
      </c>
    </row>
    <row r="1795" spans="2:6" ht="15.75">
      <c r="B1795" s="169"/>
      <c r="C1795" s="99" t="s">
        <v>82</v>
      </c>
      <c r="D1795" s="152"/>
      <c r="E1795" s="158"/>
      <c r="F1795" s="158"/>
    </row>
    <row r="1796" spans="2:6" ht="15.75">
      <c r="B1796" s="169"/>
      <c r="C1796" s="114" t="s">
        <v>155</v>
      </c>
      <c r="D1796" s="152"/>
      <c r="E1796" s="158"/>
      <c r="F1796" s="158"/>
    </row>
    <row r="1797" spans="2:6" ht="15.75">
      <c r="B1797" s="169"/>
      <c r="C1797" s="96" t="s">
        <v>124</v>
      </c>
      <c r="D1797" s="177">
        <v>1</v>
      </c>
      <c r="E1797" s="178">
        <v>200000</v>
      </c>
      <c r="F1797" s="158">
        <f>E1797*D1797</f>
        <v>200000</v>
      </c>
    </row>
    <row r="1798" spans="2:6" ht="15.75">
      <c r="B1798" s="169"/>
      <c r="C1798" s="96" t="s">
        <v>125</v>
      </c>
      <c r="D1798" s="177">
        <v>1</v>
      </c>
      <c r="E1798" s="178">
        <v>150000</v>
      </c>
      <c r="F1798" s="158">
        <f t="shared" ref="F1798:F1820" si="38">E1798*D1798</f>
        <v>150000</v>
      </c>
    </row>
    <row r="1799" spans="2:6" ht="15.75">
      <c r="B1799" s="169"/>
      <c r="C1799" s="96" t="s">
        <v>126</v>
      </c>
      <c r="D1799" s="177">
        <v>5</v>
      </c>
      <c r="E1799" s="178">
        <v>100000</v>
      </c>
      <c r="F1799" s="158">
        <f t="shared" si="38"/>
        <v>500000</v>
      </c>
    </row>
    <row r="1800" spans="2:6" ht="15.75">
      <c r="B1800" s="169"/>
      <c r="C1800" s="96" t="s">
        <v>156</v>
      </c>
      <c r="D1800" s="177">
        <v>1</v>
      </c>
      <c r="E1800" s="178">
        <v>300000</v>
      </c>
      <c r="F1800" s="158">
        <f t="shared" si="38"/>
        <v>300000</v>
      </c>
    </row>
    <row r="1801" spans="2:6" ht="15.75">
      <c r="B1801" s="169"/>
      <c r="C1801" s="96" t="s">
        <v>158</v>
      </c>
      <c r="D1801" s="152"/>
      <c r="E1801" s="158"/>
      <c r="F1801" s="158">
        <f t="shared" si="38"/>
        <v>0</v>
      </c>
    </row>
    <row r="1802" spans="2:6" ht="15.75">
      <c r="B1802" s="169"/>
      <c r="C1802" s="96" t="s">
        <v>160</v>
      </c>
      <c r="D1802" s="177">
        <v>15</v>
      </c>
      <c r="E1802" s="178">
        <v>62500</v>
      </c>
      <c r="F1802" s="158">
        <f t="shared" si="38"/>
        <v>937500</v>
      </c>
    </row>
    <row r="1803" spans="2:6" ht="15.75">
      <c r="B1803" s="169"/>
      <c r="C1803" s="96" t="s">
        <v>161</v>
      </c>
      <c r="D1803" s="177">
        <v>20</v>
      </c>
      <c r="E1803" s="178">
        <v>46600</v>
      </c>
      <c r="F1803" s="158">
        <f t="shared" si="38"/>
        <v>932000</v>
      </c>
    </row>
    <row r="1804" spans="2:6" ht="15.75">
      <c r="B1804" s="169"/>
      <c r="C1804" s="96" t="s">
        <v>586</v>
      </c>
      <c r="D1804" s="177">
        <v>5</v>
      </c>
      <c r="E1804" s="178">
        <v>62500</v>
      </c>
      <c r="F1804" s="158">
        <f t="shared" si="38"/>
        <v>312500</v>
      </c>
    </row>
    <row r="1805" spans="2:6" ht="15.75">
      <c r="B1805" s="169"/>
      <c r="C1805" s="99" t="s">
        <v>129</v>
      </c>
      <c r="D1805" s="152">
        <v>15</v>
      </c>
      <c r="E1805" s="158">
        <v>20000</v>
      </c>
      <c r="F1805" s="158">
        <f t="shared" si="38"/>
        <v>300000</v>
      </c>
    </row>
    <row r="1806" spans="2:6" ht="15.75">
      <c r="B1806" s="169"/>
      <c r="C1806" s="96" t="s">
        <v>114</v>
      </c>
      <c r="D1806" s="152"/>
      <c r="E1806" s="158"/>
      <c r="F1806" s="158">
        <f t="shared" si="38"/>
        <v>0</v>
      </c>
    </row>
    <row r="1807" spans="2:6" ht="15.75">
      <c r="B1807" s="169"/>
      <c r="C1807" s="96" t="s">
        <v>507</v>
      </c>
      <c r="D1807" s="179">
        <v>20</v>
      </c>
      <c r="E1807" s="180">
        <v>55000</v>
      </c>
      <c r="F1807" s="158">
        <f t="shared" si="38"/>
        <v>1100000</v>
      </c>
    </row>
    <row r="1808" spans="2:6" ht="15.75">
      <c r="B1808" s="169"/>
      <c r="C1808" s="96" t="s">
        <v>509</v>
      </c>
      <c r="D1808" s="179">
        <v>3</v>
      </c>
      <c r="E1808" s="180">
        <v>120000</v>
      </c>
      <c r="F1808" s="158">
        <f t="shared" si="38"/>
        <v>360000</v>
      </c>
    </row>
    <row r="1809" spans="2:6" ht="15.75">
      <c r="B1809" s="169"/>
      <c r="C1809" s="96" t="s">
        <v>524</v>
      </c>
      <c r="D1809" s="179">
        <v>6</v>
      </c>
      <c r="E1809" s="180">
        <v>12000</v>
      </c>
      <c r="F1809" s="158">
        <f t="shared" si="38"/>
        <v>72000</v>
      </c>
    </row>
    <row r="1810" spans="2:6" ht="15.75">
      <c r="B1810" s="169"/>
      <c r="C1810" s="96" t="s">
        <v>514</v>
      </c>
      <c r="D1810" s="179">
        <v>1</v>
      </c>
      <c r="E1810" s="180">
        <v>40000</v>
      </c>
      <c r="F1810" s="158">
        <f t="shared" si="38"/>
        <v>40000</v>
      </c>
    </row>
    <row r="1811" spans="2:6" ht="15.75">
      <c r="B1811" s="169"/>
      <c r="C1811" s="96" t="s">
        <v>516</v>
      </c>
      <c r="D1811" s="179">
        <v>2</v>
      </c>
      <c r="E1811" s="180">
        <v>35000</v>
      </c>
      <c r="F1811" s="158">
        <f t="shared" si="38"/>
        <v>70000</v>
      </c>
    </row>
    <row r="1812" spans="2:6" ht="15.75">
      <c r="B1812" s="169"/>
      <c r="C1812" s="96" t="s">
        <v>517</v>
      </c>
      <c r="D1812" s="179">
        <v>3</v>
      </c>
      <c r="E1812" s="180">
        <v>12000</v>
      </c>
      <c r="F1812" s="158">
        <f t="shared" si="38"/>
        <v>36000</v>
      </c>
    </row>
    <row r="1813" spans="2:6" ht="15.75">
      <c r="B1813" s="169"/>
      <c r="C1813" s="99" t="s">
        <v>511</v>
      </c>
      <c r="D1813" s="179">
        <v>1</v>
      </c>
      <c r="E1813" s="179">
        <v>286000</v>
      </c>
      <c r="F1813" s="158">
        <f t="shared" si="38"/>
        <v>286000</v>
      </c>
    </row>
    <row r="1814" spans="2:6" ht="15.75">
      <c r="B1814" s="169"/>
      <c r="C1814" s="99" t="s">
        <v>676</v>
      </c>
      <c r="D1814" s="179">
        <v>8</v>
      </c>
      <c r="E1814" s="179">
        <v>85000</v>
      </c>
      <c r="F1814" s="158">
        <f t="shared" si="38"/>
        <v>680000</v>
      </c>
    </row>
    <row r="1815" spans="2:6" ht="15.75">
      <c r="B1815" s="169"/>
      <c r="C1815" s="99" t="s">
        <v>677</v>
      </c>
      <c r="D1815" s="179">
        <v>2</v>
      </c>
      <c r="E1815" s="179">
        <v>15000</v>
      </c>
      <c r="F1815" s="158">
        <f t="shared" si="38"/>
        <v>30000</v>
      </c>
    </row>
    <row r="1816" spans="2:6" ht="15.75">
      <c r="B1816" s="169"/>
      <c r="C1816" s="99" t="s">
        <v>679</v>
      </c>
      <c r="D1816" s="179">
        <v>15</v>
      </c>
      <c r="E1816" s="179">
        <v>15000</v>
      </c>
      <c r="F1816" s="158">
        <f t="shared" si="38"/>
        <v>225000</v>
      </c>
    </row>
    <row r="1817" spans="2:6" ht="15.75">
      <c r="B1817" s="169"/>
      <c r="C1817" s="99" t="s">
        <v>680</v>
      </c>
      <c r="D1817" s="179">
        <v>10</v>
      </c>
      <c r="E1817" s="179">
        <v>12000</v>
      </c>
      <c r="F1817" s="158">
        <f t="shared" si="38"/>
        <v>120000</v>
      </c>
    </row>
    <row r="1818" spans="2:6" ht="15.75">
      <c r="B1818" s="169"/>
      <c r="C1818" s="99" t="s">
        <v>682</v>
      </c>
      <c r="D1818" s="179">
        <v>25</v>
      </c>
      <c r="E1818" s="179">
        <v>176000</v>
      </c>
      <c r="F1818" s="158">
        <f t="shared" si="38"/>
        <v>4400000</v>
      </c>
    </row>
    <row r="1819" spans="2:6" ht="15.75">
      <c r="B1819" s="169"/>
      <c r="C1819" s="99" t="s">
        <v>684</v>
      </c>
      <c r="D1819" s="179">
        <v>5</v>
      </c>
      <c r="E1819" s="179">
        <v>400000</v>
      </c>
      <c r="F1819" s="158">
        <f t="shared" si="38"/>
        <v>2000000</v>
      </c>
    </row>
    <row r="1820" spans="2:6" ht="15.75">
      <c r="B1820" s="169"/>
      <c r="C1820" s="99" t="s">
        <v>726</v>
      </c>
      <c r="D1820" s="179">
        <v>10</v>
      </c>
      <c r="E1820" s="179">
        <v>400000</v>
      </c>
      <c r="F1820" s="158">
        <f t="shared" si="38"/>
        <v>4000000</v>
      </c>
    </row>
    <row r="1821" spans="2:6" ht="18.75">
      <c r="B1821" s="910" t="s">
        <v>277</v>
      </c>
      <c r="C1821" s="911"/>
      <c r="D1821" s="911"/>
      <c r="E1821" s="912"/>
      <c r="F1821" s="159">
        <f>SUM(F1797:F1820)</f>
        <v>17051000</v>
      </c>
    </row>
    <row r="1822" spans="2:6" ht="18.75">
      <c r="B1822" s="137"/>
      <c r="C1822" s="166" t="s">
        <v>280</v>
      </c>
      <c r="D1822" s="914" t="s">
        <v>786</v>
      </c>
      <c r="E1822" s="914"/>
      <c r="F1822" s="914"/>
    </row>
    <row r="1823" spans="2:6" ht="18.75">
      <c r="B1823" s="137"/>
      <c r="C1823" s="166" t="s">
        <v>281</v>
      </c>
      <c r="D1823" s="168"/>
      <c r="E1823" s="167" t="s">
        <v>278</v>
      </c>
    </row>
    <row r="1824" spans="2:6" ht="18.75">
      <c r="B1824" s="137"/>
      <c r="C1824" s="166"/>
      <c r="D1824" s="168"/>
      <c r="E1824" s="167"/>
    </row>
    <row r="1825" spans="2:6" ht="18.75">
      <c r="B1825" s="137"/>
      <c r="C1825" s="166"/>
      <c r="D1825" s="168"/>
      <c r="E1825" s="167"/>
    </row>
    <row r="1826" spans="2:6" ht="18.75">
      <c r="B1826" s="137"/>
      <c r="C1826" s="166" t="s">
        <v>784</v>
      </c>
      <c r="D1826" s="168"/>
      <c r="E1826" s="176" t="s">
        <v>863</v>
      </c>
    </row>
    <row r="1827" spans="2:6" ht="18.75">
      <c r="B1827" s="137"/>
      <c r="C1827" s="166"/>
      <c r="D1827" s="168"/>
      <c r="E1827" s="176"/>
    </row>
    <row r="1828" spans="2:6" ht="18.75">
      <c r="B1828" s="137"/>
      <c r="C1828" s="166"/>
      <c r="D1828" s="168"/>
      <c r="E1828" s="176"/>
    </row>
    <row r="1829" spans="2:6" ht="18.75">
      <c r="B1829" s="137"/>
      <c r="C1829" s="166"/>
      <c r="D1829" s="168"/>
      <c r="E1829" s="176"/>
    </row>
    <row r="1830" spans="2:6" ht="18.75">
      <c r="B1830" s="137"/>
      <c r="C1830" s="166"/>
      <c r="D1830" s="168"/>
      <c r="E1830" s="176"/>
    </row>
    <row r="1831" spans="2:6" ht="18.75">
      <c r="B1831" s="137"/>
      <c r="C1831" s="166"/>
      <c r="D1831" s="168"/>
      <c r="E1831" s="176"/>
    </row>
    <row r="1832" spans="2:6" ht="18.75">
      <c r="B1832" s="137"/>
      <c r="C1832" s="166"/>
      <c r="D1832" s="168"/>
      <c r="E1832" s="176"/>
    </row>
    <row r="1833" spans="2:6" ht="18.75">
      <c r="B1833" s="137"/>
      <c r="C1833" s="166"/>
      <c r="D1833" s="168"/>
      <c r="E1833" s="176"/>
    </row>
    <row r="1834" spans="2:6" ht="21">
      <c r="B1834" s="915" t="s">
        <v>267</v>
      </c>
      <c r="C1834" s="915"/>
      <c r="D1834" s="915"/>
      <c r="E1834" s="915"/>
      <c r="F1834" s="915"/>
    </row>
    <row r="1835" spans="2:6">
      <c r="D1835" s="168"/>
      <c r="E1835" s="167"/>
    </row>
    <row r="1836" spans="2:6">
      <c r="B1836" s="908" t="s">
        <v>780</v>
      </c>
      <c r="C1836" s="908"/>
      <c r="D1836" s="908"/>
      <c r="E1836" s="908"/>
      <c r="F1836" s="908"/>
    </row>
    <row r="1837" spans="2:6">
      <c r="B1837" s="908" t="s">
        <v>781</v>
      </c>
      <c r="C1837" s="908"/>
      <c r="D1837" s="908"/>
      <c r="E1837" s="908"/>
      <c r="F1837" s="908"/>
    </row>
    <row r="1838" spans="2:6">
      <c r="B1838" t="s">
        <v>782</v>
      </c>
      <c r="D1838" s="168"/>
      <c r="E1838" s="167"/>
    </row>
    <row r="1839" spans="2:6">
      <c r="B1839" s="166">
        <v>1</v>
      </c>
      <c r="C1839" s="909" t="s">
        <v>871</v>
      </c>
      <c r="D1839" s="909"/>
      <c r="E1839" s="909"/>
    </row>
    <row r="1840" spans="2:6">
      <c r="B1840" s="166">
        <v>2</v>
      </c>
      <c r="C1840" s="909" t="s">
        <v>868</v>
      </c>
      <c r="D1840" s="909"/>
      <c r="E1840" s="909"/>
    </row>
    <row r="1841" spans="2:6">
      <c r="B1841" s="166">
        <v>3</v>
      </c>
      <c r="C1841" s="909" t="s">
        <v>826</v>
      </c>
      <c r="D1841" s="909"/>
      <c r="E1841" s="909"/>
    </row>
    <row r="1842" spans="2:6">
      <c r="D1842" s="168"/>
      <c r="E1842" s="167"/>
    </row>
    <row r="1843" spans="2:6">
      <c r="B1843" s="908" t="s">
        <v>869</v>
      </c>
      <c r="C1843" s="908"/>
      <c r="D1843" s="908"/>
      <c r="E1843" s="908"/>
      <c r="F1843" s="908"/>
    </row>
    <row r="1844" spans="2:6">
      <c r="D1844" s="168"/>
      <c r="E1844" s="167"/>
    </row>
    <row r="1845" spans="2:6" ht="30">
      <c r="B1845" s="169" t="s">
        <v>274</v>
      </c>
      <c r="C1845" s="169" t="s">
        <v>2</v>
      </c>
      <c r="D1845" s="152" t="s">
        <v>275</v>
      </c>
      <c r="E1845" s="158" t="s">
        <v>276</v>
      </c>
      <c r="F1845" s="158" t="s">
        <v>277</v>
      </c>
    </row>
    <row r="1846" spans="2:6" ht="15.75">
      <c r="B1846" s="169"/>
      <c r="C1846" s="99" t="s">
        <v>82</v>
      </c>
      <c r="D1846" s="152"/>
      <c r="E1846" s="158"/>
      <c r="F1846" s="158"/>
    </row>
    <row r="1847" spans="2:6" ht="15.75">
      <c r="B1847" s="169"/>
      <c r="C1847" s="114" t="s">
        <v>155</v>
      </c>
      <c r="D1847" s="181"/>
      <c r="E1847" s="182"/>
      <c r="F1847" s="158"/>
    </row>
    <row r="1848" spans="2:6" ht="15.75">
      <c r="B1848" s="169"/>
      <c r="C1848" s="96" t="s">
        <v>124</v>
      </c>
      <c r="D1848" s="173">
        <v>1</v>
      </c>
      <c r="E1848" s="180">
        <v>200000</v>
      </c>
      <c r="F1848" s="158">
        <f>E1848*D1848</f>
        <v>200000</v>
      </c>
    </row>
    <row r="1849" spans="2:6" ht="15.75">
      <c r="B1849" s="169"/>
      <c r="C1849" s="96" t="s">
        <v>125</v>
      </c>
      <c r="D1849" s="173">
        <v>1</v>
      </c>
      <c r="E1849" s="180">
        <v>150000</v>
      </c>
      <c r="F1849" s="158">
        <f t="shared" ref="F1849:F1862" si="39">E1849*D1849</f>
        <v>150000</v>
      </c>
    </row>
    <row r="1850" spans="2:6" ht="15.75">
      <c r="B1850" s="169"/>
      <c r="C1850" s="96" t="s">
        <v>126</v>
      </c>
      <c r="D1850" s="173">
        <v>5</v>
      </c>
      <c r="E1850" s="180">
        <v>100000</v>
      </c>
      <c r="F1850" s="158">
        <f t="shared" si="39"/>
        <v>500000</v>
      </c>
    </row>
    <row r="1851" spans="2:6" ht="15.75">
      <c r="B1851" s="169"/>
      <c r="C1851" s="96" t="s">
        <v>156</v>
      </c>
      <c r="D1851" s="173">
        <v>1</v>
      </c>
      <c r="E1851" s="180">
        <v>300000</v>
      </c>
      <c r="F1851" s="158">
        <f t="shared" si="39"/>
        <v>300000</v>
      </c>
    </row>
    <row r="1852" spans="2:6" ht="15.75">
      <c r="B1852" s="169"/>
      <c r="C1852" s="96" t="s">
        <v>158</v>
      </c>
      <c r="D1852" s="181"/>
      <c r="E1852" s="182"/>
      <c r="F1852" s="158">
        <f t="shared" si="39"/>
        <v>0</v>
      </c>
    </row>
    <row r="1853" spans="2:6" ht="15.75">
      <c r="B1853" s="169"/>
      <c r="C1853" s="96" t="s">
        <v>161</v>
      </c>
      <c r="D1853" s="173">
        <v>139</v>
      </c>
      <c r="E1853" s="180">
        <v>46600</v>
      </c>
      <c r="F1853" s="158">
        <f t="shared" si="39"/>
        <v>6477400</v>
      </c>
    </row>
    <row r="1854" spans="2:6" ht="15.75">
      <c r="B1854" s="169"/>
      <c r="C1854" s="96" t="s">
        <v>564</v>
      </c>
      <c r="D1854" s="173">
        <v>58</v>
      </c>
      <c r="E1854" s="180">
        <v>62500</v>
      </c>
      <c r="F1854" s="158">
        <f t="shared" si="39"/>
        <v>3625000</v>
      </c>
    </row>
    <row r="1855" spans="2:6" ht="15.75">
      <c r="B1855" s="169"/>
      <c r="C1855" s="99" t="s">
        <v>129</v>
      </c>
      <c r="D1855" s="173">
        <v>15</v>
      </c>
      <c r="E1855" s="180">
        <v>20000</v>
      </c>
      <c r="F1855" s="158">
        <f t="shared" si="39"/>
        <v>300000</v>
      </c>
    </row>
    <row r="1856" spans="2:6" ht="15.75">
      <c r="B1856" s="169"/>
      <c r="C1856" s="96" t="s">
        <v>114</v>
      </c>
      <c r="D1856" s="181"/>
      <c r="E1856" s="182"/>
      <c r="F1856" s="158">
        <f t="shared" si="39"/>
        <v>0</v>
      </c>
    </row>
    <row r="1857" spans="2:6" ht="15.75">
      <c r="B1857" s="169"/>
      <c r="C1857" s="99" t="s">
        <v>688</v>
      </c>
      <c r="D1857" s="173">
        <v>560</v>
      </c>
      <c r="E1857" s="180">
        <v>30000</v>
      </c>
      <c r="F1857" s="158">
        <f t="shared" si="39"/>
        <v>16800000</v>
      </c>
    </row>
    <row r="1858" spans="2:6" ht="15.75">
      <c r="B1858" s="169"/>
      <c r="C1858" s="99" t="s">
        <v>689</v>
      </c>
      <c r="D1858" s="173">
        <v>60</v>
      </c>
      <c r="E1858" s="180">
        <v>120000</v>
      </c>
      <c r="F1858" s="158">
        <f t="shared" si="39"/>
        <v>7200000</v>
      </c>
    </row>
    <row r="1859" spans="2:6" ht="15.75">
      <c r="B1859" s="169"/>
      <c r="C1859" s="99" t="s">
        <v>560</v>
      </c>
      <c r="D1859" s="173">
        <v>106</v>
      </c>
      <c r="E1859" s="180">
        <v>55000</v>
      </c>
      <c r="F1859" s="158">
        <f t="shared" si="39"/>
        <v>5830000</v>
      </c>
    </row>
    <row r="1860" spans="2:6" ht="15.75">
      <c r="B1860" s="169"/>
      <c r="C1860" s="99" t="s">
        <v>692</v>
      </c>
      <c r="D1860" s="173">
        <v>294</v>
      </c>
      <c r="E1860" s="180">
        <v>90000</v>
      </c>
      <c r="F1860" s="158">
        <f t="shared" si="39"/>
        <v>26460000</v>
      </c>
    </row>
    <row r="1861" spans="2:6" ht="15.75">
      <c r="B1861" s="169"/>
      <c r="C1861" s="99" t="s">
        <v>690</v>
      </c>
      <c r="D1861" s="173">
        <v>29</v>
      </c>
      <c r="E1861" s="180">
        <v>130200</v>
      </c>
      <c r="F1861" s="158">
        <f t="shared" si="39"/>
        <v>3775800</v>
      </c>
    </row>
    <row r="1862" spans="2:6" ht="15.75">
      <c r="B1862" s="169"/>
      <c r="C1862" s="99" t="s">
        <v>691</v>
      </c>
      <c r="D1862" s="173">
        <v>37</v>
      </c>
      <c r="E1862" s="180">
        <v>101800</v>
      </c>
      <c r="F1862" s="158">
        <f t="shared" si="39"/>
        <v>3766600</v>
      </c>
    </row>
    <row r="1863" spans="2:6" ht="15.75">
      <c r="B1863" s="169"/>
      <c r="C1863" s="99"/>
      <c r="D1863" s="179"/>
      <c r="E1863" s="179"/>
      <c r="F1863" s="158"/>
    </row>
    <row r="1864" spans="2:6" ht="18.75">
      <c r="B1864" s="910" t="s">
        <v>277</v>
      </c>
      <c r="C1864" s="911"/>
      <c r="D1864" s="911"/>
      <c r="E1864" s="912"/>
      <c r="F1864" s="159">
        <f>SUM(F1848:F1863)</f>
        <v>75384800</v>
      </c>
    </row>
    <row r="1865" spans="2:6" ht="18.75">
      <c r="B1865" s="137"/>
      <c r="C1865" s="166" t="s">
        <v>280</v>
      </c>
      <c r="D1865" s="914" t="s">
        <v>786</v>
      </c>
      <c r="E1865" s="914"/>
      <c r="F1865" s="914"/>
    </row>
    <row r="1866" spans="2:6" ht="18.75">
      <c r="B1866" s="137"/>
      <c r="C1866" s="166" t="s">
        <v>281</v>
      </c>
      <c r="D1866" s="168"/>
      <c r="E1866" s="167" t="s">
        <v>278</v>
      </c>
    </row>
    <row r="1867" spans="2:6" ht="18.75">
      <c r="B1867" s="137"/>
      <c r="C1867" s="166"/>
      <c r="D1867" s="168"/>
      <c r="E1867" s="167"/>
    </row>
    <row r="1868" spans="2:6" ht="18.75">
      <c r="B1868" s="137"/>
      <c r="C1868" s="166"/>
      <c r="D1868" s="168"/>
      <c r="E1868" s="167"/>
    </row>
    <row r="1869" spans="2:6" ht="18.75">
      <c r="B1869" s="137"/>
      <c r="C1869" s="166" t="s">
        <v>784</v>
      </c>
      <c r="D1869" s="168"/>
      <c r="E1869" s="176" t="s">
        <v>863</v>
      </c>
    </row>
    <row r="1870" spans="2:6" ht="18.75">
      <c r="B1870" s="137"/>
      <c r="C1870" s="166"/>
      <c r="D1870" s="168"/>
      <c r="E1870" s="176"/>
    </row>
    <row r="1871" spans="2:6" ht="18.75">
      <c r="B1871" s="137"/>
      <c r="C1871" s="166"/>
      <c r="D1871" s="168"/>
      <c r="E1871" s="176"/>
    </row>
    <row r="1872" spans="2:6" ht="18.75">
      <c r="B1872" s="137"/>
      <c r="C1872" s="166"/>
      <c r="D1872" s="168"/>
      <c r="E1872" s="176"/>
    </row>
    <row r="1873" spans="2:6" ht="18.75">
      <c r="B1873" s="137"/>
      <c r="C1873" s="166"/>
      <c r="D1873" s="168"/>
      <c r="E1873" s="176"/>
    </row>
    <row r="1874" spans="2:6" ht="18.75">
      <c r="B1874" s="137"/>
      <c r="C1874" s="166"/>
      <c r="D1874" s="168"/>
      <c r="E1874" s="176"/>
    </row>
    <row r="1875" spans="2:6" ht="18.75">
      <c r="B1875" s="137"/>
      <c r="C1875" s="166"/>
      <c r="D1875" s="168"/>
      <c r="E1875" s="176"/>
    </row>
    <row r="1876" spans="2:6" ht="18.75">
      <c r="B1876" s="137"/>
      <c r="C1876" s="166"/>
      <c r="D1876" s="168"/>
      <c r="E1876" s="176"/>
    </row>
    <row r="1877" spans="2:6" ht="18.75">
      <c r="B1877" s="137"/>
      <c r="C1877" s="166"/>
      <c r="D1877" s="168"/>
      <c r="E1877" s="176"/>
    </row>
    <row r="1878" spans="2:6" ht="18.75">
      <c r="B1878" s="137"/>
      <c r="C1878" s="166"/>
      <c r="D1878" s="168"/>
      <c r="E1878" s="176"/>
    </row>
    <row r="1879" spans="2:6" ht="18.75">
      <c r="B1879" s="137"/>
      <c r="C1879" s="166"/>
      <c r="D1879" s="168"/>
      <c r="E1879" s="176"/>
    </row>
    <row r="1880" spans="2:6" ht="18.75">
      <c r="B1880" s="137"/>
      <c r="C1880" s="166"/>
      <c r="D1880" s="168"/>
      <c r="E1880" s="176"/>
    </row>
    <row r="1881" spans="2:6" ht="18.75">
      <c r="B1881" s="137"/>
      <c r="C1881" s="166"/>
      <c r="D1881" s="168"/>
      <c r="E1881" s="176"/>
    </row>
    <row r="1882" spans="2:6" ht="18.75">
      <c r="B1882" s="137"/>
      <c r="C1882" s="166"/>
      <c r="D1882" s="168"/>
      <c r="E1882" s="176"/>
    </row>
    <row r="1883" spans="2:6" ht="18.75">
      <c r="B1883" s="137"/>
      <c r="C1883" s="166"/>
      <c r="D1883" s="168"/>
      <c r="E1883" s="176"/>
    </row>
    <row r="1884" spans="2:6" ht="21">
      <c r="B1884" s="915" t="s">
        <v>267</v>
      </c>
      <c r="C1884" s="915"/>
      <c r="D1884" s="915"/>
      <c r="E1884" s="915"/>
      <c r="F1884" s="915"/>
    </row>
    <row r="1885" spans="2:6">
      <c r="D1885" s="168"/>
      <c r="E1885" s="167"/>
    </row>
    <row r="1886" spans="2:6">
      <c r="B1886" s="908" t="s">
        <v>780</v>
      </c>
      <c r="C1886" s="908"/>
      <c r="D1886" s="908"/>
      <c r="E1886" s="908"/>
      <c r="F1886" s="908"/>
    </row>
    <row r="1887" spans="2:6">
      <c r="B1887" s="908" t="s">
        <v>781</v>
      </c>
      <c r="C1887" s="908"/>
      <c r="D1887" s="908"/>
      <c r="E1887" s="908"/>
      <c r="F1887" s="908"/>
    </row>
    <row r="1888" spans="2:6">
      <c r="B1888" t="s">
        <v>782</v>
      </c>
      <c r="D1888" s="168"/>
      <c r="E1888" s="167"/>
    </row>
    <row r="1889" spans="2:6">
      <c r="B1889" s="166">
        <v>1</v>
      </c>
      <c r="C1889" s="909" t="s">
        <v>871</v>
      </c>
      <c r="D1889" s="909"/>
      <c r="E1889" s="909"/>
    </row>
    <row r="1890" spans="2:6">
      <c r="B1890" s="166">
        <v>2</v>
      </c>
      <c r="C1890" s="909" t="s">
        <v>870</v>
      </c>
      <c r="D1890" s="909"/>
      <c r="E1890" s="909"/>
    </row>
    <row r="1891" spans="2:6">
      <c r="B1891" s="166">
        <v>3</v>
      </c>
      <c r="C1891" s="909" t="s">
        <v>1022</v>
      </c>
      <c r="D1891" s="909"/>
      <c r="E1891" s="909"/>
    </row>
    <row r="1892" spans="2:6">
      <c r="D1892" s="168"/>
      <c r="E1892" s="167"/>
    </row>
    <row r="1893" spans="2:6">
      <c r="B1893" s="908" t="s">
        <v>1021</v>
      </c>
      <c r="C1893" s="908"/>
      <c r="D1893" s="908"/>
      <c r="E1893" s="908"/>
      <c r="F1893" s="908"/>
    </row>
    <row r="1894" spans="2:6">
      <c r="D1894" s="168"/>
      <c r="E1894" s="167"/>
    </row>
    <row r="1895" spans="2:6" ht="30">
      <c r="B1895" s="169" t="s">
        <v>274</v>
      </c>
      <c r="C1895" s="169" t="s">
        <v>2</v>
      </c>
      <c r="D1895" s="152" t="s">
        <v>275</v>
      </c>
      <c r="E1895" s="158" t="s">
        <v>276</v>
      </c>
      <c r="F1895" s="158" t="s">
        <v>277</v>
      </c>
    </row>
    <row r="1896" spans="2:6" ht="15.75">
      <c r="B1896" s="169"/>
      <c r="C1896" s="99" t="s">
        <v>82</v>
      </c>
      <c r="D1896" s="152"/>
      <c r="E1896" s="158"/>
      <c r="F1896" s="158"/>
    </row>
    <row r="1897" spans="2:6" ht="15.75">
      <c r="B1897" s="169"/>
      <c r="C1897" s="99" t="s">
        <v>156</v>
      </c>
      <c r="D1897" s="181">
        <v>1</v>
      </c>
      <c r="E1897" s="182">
        <v>200000</v>
      </c>
      <c r="F1897" s="158">
        <f>E1897*D1897</f>
        <v>200000</v>
      </c>
    </row>
    <row r="1898" spans="2:6" ht="16.5" customHeight="1">
      <c r="B1898" s="169"/>
      <c r="C1898" s="99" t="s">
        <v>129</v>
      </c>
      <c r="D1898" s="173">
        <v>10</v>
      </c>
      <c r="E1898" s="180">
        <v>20000</v>
      </c>
      <c r="F1898" s="158">
        <f t="shared" ref="F1898:F1901" si="40">E1898*D1898</f>
        <v>200000</v>
      </c>
    </row>
    <row r="1899" spans="2:6" ht="15.75">
      <c r="B1899" s="169"/>
      <c r="C1899" s="99" t="s">
        <v>114</v>
      </c>
      <c r="D1899" s="173"/>
      <c r="E1899" s="180"/>
      <c r="F1899" s="158"/>
    </row>
    <row r="1900" spans="2:6" ht="15.75">
      <c r="B1900" s="169"/>
      <c r="C1900" s="99" t="s">
        <v>1023</v>
      </c>
      <c r="D1900" s="173"/>
      <c r="E1900" s="180"/>
      <c r="F1900" s="158"/>
    </row>
    <row r="1901" spans="2:6" ht="15.75">
      <c r="B1901" s="169"/>
      <c r="C1901" s="99" t="s">
        <v>723</v>
      </c>
      <c r="D1901" s="181">
        <v>30</v>
      </c>
      <c r="E1901" s="182">
        <v>300000</v>
      </c>
      <c r="F1901" s="158">
        <f t="shared" si="40"/>
        <v>9000000</v>
      </c>
    </row>
    <row r="1902" spans="2:6" ht="15.75">
      <c r="B1902" s="169"/>
      <c r="C1902" s="99"/>
      <c r="D1902" s="179"/>
      <c r="E1902" s="179"/>
      <c r="F1902" s="158"/>
    </row>
    <row r="1903" spans="2:6" ht="18.75">
      <c r="B1903" s="910" t="s">
        <v>277</v>
      </c>
      <c r="C1903" s="911"/>
      <c r="D1903" s="911"/>
      <c r="E1903" s="912"/>
      <c r="F1903" s="159">
        <f>SUM(F1897:F1902)</f>
        <v>9400000</v>
      </c>
    </row>
    <row r="1904" spans="2:6" ht="18.75">
      <c r="B1904" s="137"/>
      <c r="C1904" s="166" t="s">
        <v>280</v>
      </c>
      <c r="D1904" s="914" t="s">
        <v>786</v>
      </c>
      <c r="E1904" s="914"/>
      <c r="F1904" s="914"/>
    </row>
    <row r="1905" spans="2:6" ht="18.75">
      <c r="B1905" s="137"/>
      <c r="C1905" s="166" t="s">
        <v>281</v>
      </c>
      <c r="D1905" s="168"/>
      <c r="E1905" s="167" t="s">
        <v>278</v>
      </c>
    </row>
    <row r="1906" spans="2:6" ht="18.75">
      <c r="B1906" s="137"/>
      <c r="C1906" s="166"/>
      <c r="D1906" s="168"/>
      <c r="E1906" s="167"/>
    </row>
    <row r="1907" spans="2:6" ht="18.75">
      <c r="B1907" s="137"/>
      <c r="C1907" s="166"/>
      <c r="D1907" s="168"/>
      <c r="E1907" s="167"/>
    </row>
    <row r="1908" spans="2:6" ht="18.75">
      <c r="B1908" s="137"/>
      <c r="C1908" s="166" t="s">
        <v>784</v>
      </c>
      <c r="D1908" s="168"/>
      <c r="E1908" s="176" t="s">
        <v>863</v>
      </c>
    </row>
    <row r="1909" spans="2:6" ht="18.75">
      <c r="B1909" s="137"/>
      <c r="C1909" s="211"/>
      <c r="D1909" s="213"/>
      <c r="E1909" s="176"/>
    </row>
    <row r="1910" spans="2:6" ht="18.75">
      <c r="B1910" s="137"/>
      <c r="C1910" s="211"/>
      <c r="D1910" s="213"/>
      <c r="E1910" s="176"/>
    </row>
    <row r="1911" spans="2:6" ht="21">
      <c r="B1911" s="915" t="s">
        <v>267</v>
      </c>
      <c r="C1911" s="915"/>
      <c r="D1911" s="915"/>
      <c r="E1911" s="915"/>
      <c r="F1911" s="915"/>
    </row>
    <row r="1912" spans="2:6">
      <c r="D1912" s="242"/>
      <c r="E1912" s="243"/>
      <c r="F1912" s="243"/>
    </row>
    <row r="1913" spans="2:6">
      <c r="B1913" s="908" t="s">
        <v>780</v>
      </c>
      <c r="C1913" s="908"/>
      <c r="D1913" s="908"/>
      <c r="E1913" s="908"/>
      <c r="F1913" s="908"/>
    </row>
    <row r="1914" spans="2:6">
      <c r="B1914" s="908" t="s">
        <v>781</v>
      </c>
      <c r="C1914" s="908"/>
      <c r="D1914" s="908"/>
      <c r="E1914" s="908"/>
      <c r="F1914" s="908"/>
    </row>
    <row r="1915" spans="2:6">
      <c r="B1915" t="s">
        <v>782</v>
      </c>
      <c r="D1915" s="242"/>
      <c r="E1915" s="243"/>
      <c r="F1915" s="243"/>
    </row>
    <row r="1916" spans="2:6">
      <c r="B1916" s="241">
        <v>1</v>
      </c>
      <c r="C1916" s="909" t="s">
        <v>871</v>
      </c>
      <c r="D1916" s="909"/>
      <c r="E1916" s="909"/>
      <c r="F1916" s="243"/>
    </row>
    <row r="1917" spans="2:6">
      <c r="B1917" s="241">
        <v>2</v>
      </c>
      <c r="C1917" s="909" t="s">
        <v>1025</v>
      </c>
      <c r="D1917" s="909"/>
      <c r="E1917" s="909"/>
      <c r="F1917" s="243"/>
    </row>
    <row r="1918" spans="2:6">
      <c r="B1918" s="241">
        <v>3</v>
      </c>
      <c r="C1918" s="909" t="s">
        <v>1022</v>
      </c>
      <c r="D1918" s="909"/>
      <c r="E1918" s="909"/>
      <c r="F1918" s="243"/>
    </row>
    <row r="1919" spans="2:6">
      <c r="D1919" s="242"/>
      <c r="E1919" s="243"/>
      <c r="F1919" s="243"/>
    </row>
    <row r="1920" spans="2:6">
      <c r="B1920" s="908" t="s">
        <v>1024</v>
      </c>
      <c r="C1920" s="908"/>
      <c r="D1920" s="908"/>
      <c r="E1920" s="908"/>
      <c r="F1920" s="908"/>
    </row>
    <row r="1921" spans="2:6">
      <c r="D1921" s="242"/>
      <c r="E1921" s="243"/>
      <c r="F1921" s="243"/>
    </row>
    <row r="1922" spans="2:6" ht="30">
      <c r="B1922" s="244" t="s">
        <v>274</v>
      </c>
      <c r="C1922" s="244" t="s">
        <v>2</v>
      </c>
      <c r="D1922" s="152" t="s">
        <v>275</v>
      </c>
      <c r="E1922" s="158" t="s">
        <v>276</v>
      </c>
      <c r="F1922" s="158" t="s">
        <v>277</v>
      </c>
    </row>
    <row r="1923" spans="2:6" ht="15.75">
      <c r="B1923" s="244"/>
      <c r="C1923" s="99" t="s">
        <v>82</v>
      </c>
      <c r="D1923" s="152"/>
      <c r="E1923" s="158"/>
      <c r="F1923" s="158"/>
    </row>
    <row r="1924" spans="2:6" ht="15.75">
      <c r="B1924" s="244"/>
      <c r="C1924" s="99" t="s">
        <v>156</v>
      </c>
      <c r="D1924" s="181">
        <v>1</v>
      </c>
      <c r="E1924" s="182">
        <v>200000</v>
      </c>
      <c r="F1924" s="158">
        <f>E1924*D1924</f>
        <v>200000</v>
      </c>
    </row>
    <row r="1925" spans="2:6" ht="15.75">
      <c r="B1925" s="244"/>
      <c r="C1925" s="99" t="s">
        <v>129</v>
      </c>
      <c r="D1925" s="173">
        <v>10</v>
      </c>
      <c r="E1925" s="180">
        <v>20000</v>
      </c>
      <c r="F1925" s="158">
        <f t="shared" ref="F1925" si="41">E1925*D1925</f>
        <v>200000</v>
      </c>
    </row>
    <row r="1926" spans="2:6" ht="15.75">
      <c r="B1926" s="244"/>
      <c r="C1926" s="99" t="s">
        <v>114</v>
      </c>
      <c r="D1926" s="173"/>
      <c r="E1926" s="180"/>
      <c r="F1926" s="158"/>
    </row>
    <row r="1927" spans="2:6" ht="15.75">
      <c r="B1927" s="244"/>
      <c r="C1927" s="99" t="s">
        <v>1023</v>
      </c>
      <c r="D1927" s="173"/>
      <c r="E1927" s="180"/>
      <c r="F1927" s="158"/>
    </row>
    <row r="1928" spans="2:6" ht="15.75">
      <c r="B1928" s="244"/>
      <c r="C1928" s="99" t="s">
        <v>723</v>
      </c>
      <c r="D1928" s="181">
        <v>30</v>
      </c>
      <c r="E1928" s="182">
        <v>300000</v>
      </c>
      <c r="F1928" s="158">
        <f t="shared" ref="F1928" si="42">E1928*D1928</f>
        <v>9000000</v>
      </c>
    </row>
    <row r="1929" spans="2:6" ht="15.75">
      <c r="B1929" s="244"/>
      <c r="C1929" s="99"/>
      <c r="D1929" s="179"/>
      <c r="E1929" s="179"/>
      <c r="F1929" s="158"/>
    </row>
    <row r="1930" spans="2:6" ht="18.75">
      <c r="B1930" s="910" t="s">
        <v>277</v>
      </c>
      <c r="C1930" s="911"/>
      <c r="D1930" s="911"/>
      <c r="E1930" s="912"/>
      <c r="F1930" s="159">
        <f>SUM(F1924:F1929)</f>
        <v>9400000</v>
      </c>
    </row>
    <row r="1931" spans="2:6" ht="18.75">
      <c r="B1931" s="137"/>
      <c r="C1931" s="241" t="s">
        <v>280</v>
      </c>
      <c r="D1931" s="914" t="s">
        <v>786</v>
      </c>
      <c r="E1931" s="914"/>
      <c r="F1931" s="914"/>
    </row>
    <row r="1932" spans="2:6" ht="18.75">
      <c r="B1932" s="137"/>
      <c r="C1932" s="241" t="s">
        <v>281</v>
      </c>
      <c r="D1932" s="242"/>
      <c r="E1932" s="243" t="s">
        <v>278</v>
      </c>
      <c r="F1932" s="243"/>
    </row>
    <row r="1933" spans="2:6" ht="18.75">
      <c r="B1933" s="137"/>
      <c r="C1933" s="241"/>
      <c r="D1933" s="242"/>
      <c r="E1933" s="243"/>
      <c r="F1933" s="243"/>
    </row>
    <row r="1934" spans="2:6" ht="18.75">
      <c r="B1934" s="137"/>
      <c r="C1934" s="241"/>
      <c r="D1934" s="242"/>
      <c r="E1934" s="243"/>
      <c r="F1934" s="243"/>
    </row>
    <row r="1935" spans="2:6" ht="18.75">
      <c r="B1935" s="137"/>
      <c r="C1935" s="241" t="s">
        <v>784</v>
      </c>
      <c r="D1935" s="242"/>
      <c r="E1935" s="176" t="s">
        <v>863</v>
      </c>
      <c r="F1935" s="243"/>
    </row>
    <row r="1936" spans="2:6" ht="18.75">
      <c r="B1936" s="137"/>
      <c r="C1936" s="241"/>
      <c r="D1936" s="242"/>
      <c r="E1936" s="176"/>
      <c r="F1936" s="243"/>
    </row>
    <row r="1937" spans="2:6" ht="18.75">
      <c r="B1937" s="137"/>
      <c r="C1937" s="241"/>
      <c r="D1937" s="242"/>
      <c r="E1937" s="176"/>
      <c r="F1937" s="243"/>
    </row>
    <row r="1938" spans="2:6" ht="18.75">
      <c r="B1938" s="137"/>
      <c r="C1938" s="241"/>
      <c r="D1938" s="242"/>
      <c r="E1938" s="176"/>
      <c r="F1938" s="243"/>
    </row>
    <row r="1939" spans="2:6" ht="21">
      <c r="B1939" s="915" t="s">
        <v>267</v>
      </c>
      <c r="C1939" s="915"/>
      <c r="D1939" s="915"/>
      <c r="E1939" s="915"/>
      <c r="F1939" s="915"/>
    </row>
    <row r="1940" spans="2:6">
      <c r="D1940" s="242"/>
      <c r="E1940" s="243"/>
      <c r="F1940" s="243"/>
    </row>
    <row r="1941" spans="2:6">
      <c r="B1941" s="908" t="s">
        <v>780</v>
      </c>
      <c r="C1941" s="908"/>
      <c r="D1941" s="908"/>
      <c r="E1941" s="908"/>
      <c r="F1941" s="908"/>
    </row>
    <row r="1942" spans="2:6">
      <c r="B1942" s="908" t="s">
        <v>781</v>
      </c>
      <c r="C1942" s="908"/>
      <c r="D1942" s="908"/>
      <c r="E1942" s="908"/>
      <c r="F1942" s="908"/>
    </row>
    <row r="1943" spans="2:6">
      <c r="B1943" t="s">
        <v>782</v>
      </c>
      <c r="D1943" s="242"/>
      <c r="E1943" s="243"/>
      <c r="F1943" s="243"/>
    </row>
    <row r="1944" spans="2:6">
      <c r="B1944" s="241">
        <v>1</v>
      </c>
      <c r="C1944" s="909" t="s">
        <v>871</v>
      </c>
      <c r="D1944" s="909"/>
      <c r="E1944" s="909"/>
      <c r="F1944" s="243"/>
    </row>
    <row r="1945" spans="2:6">
      <c r="B1945" s="241">
        <v>2</v>
      </c>
      <c r="C1945" s="909" t="s">
        <v>1026</v>
      </c>
      <c r="D1945" s="909"/>
      <c r="E1945" s="909"/>
      <c r="F1945" s="243"/>
    </row>
    <row r="1946" spans="2:6">
      <c r="B1946" s="241">
        <v>3</v>
      </c>
      <c r="C1946" s="909" t="s">
        <v>1022</v>
      </c>
      <c r="D1946" s="909"/>
      <c r="E1946" s="909"/>
      <c r="F1946" s="243"/>
    </row>
    <row r="1947" spans="2:6">
      <c r="D1947" s="242"/>
      <c r="E1947" s="243"/>
      <c r="F1947" s="243"/>
    </row>
    <row r="1948" spans="2:6">
      <c r="B1948" s="908" t="s">
        <v>1027</v>
      </c>
      <c r="C1948" s="908"/>
      <c r="D1948" s="908"/>
      <c r="E1948" s="908"/>
      <c r="F1948" s="908"/>
    </row>
    <row r="1949" spans="2:6">
      <c r="D1949" s="242"/>
      <c r="E1949" s="243"/>
      <c r="F1949" s="243"/>
    </row>
    <row r="1950" spans="2:6" ht="30">
      <c r="B1950" s="244" t="s">
        <v>274</v>
      </c>
      <c r="C1950" s="244" t="s">
        <v>2</v>
      </c>
      <c r="D1950" s="152" t="s">
        <v>275</v>
      </c>
      <c r="E1950" s="158" t="s">
        <v>276</v>
      </c>
      <c r="F1950" s="158" t="s">
        <v>277</v>
      </c>
    </row>
    <row r="1951" spans="2:6" ht="15.75">
      <c r="B1951" s="244"/>
      <c r="C1951" s="99" t="s">
        <v>82</v>
      </c>
      <c r="D1951" s="152"/>
      <c r="E1951" s="158"/>
      <c r="F1951" s="158"/>
    </row>
    <row r="1952" spans="2:6" ht="15.75">
      <c r="B1952" s="244"/>
      <c r="C1952" s="99" t="s">
        <v>156</v>
      </c>
      <c r="D1952" s="181">
        <v>1</v>
      </c>
      <c r="E1952" s="182">
        <v>200000</v>
      </c>
      <c r="F1952" s="158">
        <f>E1952*D1952</f>
        <v>200000</v>
      </c>
    </row>
    <row r="1953" spans="2:6" ht="15.75">
      <c r="B1953" s="244"/>
      <c r="C1953" s="99" t="s">
        <v>129</v>
      </c>
      <c r="D1953" s="173">
        <v>10</v>
      </c>
      <c r="E1953" s="180">
        <v>20000</v>
      </c>
      <c r="F1953" s="158">
        <f t="shared" ref="F1953" si="43">E1953*D1953</f>
        <v>200000</v>
      </c>
    </row>
    <row r="1954" spans="2:6" ht="15.75">
      <c r="B1954" s="244"/>
      <c r="C1954" s="99" t="s">
        <v>114</v>
      </c>
      <c r="D1954" s="173"/>
      <c r="E1954" s="180"/>
      <c r="F1954" s="158"/>
    </row>
    <row r="1955" spans="2:6" ht="15.75">
      <c r="B1955" s="244"/>
      <c r="C1955" s="99" t="s">
        <v>1023</v>
      </c>
      <c r="D1955" s="173"/>
      <c r="E1955" s="180"/>
      <c r="F1955" s="158"/>
    </row>
    <row r="1956" spans="2:6" ht="15.75">
      <c r="B1956" s="244"/>
      <c r="C1956" s="99" t="s">
        <v>723</v>
      </c>
      <c r="D1956" s="181">
        <v>30</v>
      </c>
      <c r="E1956" s="182">
        <v>300000</v>
      </c>
      <c r="F1956" s="158">
        <f t="shared" ref="F1956" si="44">E1956*D1956</f>
        <v>9000000</v>
      </c>
    </row>
    <row r="1957" spans="2:6" ht="15.75">
      <c r="B1957" s="244"/>
      <c r="C1957" s="99"/>
      <c r="D1957" s="179"/>
      <c r="E1957" s="179"/>
      <c r="F1957" s="158"/>
    </row>
    <row r="1958" spans="2:6" ht="18.75">
      <c r="B1958" s="910" t="s">
        <v>277</v>
      </c>
      <c r="C1958" s="911"/>
      <c r="D1958" s="911"/>
      <c r="E1958" s="912"/>
      <c r="F1958" s="159">
        <f>SUM(F1952:F1957)</f>
        <v>9400000</v>
      </c>
    </row>
    <row r="1959" spans="2:6" ht="18.75">
      <c r="B1959" s="137"/>
      <c r="C1959" s="241" t="s">
        <v>280</v>
      </c>
      <c r="D1959" s="914" t="s">
        <v>786</v>
      </c>
      <c r="E1959" s="914"/>
      <c r="F1959" s="914"/>
    </row>
    <row r="1960" spans="2:6" ht="18.75">
      <c r="B1960" s="137"/>
      <c r="C1960" s="241" t="s">
        <v>281</v>
      </c>
      <c r="D1960" s="242"/>
      <c r="E1960" s="243" t="s">
        <v>278</v>
      </c>
      <c r="F1960" s="243"/>
    </row>
    <row r="1961" spans="2:6" ht="18.75">
      <c r="B1961" s="137"/>
      <c r="C1961" s="241"/>
      <c r="D1961" s="242"/>
      <c r="E1961" s="243"/>
      <c r="F1961" s="243"/>
    </row>
    <row r="1962" spans="2:6" ht="18.75">
      <c r="B1962" s="137"/>
      <c r="C1962" s="241"/>
      <c r="D1962" s="242"/>
      <c r="E1962" s="243"/>
      <c r="F1962" s="243"/>
    </row>
    <row r="1963" spans="2:6" ht="18.75">
      <c r="B1963" s="137"/>
      <c r="C1963" s="241" t="s">
        <v>784</v>
      </c>
      <c r="D1963" s="242"/>
      <c r="E1963" s="176" t="s">
        <v>863</v>
      </c>
      <c r="F1963" s="243"/>
    </row>
    <row r="1964" spans="2:6" ht="18.75">
      <c r="B1964" s="137"/>
      <c r="C1964" s="241"/>
      <c r="D1964" s="242"/>
      <c r="E1964" s="176"/>
      <c r="F1964" s="243"/>
    </row>
    <row r="1965" spans="2:6" ht="18.75">
      <c r="B1965" s="137"/>
      <c r="C1965" s="241"/>
      <c r="D1965" s="242"/>
      <c r="E1965" s="176"/>
      <c r="F1965" s="243"/>
    </row>
    <row r="1966" spans="2:6" ht="21">
      <c r="B1966" s="915" t="s">
        <v>267</v>
      </c>
      <c r="C1966" s="915"/>
      <c r="D1966" s="915"/>
      <c r="E1966" s="915"/>
      <c r="F1966" s="915"/>
    </row>
    <row r="1967" spans="2:6">
      <c r="D1967" s="242"/>
      <c r="E1967" s="243"/>
      <c r="F1967" s="243"/>
    </row>
    <row r="1968" spans="2:6">
      <c r="B1968" s="908" t="s">
        <v>780</v>
      </c>
      <c r="C1968" s="908"/>
      <c r="D1968" s="908"/>
      <c r="E1968" s="908"/>
      <c r="F1968" s="908"/>
    </row>
    <row r="1969" spans="2:6">
      <c r="B1969" s="908" t="s">
        <v>781</v>
      </c>
      <c r="C1969" s="908"/>
      <c r="D1969" s="908"/>
      <c r="E1969" s="908"/>
      <c r="F1969" s="908"/>
    </row>
    <row r="1970" spans="2:6">
      <c r="B1970" t="s">
        <v>782</v>
      </c>
      <c r="D1970" s="242"/>
      <c r="E1970" s="243"/>
      <c r="F1970" s="243"/>
    </row>
    <row r="1971" spans="2:6">
      <c r="B1971" s="241">
        <v>1</v>
      </c>
      <c r="C1971" s="909" t="s">
        <v>871</v>
      </c>
      <c r="D1971" s="909"/>
      <c r="E1971" s="909"/>
      <c r="F1971" s="243"/>
    </row>
    <row r="1972" spans="2:6">
      <c r="B1972" s="241">
        <v>2</v>
      </c>
      <c r="C1972" s="909" t="s">
        <v>1029</v>
      </c>
      <c r="D1972" s="909"/>
      <c r="E1972" s="909"/>
      <c r="F1972" s="243"/>
    </row>
    <row r="1973" spans="2:6">
      <c r="B1973" s="241">
        <v>3</v>
      </c>
      <c r="C1973" s="909" t="s">
        <v>1022</v>
      </c>
      <c r="D1973" s="909"/>
      <c r="E1973" s="909"/>
      <c r="F1973" s="243"/>
    </row>
    <row r="1974" spans="2:6">
      <c r="D1974" s="242"/>
      <c r="E1974" s="243"/>
      <c r="F1974" s="243"/>
    </row>
    <row r="1975" spans="2:6">
      <c r="B1975" s="908" t="s">
        <v>1028</v>
      </c>
      <c r="C1975" s="908"/>
      <c r="D1975" s="908"/>
      <c r="E1975" s="908"/>
      <c r="F1975" s="908"/>
    </row>
    <row r="1976" spans="2:6">
      <c r="D1976" s="242"/>
      <c r="E1976" s="243"/>
      <c r="F1976" s="243"/>
    </row>
    <row r="1977" spans="2:6" ht="30">
      <c r="B1977" s="244" t="s">
        <v>274</v>
      </c>
      <c r="C1977" s="244" t="s">
        <v>2</v>
      </c>
      <c r="D1977" s="152" t="s">
        <v>275</v>
      </c>
      <c r="E1977" s="158" t="s">
        <v>276</v>
      </c>
      <c r="F1977" s="158" t="s">
        <v>277</v>
      </c>
    </row>
    <row r="1978" spans="2:6" ht="15.75">
      <c r="B1978" s="244"/>
      <c r="C1978" s="99" t="s">
        <v>82</v>
      </c>
      <c r="D1978" s="152"/>
      <c r="E1978" s="158"/>
      <c r="F1978" s="158"/>
    </row>
    <row r="1979" spans="2:6" ht="15.75">
      <c r="B1979" s="244"/>
      <c r="C1979" s="99" t="s">
        <v>156</v>
      </c>
      <c r="D1979" s="181">
        <v>1</v>
      </c>
      <c r="E1979" s="182">
        <v>200000</v>
      </c>
      <c r="F1979" s="158">
        <f>E1979*D1979</f>
        <v>200000</v>
      </c>
    </row>
    <row r="1980" spans="2:6" ht="15.75">
      <c r="B1980" s="244"/>
      <c r="C1980" s="99" t="s">
        <v>129</v>
      </c>
      <c r="D1980" s="173">
        <v>10</v>
      </c>
      <c r="E1980" s="180">
        <v>20000</v>
      </c>
      <c r="F1980" s="158">
        <f t="shared" ref="F1980" si="45">E1980*D1980</f>
        <v>200000</v>
      </c>
    </row>
    <row r="1981" spans="2:6" ht="15.75">
      <c r="B1981" s="244"/>
      <c r="C1981" s="99" t="s">
        <v>114</v>
      </c>
      <c r="D1981" s="173"/>
      <c r="E1981" s="180"/>
      <c r="F1981" s="158"/>
    </row>
    <row r="1982" spans="2:6" ht="15.75">
      <c r="B1982" s="244"/>
      <c r="C1982" s="99" t="s">
        <v>1023</v>
      </c>
      <c r="D1982" s="173"/>
      <c r="E1982" s="180"/>
      <c r="F1982" s="158"/>
    </row>
    <row r="1983" spans="2:6" ht="15.75">
      <c r="B1983" s="244"/>
      <c r="C1983" s="99" t="s">
        <v>723</v>
      </c>
      <c r="D1983" s="181">
        <v>30</v>
      </c>
      <c r="E1983" s="182">
        <v>300000</v>
      </c>
      <c r="F1983" s="158">
        <f t="shared" ref="F1983" si="46">E1983*D1983</f>
        <v>9000000</v>
      </c>
    </row>
    <row r="1984" spans="2:6" ht="15.75">
      <c r="B1984" s="244"/>
      <c r="C1984" s="99"/>
      <c r="D1984" s="179"/>
      <c r="E1984" s="179"/>
      <c r="F1984" s="158"/>
    </row>
    <row r="1985" spans="2:6" ht="18.75">
      <c r="B1985" s="910" t="s">
        <v>277</v>
      </c>
      <c r="C1985" s="911"/>
      <c r="D1985" s="911"/>
      <c r="E1985" s="912"/>
      <c r="F1985" s="159">
        <f>SUM(F1979:F1984)</f>
        <v>9400000</v>
      </c>
    </row>
    <row r="1986" spans="2:6" ht="18.75">
      <c r="B1986" s="137"/>
      <c r="C1986" s="241" t="s">
        <v>280</v>
      </c>
      <c r="D1986" s="914" t="s">
        <v>786</v>
      </c>
      <c r="E1986" s="914"/>
      <c r="F1986" s="914"/>
    </row>
    <row r="1987" spans="2:6" ht="18.75">
      <c r="B1987" s="137"/>
      <c r="C1987" s="241" t="s">
        <v>281</v>
      </c>
      <c r="D1987" s="242"/>
      <c r="E1987" s="243" t="s">
        <v>278</v>
      </c>
      <c r="F1987" s="243"/>
    </row>
    <row r="1988" spans="2:6" ht="18.75">
      <c r="B1988" s="137"/>
      <c r="C1988" s="241"/>
      <c r="D1988" s="242"/>
      <c r="E1988" s="243"/>
      <c r="F1988" s="243"/>
    </row>
    <row r="1989" spans="2:6" ht="18.75">
      <c r="B1989" s="137"/>
      <c r="C1989" s="241"/>
      <c r="D1989" s="242"/>
      <c r="E1989" s="243"/>
      <c r="F1989" s="243"/>
    </row>
    <row r="1990" spans="2:6" ht="18.75">
      <c r="B1990" s="137"/>
      <c r="C1990" s="241" t="s">
        <v>784</v>
      </c>
      <c r="D1990" s="242"/>
      <c r="E1990" s="176" t="s">
        <v>863</v>
      </c>
      <c r="F1990" s="243"/>
    </row>
    <row r="1991" spans="2:6" ht="18.75">
      <c r="B1991" s="137"/>
      <c r="C1991" s="241"/>
      <c r="D1991" s="242"/>
      <c r="E1991" s="176"/>
      <c r="F1991" s="243"/>
    </row>
    <row r="1992" spans="2:6" ht="18.75">
      <c r="B1992" s="137"/>
      <c r="C1992" s="241"/>
      <c r="D1992" s="242"/>
      <c r="E1992" s="176"/>
      <c r="F1992" s="243"/>
    </row>
    <row r="1993" spans="2:6" ht="18.75">
      <c r="B1993" s="137"/>
      <c r="C1993" s="241"/>
      <c r="D1993" s="242"/>
      <c r="E1993" s="176"/>
      <c r="F1993" s="243"/>
    </row>
    <row r="1994" spans="2:6" ht="18.75">
      <c r="B1994" s="137"/>
      <c r="C1994" s="241"/>
      <c r="D1994" s="242"/>
      <c r="E1994" s="176"/>
      <c r="F1994" s="243"/>
    </row>
    <row r="1995" spans="2:6" ht="18.75">
      <c r="B1995" s="137"/>
      <c r="C1995" s="241"/>
      <c r="D1995" s="242"/>
      <c r="E1995" s="176"/>
      <c r="F1995" s="243"/>
    </row>
    <row r="1996" spans="2:6" ht="18.75">
      <c r="B1996" s="137"/>
      <c r="C1996" s="241"/>
      <c r="D1996" s="242"/>
      <c r="E1996" s="176"/>
      <c r="F1996" s="243"/>
    </row>
    <row r="1997" spans="2:6" ht="18.75">
      <c r="B1997" s="137"/>
      <c r="C1997" s="241"/>
      <c r="D1997" s="242"/>
      <c r="E1997" s="176"/>
      <c r="F1997" s="243"/>
    </row>
    <row r="1998" spans="2:6" ht="18.75">
      <c r="B1998" s="137"/>
      <c r="C1998" s="241"/>
      <c r="D1998" s="242"/>
      <c r="E1998" s="176"/>
      <c r="F1998" s="243"/>
    </row>
    <row r="1999" spans="2:6" ht="18.75">
      <c r="B1999" s="137"/>
      <c r="C1999" s="241"/>
      <c r="D1999" s="242"/>
      <c r="E1999" s="176"/>
      <c r="F1999" s="243"/>
    </row>
    <row r="2000" spans="2:6" ht="18.75">
      <c r="B2000" s="137"/>
      <c r="C2000" s="241"/>
      <c r="D2000" s="242"/>
      <c r="E2000" s="176"/>
      <c r="F2000" s="243"/>
    </row>
    <row r="2001" spans="2:6" ht="18.75">
      <c r="B2001" s="137"/>
      <c r="C2001" s="241"/>
      <c r="D2001" s="242"/>
      <c r="E2001" s="176"/>
      <c r="F2001" s="243"/>
    </row>
    <row r="2002" spans="2:6" ht="18.75">
      <c r="B2002" s="137"/>
      <c r="C2002" s="241"/>
      <c r="D2002" s="242"/>
      <c r="E2002" s="176"/>
      <c r="F2002" s="243"/>
    </row>
    <row r="2003" spans="2:6" ht="18.75">
      <c r="B2003" s="137"/>
      <c r="C2003" s="241"/>
      <c r="D2003" s="242"/>
      <c r="E2003" s="176"/>
      <c r="F2003" s="243"/>
    </row>
    <row r="2004" spans="2:6" ht="18.75">
      <c r="B2004" s="137"/>
      <c r="C2004" s="241"/>
      <c r="D2004" s="242"/>
      <c r="E2004" s="176"/>
      <c r="F2004" s="243"/>
    </row>
    <row r="2005" spans="2:6" ht="21">
      <c r="B2005" s="915" t="s">
        <v>267</v>
      </c>
      <c r="C2005" s="915"/>
      <c r="D2005" s="915"/>
      <c r="E2005" s="915"/>
      <c r="F2005" s="915"/>
    </row>
    <row r="2006" spans="2:6">
      <c r="D2006" s="242"/>
      <c r="E2006" s="243"/>
      <c r="F2006" s="243"/>
    </row>
    <row r="2007" spans="2:6">
      <c r="B2007" s="908" t="s">
        <v>780</v>
      </c>
      <c r="C2007" s="908"/>
      <c r="D2007" s="908"/>
      <c r="E2007" s="908"/>
      <c r="F2007" s="908"/>
    </row>
    <row r="2008" spans="2:6">
      <c r="B2008" s="908" t="s">
        <v>781</v>
      </c>
      <c r="C2008" s="908"/>
      <c r="D2008" s="908"/>
      <c r="E2008" s="908"/>
      <c r="F2008" s="908"/>
    </row>
    <row r="2009" spans="2:6">
      <c r="B2009" t="s">
        <v>782</v>
      </c>
      <c r="D2009" s="185"/>
      <c r="E2009" s="184"/>
    </row>
    <row r="2010" spans="2:6">
      <c r="B2010" s="183">
        <v>1</v>
      </c>
      <c r="C2010" s="909" t="s">
        <v>872</v>
      </c>
      <c r="D2010" s="909"/>
      <c r="E2010" s="909"/>
    </row>
    <row r="2011" spans="2:6">
      <c r="B2011" s="183">
        <v>2</v>
      </c>
      <c r="C2011" s="909" t="s">
        <v>873</v>
      </c>
      <c r="D2011" s="909"/>
      <c r="E2011" s="909"/>
    </row>
    <row r="2012" spans="2:6">
      <c r="B2012" s="183">
        <v>3</v>
      </c>
      <c r="C2012" s="909" t="s">
        <v>815</v>
      </c>
      <c r="D2012" s="909"/>
      <c r="E2012" s="909"/>
    </row>
    <row r="2013" spans="2:6">
      <c r="D2013" s="185"/>
      <c r="E2013" s="184"/>
    </row>
    <row r="2014" spans="2:6">
      <c r="B2014" s="908" t="s">
        <v>874</v>
      </c>
      <c r="C2014" s="908"/>
      <c r="D2014" s="908"/>
      <c r="E2014" s="908"/>
      <c r="F2014" s="908"/>
    </row>
    <row r="2015" spans="2:6">
      <c r="D2015" s="185"/>
      <c r="E2015" s="184"/>
    </row>
    <row r="2016" spans="2:6" ht="30">
      <c r="B2016" s="186" t="s">
        <v>274</v>
      </c>
      <c r="C2016" s="186" t="s">
        <v>2</v>
      </c>
      <c r="D2016" s="152" t="s">
        <v>275</v>
      </c>
      <c r="E2016" s="158" t="s">
        <v>276</v>
      </c>
      <c r="F2016" s="158" t="s">
        <v>277</v>
      </c>
    </row>
    <row r="2017" spans="2:6" ht="15.75">
      <c r="B2017" s="186"/>
      <c r="C2017" s="99" t="s">
        <v>82</v>
      </c>
      <c r="D2017" s="152"/>
      <c r="E2017" s="158"/>
      <c r="F2017" s="158"/>
    </row>
    <row r="2018" spans="2:6" ht="15.75">
      <c r="B2018" s="186"/>
      <c r="C2018" s="96" t="s">
        <v>208</v>
      </c>
      <c r="D2018" s="181"/>
      <c r="E2018" s="182"/>
      <c r="F2018" s="158"/>
    </row>
    <row r="2019" spans="2:6" ht="15.75">
      <c r="B2019" s="186"/>
      <c r="C2019" s="96" t="s">
        <v>124</v>
      </c>
      <c r="D2019" s="91">
        <v>1</v>
      </c>
      <c r="E2019" s="97">
        <v>150000</v>
      </c>
      <c r="F2019" s="158">
        <f>E2019*D2019</f>
        <v>150000</v>
      </c>
    </row>
    <row r="2020" spans="2:6" ht="15.75">
      <c r="B2020" s="186"/>
      <c r="C2020" s="96" t="s">
        <v>125</v>
      </c>
      <c r="D2020" s="91">
        <v>1</v>
      </c>
      <c r="E2020" s="97">
        <v>125000</v>
      </c>
      <c r="F2020" s="158">
        <f t="shared" ref="F2020:F2027" si="47">E2020*D2020</f>
        <v>125000</v>
      </c>
    </row>
    <row r="2021" spans="2:6" ht="15.75">
      <c r="B2021" s="186"/>
      <c r="C2021" s="96" t="s">
        <v>126</v>
      </c>
      <c r="D2021" s="91">
        <v>2</v>
      </c>
      <c r="E2021" s="121">
        <v>100000</v>
      </c>
      <c r="F2021" s="158">
        <f t="shared" si="47"/>
        <v>200000</v>
      </c>
    </row>
    <row r="2022" spans="2:6" ht="15.75">
      <c r="B2022" s="186"/>
      <c r="C2022" s="99" t="s">
        <v>588</v>
      </c>
      <c r="D2022" s="91">
        <v>432</v>
      </c>
      <c r="E2022" s="182">
        <v>10000</v>
      </c>
      <c r="F2022" s="158">
        <f t="shared" si="47"/>
        <v>4320000</v>
      </c>
    </row>
    <row r="2023" spans="2:6" ht="15.75">
      <c r="B2023" s="186"/>
      <c r="C2023" s="99" t="s">
        <v>482</v>
      </c>
      <c r="D2023" s="91">
        <v>18</v>
      </c>
      <c r="E2023" s="182">
        <v>100000</v>
      </c>
      <c r="F2023" s="158">
        <f t="shared" si="47"/>
        <v>1800000</v>
      </c>
    </row>
    <row r="2024" spans="2:6" ht="15.75">
      <c r="B2024" s="186"/>
      <c r="C2024" s="99" t="s">
        <v>484</v>
      </c>
      <c r="D2024" s="91">
        <v>1</v>
      </c>
      <c r="E2024" s="180">
        <v>250000</v>
      </c>
      <c r="F2024" s="158">
        <f t="shared" si="47"/>
        <v>250000</v>
      </c>
    </row>
    <row r="2025" spans="2:6" ht="15.75">
      <c r="B2025" s="186"/>
      <c r="C2025" s="99" t="s">
        <v>483</v>
      </c>
      <c r="D2025" s="91">
        <v>108</v>
      </c>
      <c r="E2025" s="180">
        <v>200000</v>
      </c>
      <c r="F2025" s="158">
        <f t="shared" si="47"/>
        <v>21600000</v>
      </c>
    </row>
    <row r="2026" spans="2:6" ht="15.75">
      <c r="B2026" s="186"/>
      <c r="C2026" s="99" t="s">
        <v>811</v>
      </c>
      <c r="D2026" s="91">
        <v>540</v>
      </c>
      <c r="E2026" s="180">
        <v>8500</v>
      </c>
      <c r="F2026" s="158">
        <f t="shared" si="47"/>
        <v>4590000</v>
      </c>
    </row>
    <row r="2027" spans="2:6" ht="15.75">
      <c r="B2027" s="186"/>
      <c r="C2027" s="99" t="s">
        <v>176</v>
      </c>
      <c r="D2027" s="91">
        <v>10</v>
      </c>
      <c r="E2027" s="180">
        <v>20000</v>
      </c>
      <c r="F2027" s="158">
        <f t="shared" si="47"/>
        <v>200000</v>
      </c>
    </row>
    <row r="2028" spans="2:6" ht="15.75">
      <c r="B2028" s="186"/>
      <c r="C2028" s="99"/>
      <c r="D2028" s="181"/>
      <c r="E2028" s="182"/>
      <c r="F2028" s="158"/>
    </row>
    <row r="2029" spans="2:6" ht="15.75">
      <c r="B2029" s="186"/>
      <c r="C2029" s="99"/>
      <c r="D2029" s="179"/>
      <c r="E2029" s="179"/>
      <c r="F2029" s="158"/>
    </row>
    <row r="2030" spans="2:6" ht="18.75">
      <c r="B2030" s="938" t="s">
        <v>263</v>
      </c>
      <c r="C2030" s="939"/>
      <c r="D2030" s="939"/>
      <c r="E2030" s="940"/>
      <c r="F2030" s="223">
        <f>SUM(F2019:F2029)</f>
        <v>33235000</v>
      </c>
    </row>
    <row r="2031" spans="2:6" ht="18.75">
      <c r="B2031" s="137"/>
      <c r="C2031" s="214" t="s">
        <v>280</v>
      </c>
      <c r="D2031" s="928" t="s">
        <v>786</v>
      </c>
      <c r="E2031" s="928"/>
      <c r="F2031" s="928"/>
    </row>
    <row r="2032" spans="2:6" ht="18.75">
      <c r="B2032" s="137"/>
      <c r="C2032" s="214" t="s">
        <v>281</v>
      </c>
      <c r="D2032" s="224"/>
      <c r="E2032" s="163" t="s">
        <v>278</v>
      </c>
      <c r="F2032" s="163"/>
    </row>
    <row r="2033" spans="2:5" ht="18.75">
      <c r="B2033" s="137"/>
      <c r="C2033" s="183"/>
      <c r="D2033" s="185"/>
      <c r="E2033" s="184"/>
    </row>
    <row r="2034" spans="2:5" ht="18.75">
      <c r="B2034" s="137"/>
      <c r="C2034" s="183"/>
      <c r="D2034" s="185"/>
      <c r="E2034" s="184"/>
    </row>
    <row r="2035" spans="2:5" ht="18.75">
      <c r="B2035" s="137"/>
      <c r="C2035" s="183" t="s">
        <v>784</v>
      </c>
      <c r="D2035" s="185"/>
      <c r="E2035" s="176" t="s">
        <v>876</v>
      </c>
    </row>
    <row r="2036" spans="2:5" ht="18.75">
      <c r="B2036" s="137"/>
      <c r="C2036" s="211"/>
      <c r="D2036" s="213"/>
      <c r="E2036" s="176"/>
    </row>
    <row r="2037" spans="2:5" ht="18.75">
      <c r="B2037" s="137"/>
      <c r="C2037" s="211"/>
      <c r="D2037" s="213"/>
      <c r="E2037" s="176"/>
    </row>
    <row r="2038" spans="2:5" ht="18.75">
      <c r="B2038" s="137"/>
      <c r="C2038" s="211"/>
      <c r="D2038" s="213"/>
      <c r="E2038" s="176"/>
    </row>
    <row r="2039" spans="2:5" ht="18.75">
      <c r="B2039" s="137"/>
      <c r="C2039" s="211"/>
      <c r="D2039" s="213"/>
      <c r="E2039" s="176"/>
    </row>
    <row r="2040" spans="2:5" ht="18.75">
      <c r="B2040" s="137"/>
      <c r="C2040" s="211"/>
      <c r="D2040" s="213"/>
      <c r="E2040" s="176"/>
    </row>
    <row r="2041" spans="2:5" ht="18.75">
      <c r="B2041" s="137"/>
      <c r="C2041" s="211"/>
      <c r="D2041" s="213"/>
      <c r="E2041" s="176"/>
    </row>
    <row r="2042" spans="2:5" ht="18.75">
      <c r="B2042" s="137"/>
      <c r="C2042" s="211"/>
      <c r="D2042" s="213"/>
      <c r="E2042" s="176"/>
    </row>
    <row r="2043" spans="2:5" ht="18.75">
      <c r="B2043" s="137"/>
      <c r="C2043" s="211"/>
      <c r="D2043" s="213"/>
      <c r="E2043" s="176"/>
    </row>
    <row r="2044" spans="2:5" ht="18.75">
      <c r="B2044" s="137"/>
      <c r="C2044" s="211"/>
      <c r="D2044" s="213"/>
      <c r="E2044" s="176"/>
    </row>
    <row r="2045" spans="2:5" ht="18.75">
      <c r="B2045" s="137"/>
      <c r="C2045" s="211"/>
      <c r="D2045" s="213"/>
      <c r="E2045" s="176"/>
    </row>
    <row r="2046" spans="2:5" ht="18.75">
      <c r="B2046" s="137"/>
      <c r="C2046" s="211"/>
      <c r="D2046" s="213"/>
      <c r="E2046" s="176"/>
    </row>
    <row r="2047" spans="2:5" ht="18.75">
      <c r="B2047" s="137"/>
      <c r="C2047" s="211"/>
      <c r="D2047" s="213"/>
      <c r="E2047" s="176"/>
    </row>
    <row r="2048" spans="2:5" ht="18.75">
      <c r="B2048" s="137"/>
      <c r="C2048" s="211"/>
      <c r="D2048" s="213"/>
      <c r="E2048" s="176"/>
    </row>
    <row r="2049" spans="2:6" ht="18.75">
      <c r="B2049" s="137"/>
      <c r="C2049" s="211"/>
      <c r="D2049" s="213"/>
      <c r="E2049" s="176"/>
    </row>
    <row r="2050" spans="2:6" ht="18.75">
      <c r="B2050" s="137"/>
      <c r="C2050" s="211"/>
      <c r="D2050" s="213"/>
      <c r="E2050" s="176"/>
    </row>
    <row r="2051" spans="2:6" ht="18.75">
      <c r="B2051" s="137"/>
      <c r="C2051" s="211"/>
      <c r="D2051" s="213"/>
      <c r="E2051" s="176"/>
    </row>
    <row r="2052" spans="2:6" ht="18.75">
      <c r="B2052" s="137"/>
      <c r="C2052" s="211"/>
      <c r="D2052" s="213"/>
      <c r="E2052" s="176"/>
    </row>
    <row r="2053" spans="2:6" ht="18.75">
      <c r="B2053" s="137"/>
      <c r="C2053" s="211"/>
      <c r="D2053" s="213"/>
      <c r="E2053" s="176"/>
    </row>
    <row r="2054" spans="2:6" ht="18.75">
      <c r="B2054" s="137"/>
      <c r="C2054" s="211"/>
      <c r="D2054" s="213"/>
      <c r="E2054" s="176"/>
    </row>
    <row r="2055" spans="2:6" ht="21">
      <c r="B2055" s="915" t="s">
        <v>267</v>
      </c>
      <c r="C2055" s="915"/>
      <c r="D2055" s="915"/>
      <c r="E2055" s="915"/>
      <c r="F2055" s="915"/>
    </row>
    <row r="2056" spans="2:6">
      <c r="D2056" s="185"/>
      <c r="E2056" s="184"/>
    </row>
    <row r="2057" spans="2:6">
      <c r="B2057" s="908" t="s">
        <v>780</v>
      </c>
      <c r="C2057" s="908"/>
      <c r="D2057" s="908"/>
      <c r="E2057" s="908"/>
      <c r="F2057" s="908"/>
    </row>
    <row r="2058" spans="2:6">
      <c r="B2058" s="908" t="s">
        <v>781</v>
      </c>
      <c r="C2058" s="908"/>
      <c r="D2058" s="908"/>
      <c r="E2058" s="908"/>
      <c r="F2058" s="908"/>
    </row>
    <row r="2059" spans="2:6">
      <c r="B2059" t="s">
        <v>782</v>
      </c>
      <c r="D2059" s="185"/>
      <c r="E2059" s="184"/>
    </row>
    <row r="2060" spans="2:6">
      <c r="B2060" s="183">
        <v>1</v>
      </c>
      <c r="C2060" s="909" t="s">
        <v>872</v>
      </c>
      <c r="D2060" s="909"/>
      <c r="E2060" s="909"/>
    </row>
    <row r="2061" spans="2:6">
      <c r="B2061" s="183">
        <v>2</v>
      </c>
      <c r="C2061" s="909" t="s">
        <v>875</v>
      </c>
      <c r="D2061" s="909"/>
      <c r="E2061" s="909"/>
    </row>
    <row r="2062" spans="2:6">
      <c r="B2062" s="183">
        <v>3</v>
      </c>
      <c r="C2062" s="909" t="s">
        <v>815</v>
      </c>
      <c r="D2062" s="909"/>
      <c r="E2062" s="909"/>
    </row>
    <row r="2063" spans="2:6">
      <c r="D2063" s="185"/>
      <c r="E2063" s="184"/>
    </row>
    <row r="2064" spans="2:6">
      <c r="B2064" s="908" t="s">
        <v>878</v>
      </c>
      <c r="C2064" s="908"/>
      <c r="D2064" s="908"/>
      <c r="E2064" s="908"/>
      <c r="F2064" s="908"/>
    </row>
    <row r="2065" spans="2:6">
      <c r="D2065" s="185"/>
      <c r="E2065" s="184"/>
    </row>
    <row r="2066" spans="2:6" ht="30">
      <c r="B2066" s="186" t="s">
        <v>274</v>
      </c>
      <c r="C2066" s="186" t="s">
        <v>2</v>
      </c>
      <c r="D2066" s="152" t="s">
        <v>275</v>
      </c>
      <c r="E2066" s="158" t="s">
        <v>276</v>
      </c>
      <c r="F2066" s="158" t="s">
        <v>277</v>
      </c>
    </row>
    <row r="2067" spans="2:6" ht="15.75">
      <c r="B2067" s="186"/>
      <c r="C2067" s="99" t="s">
        <v>82</v>
      </c>
      <c r="D2067" s="152"/>
      <c r="E2067" s="158"/>
      <c r="F2067" s="158"/>
    </row>
    <row r="2068" spans="2:6" ht="15.75">
      <c r="B2068" s="186"/>
      <c r="C2068" s="96" t="s">
        <v>208</v>
      </c>
      <c r="D2068" s="181"/>
      <c r="E2068" s="182"/>
      <c r="F2068" s="158"/>
    </row>
    <row r="2069" spans="2:6" ht="15.75">
      <c r="B2069" s="186"/>
      <c r="C2069" s="96" t="s">
        <v>124</v>
      </c>
      <c r="D2069" s="91">
        <v>1</v>
      </c>
      <c r="E2069" s="97">
        <v>150000</v>
      </c>
      <c r="F2069" s="158">
        <f>E2069*D2069</f>
        <v>150000</v>
      </c>
    </row>
    <row r="2070" spans="2:6" ht="15.75">
      <c r="B2070" s="186"/>
      <c r="C2070" s="96" t="s">
        <v>125</v>
      </c>
      <c r="D2070" s="91">
        <v>1</v>
      </c>
      <c r="E2070" s="97">
        <v>125000</v>
      </c>
      <c r="F2070" s="158">
        <f t="shared" ref="F2070:F2077" si="48">E2070*D2070</f>
        <v>125000</v>
      </c>
    </row>
    <row r="2071" spans="2:6" ht="15.75">
      <c r="B2071" s="186"/>
      <c r="C2071" s="96" t="s">
        <v>126</v>
      </c>
      <c r="D2071" s="91">
        <v>2</v>
      </c>
      <c r="E2071" s="121">
        <v>100000</v>
      </c>
      <c r="F2071" s="158">
        <f t="shared" si="48"/>
        <v>200000</v>
      </c>
    </row>
    <row r="2072" spans="2:6" ht="15.75">
      <c r="B2072" s="186"/>
      <c r="C2072" s="99" t="s">
        <v>588</v>
      </c>
      <c r="D2072" s="91">
        <v>162</v>
      </c>
      <c r="E2072" s="182">
        <v>10000</v>
      </c>
      <c r="F2072" s="158">
        <f t="shared" si="48"/>
        <v>1620000</v>
      </c>
    </row>
    <row r="2073" spans="2:6" ht="15.75">
      <c r="B2073" s="186"/>
      <c r="C2073" s="99" t="s">
        <v>482</v>
      </c>
      <c r="D2073" s="91">
        <v>18</v>
      </c>
      <c r="E2073" s="182">
        <v>50000</v>
      </c>
      <c r="F2073" s="158">
        <f t="shared" si="48"/>
        <v>900000</v>
      </c>
    </row>
    <row r="2074" spans="2:6" ht="15.75">
      <c r="B2074" s="186"/>
      <c r="C2074" s="99" t="s">
        <v>484</v>
      </c>
      <c r="D2074" s="91">
        <v>1</v>
      </c>
      <c r="E2074" s="180">
        <v>300000</v>
      </c>
      <c r="F2074" s="158">
        <f t="shared" si="48"/>
        <v>300000</v>
      </c>
    </row>
    <row r="2075" spans="2:6" ht="15.75">
      <c r="B2075" s="186"/>
      <c r="C2075" s="99" t="s">
        <v>483</v>
      </c>
      <c r="D2075" s="91">
        <v>54</v>
      </c>
      <c r="E2075" s="180">
        <v>200000</v>
      </c>
      <c r="F2075" s="158">
        <f t="shared" si="48"/>
        <v>10800000</v>
      </c>
    </row>
    <row r="2076" spans="2:6" ht="15.75">
      <c r="B2076" s="186"/>
      <c r="C2076" s="99" t="s">
        <v>811</v>
      </c>
      <c r="D2076" s="91">
        <v>270</v>
      </c>
      <c r="E2076" s="180">
        <v>8500</v>
      </c>
      <c r="F2076" s="158">
        <f t="shared" si="48"/>
        <v>2295000</v>
      </c>
    </row>
    <row r="2077" spans="2:6" ht="15.75">
      <c r="B2077" s="186"/>
      <c r="C2077" s="99" t="s">
        <v>176</v>
      </c>
      <c r="D2077" s="91">
        <v>10</v>
      </c>
      <c r="E2077" s="180">
        <v>20000</v>
      </c>
      <c r="F2077" s="158">
        <f t="shared" si="48"/>
        <v>200000</v>
      </c>
    </row>
    <row r="2078" spans="2:6" ht="15.75">
      <c r="B2078" s="186"/>
      <c r="C2078" s="99"/>
      <c r="D2078" s="181"/>
      <c r="E2078" s="182"/>
      <c r="F2078" s="158"/>
    </row>
    <row r="2079" spans="2:6" ht="15.75">
      <c r="B2079" s="186"/>
      <c r="C2079" s="99"/>
      <c r="D2079" s="179"/>
      <c r="E2079" s="179"/>
      <c r="F2079" s="158"/>
    </row>
    <row r="2080" spans="2:6" ht="18.75">
      <c r="B2080" s="910" t="s">
        <v>263</v>
      </c>
      <c r="C2080" s="911"/>
      <c r="D2080" s="911"/>
      <c r="E2080" s="912"/>
      <c r="F2080" s="159">
        <f>SUM(F2069:F2079)</f>
        <v>16590000</v>
      </c>
    </row>
    <row r="2081" spans="2:6" ht="18.75">
      <c r="B2081" s="137"/>
      <c r="C2081" s="183" t="s">
        <v>280</v>
      </c>
      <c r="D2081" s="914" t="s">
        <v>786</v>
      </c>
      <c r="E2081" s="914"/>
      <c r="F2081" s="914"/>
    </row>
    <row r="2082" spans="2:6" ht="18.75">
      <c r="B2082" s="137"/>
      <c r="C2082" s="183" t="s">
        <v>281</v>
      </c>
      <c r="D2082" s="185"/>
      <c r="E2082" s="184" t="s">
        <v>278</v>
      </c>
    </row>
    <row r="2083" spans="2:6" ht="18.75">
      <c r="B2083" s="137"/>
      <c r="C2083" s="183"/>
      <c r="D2083" s="185"/>
      <c r="E2083" s="184"/>
    </row>
    <row r="2084" spans="2:6" ht="18.75">
      <c r="B2084" s="137"/>
      <c r="C2084" s="183"/>
      <c r="D2084" s="185"/>
      <c r="E2084" s="184"/>
    </row>
    <row r="2085" spans="2:6" ht="18.75">
      <c r="B2085" s="137"/>
      <c r="C2085" s="183" t="s">
        <v>784</v>
      </c>
      <c r="D2085" s="185"/>
      <c r="E2085" s="176" t="s">
        <v>876</v>
      </c>
    </row>
    <row r="2086" spans="2:6" ht="18.75">
      <c r="B2086" s="137"/>
      <c r="C2086" s="218"/>
      <c r="D2086" s="220"/>
      <c r="E2086" s="176"/>
    </row>
    <row r="2087" spans="2:6" ht="18.75">
      <c r="B2087" s="137"/>
      <c r="C2087" s="218"/>
      <c r="D2087" s="220"/>
      <c r="E2087" s="176"/>
    </row>
    <row r="2088" spans="2:6" ht="18.75">
      <c r="B2088" s="137"/>
      <c r="C2088" s="218"/>
      <c r="D2088" s="220"/>
      <c r="E2088" s="176"/>
    </row>
    <row r="2089" spans="2:6" ht="18.75">
      <c r="B2089" s="137"/>
      <c r="C2089" s="218"/>
      <c r="D2089" s="220"/>
      <c r="E2089" s="176"/>
    </row>
    <row r="2090" spans="2:6" ht="18.75">
      <c r="B2090" s="137"/>
      <c r="C2090" s="218"/>
      <c r="D2090" s="220"/>
      <c r="E2090" s="176"/>
    </row>
    <row r="2091" spans="2:6" ht="18.75">
      <c r="B2091" s="137"/>
      <c r="C2091" s="218"/>
      <c r="D2091" s="220"/>
      <c r="E2091" s="176"/>
    </row>
    <row r="2092" spans="2:6" ht="18.75">
      <c r="B2092" s="137"/>
      <c r="C2092" s="218"/>
      <c r="D2092" s="220"/>
      <c r="E2092" s="176"/>
    </row>
    <row r="2093" spans="2:6" ht="18.75">
      <c r="B2093" s="137"/>
      <c r="C2093" s="218"/>
      <c r="D2093" s="220"/>
      <c r="E2093" s="176"/>
    </row>
    <row r="2094" spans="2:6" ht="18.75">
      <c r="B2094" s="137"/>
      <c r="C2094" s="218"/>
      <c r="D2094" s="220"/>
      <c r="E2094" s="176"/>
    </row>
    <row r="2095" spans="2:6" ht="18.75">
      <c r="B2095" s="137"/>
      <c r="C2095" s="218"/>
      <c r="D2095" s="220"/>
      <c r="E2095" s="176"/>
    </row>
    <row r="2096" spans="2:6" ht="18.75">
      <c r="B2096" s="137"/>
      <c r="C2096" s="218"/>
      <c r="D2096" s="220"/>
      <c r="E2096" s="176"/>
    </row>
    <row r="2097" spans="2:6" ht="18.75">
      <c r="B2097" s="137"/>
      <c r="C2097" s="218"/>
      <c r="D2097" s="220"/>
      <c r="E2097" s="176"/>
    </row>
    <row r="2098" spans="2:6" ht="18.75">
      <c r="B2098" s="137"/>
      <c r="C2098" s="218"/>
      <c r="D2098" s="220"/>
      <c r="E2098" s="176"/>
    </row>
    <row r="2099" spans="2:6" ht="18.75">
      <c r="B2099" s="137"/>
      <c r="C2099" s="218"/>
      <c r="D2099" s="220"/>
      <c r="E2099" s="176"/>
    </row>
    <row r="2100" spans="2:6" ht="18.75">
      <c r="B2100" s="137"/>
      <c r="C2100" s="218"/>
      <c r="D2100" s="220"/>
      <c r="E2100" s="176"/>
    </row>
    <row r="2101" spans="2:6" ht="18.75">
      <c r="B2101" s="137"/>
      <c r="C2101" s="218"/>
      <c r="D2101" s="220"/>
      <c r="E2101" s="176"/>
    </row>
    <row r="2102" spans="2:6" ht="18.75">
      <c r="B2102" s="137"/>
      <c r="C2102" s="218"/>
      <c r="D2102" s="220"/>
      <c r="E2102" s="176"/>
    </row>
    <row r="2103" spans="2:6" ht="18.75">
      <c r="B2103" s="137"/>
      <c r="C2103" s="218"/>
      <c r="D2103" s="220"/>
      <c r="E2103" s="176"/>
    </row>
    <row r="2104" spans="2:6" ht="18.75">
      <c r="B2104" s="137"/>
      <c r="C2104" s="218"/>
      <c r="D2104" s="220"/>
      <c r="E2104" s="176"/>
    </row>
    <row r="2105" spans="2:6" ht="21">
      <c r="B2105" s="915" t="s">
        <v>267</v>
      </c>
      <c r="C2105" s="915"/>
      <c r="D2105" s="915"/>
      <c r="E2105" s="915"/>
      <c r="F2105" s="915"/>
    </row>
    <row r="2106" spans="2:6">
      <c r="D2106" s="185"/>
      <c r="E2106" s="184"/>
    </row>
    <row r="2107" spans="2:6">
      <c r="B2107" s="908" t="s">
        <v>780</v>
      </c>
      <c r="C2107" s="908"/>
      <c r="D2107" s="908"/>
      <c r="E2107" s="908"/>
      <c r="F2107" s="908"/>
    </row>
    <row r="2108" spans="2:6">
      <c r="B2108" s="908" t="s">
        <v>781</v>
      </c>
      <c r="C2108" s="908"/>
      <c r="D2108" s="908"/>
      <c r="E2108" s="908"/>
      <c r="F2108" s="908"/>
    </row>
    <row r="2109" spans="2:6">
      <c r="B2109" t="s">
        <v>782</v>
      </c>
      <c r="D2109" s="185"/>
      <c r="E2109" s="184"/>
    </row>
    <row r="2110" spans="2:6">
      <c r="B2110" s="183">
        <v>1</v>
      </c>
      <c r="C2110" s="909" t="s">
        <v>872</v>
      </c>
      <c r="D2110" s="909"/>
      <c r="E2110" s="909"/>
    </row>
    <row r="2111" spans="2:6">
      <c r="B2111" s="183">
        <v>2</v>
      </c>
      <c r="C2111" s="909" t="s">
        <v>877</v>
      </c>
      <c r="D2111" s="909"/>
      <c r="E2111" s="909"/>
    </row>
    <row r="2112" spans="2:6">
      <c r="B2112" s="183">
        <v>3</v>
      </c>
      <c r="C2112" s="909" t="s">
        <v>815</v>
      </c>
      <c r="D2112" s="909"/>
      <c r="E2112" s="909"/>
    </row>
    <row r="2113" spans="2:6">
      <c r="D2113" s="185"/>
      <c r="E2113" s="184"/>
    </row>
    <row r="2114" spans="2:6">
      <c r="B2114" s="908" t="s">
        <v>881</v>
      </c>
      <c r="C2114" s="908"/>
      <c r="D2114" s="908"/>
      <c r="E2114" s="908"/>
      <c r="F2114" s="908"/>
    </row>
    <row r="2115" spans="2:6">
      <c r="D2115" s="185"/>
      <c r="E2115" s="184"/>
    </row>
    <row r="2116" spans="2:6" ht="30">
      <c r="B2116" s="186" t="s">
        <v>274</v>
      </c>
      <c r="C2116" s="186" t="s">
        <v>2</v>
      </c>
      <c r="D2116" s="152" t="s">
        <v>275</v>
      </c>
      <c r="E2116" s="158" t="s">
        <v>276</v>
      </c>
      <c r="F2116" s="158" t="s">
        <v>277</v>
      </c>
    </row>
    <row r="2117" spans="2:6" ht="15.75">
      <c r="B2117" s="186"/>
      <c r="C2117" s="99" t="s">
        <v>82</v>
      </c>
      <c r="D2117" s="152"/>
      <c r="E2117" s="158"/>
      <c r="F2117" s="158"/>
    </row>
    <row r="2118" spans="2:6" ht="15.75">
      <c r="B2118" s="186"/>
      <c r="C2118" s="96" t="s">
        <v>208</v>
      </c>
      <c r="D2118" s="181"/>
      <c r="E2118" s="182"/>
      <c r="F2118" s="158"/>
    </row>
    <row r="2119" spans="2:6" ht="15.75">
      <c r="B2119" s="186"/>
      <c r="C2119" s="96" t="s">
        <v>123</v>
      </c>
      <c r="D2119" s="91">
        <v>1</v>
      </c>
      <c r="E2119" s="97">
        <v>175000</v>
      </c>
      <c r="F2119" s="158">
        <f>E2119*D2119</f>
        <v>175000</v>
      </c>
    </row>
    <row r="2120" spans="2:6" ht="15.75">
      <c r="B2120" s="186"/>
      <c r="C2120" s="96" t="s">
        <v>124</v>
      </c>
      <c r="D2120" s="91">
        <v>1</v>
      </c>
      <c r="E2120" s="97">
        <v>150000</v>
      </c>
      <c r="F2120" s="158">
        <f t="shared" ref="F2120:F2126" si="49">E2120*D2120</f>
        <v>150000</v>
      </c>
    </row>
    <row r="2121" spans="2:6" ht="15.75">
      <c r="B2121" s="186"/>
      <c r="C2121" s="99" t="s">
        <v>125</v>
      </c>
      <c r="D2121" s="91">
        <v>1</v>
      </c>
      <c r="E2121" s="97">
        <v>125000</v>
      </c>
      <c r="F2121" s="158">
        <f t="shared" si="49"/>
        <v>125000</v>
      </c>
    </row>
    <row r="2122" spans="2:6" ht="15.75">
      <c r="B2122" s="186"/>
      <c r="C2122" s="99" t="s">
        <v>126</v>
      </c>
      <c r="D2122" s="91">
        <v>3</v>
      </c>
      <c r="E2122" s="97">
        <v>100000</v>
      </c>
      <c r="F2122" s="158">
        <f t="shared" si="49"/>
        <v>300000</v>
      </c>
    </row>
    <row r="2123" spans="2:6" ht="15.75">
      <c r="B2123" s="186"/>
      <c r="C2123" s="99" t="s">
        <v>131</v>
      </c>
      <c r="D2123" s="91">
        <v>5</v>
      </c>
      <c r="E2123" s="98">
        <v>50000</v>
      </c>
      <c r="F2123" s="158">
        <f t="shared" si="49"/>
        <v>250000</v>
      </c>
    </row>
    <row r="2124" spans="2:6" ht="15.75">
      <c r="B2124" s="186"/>
      <c r="C2124" s="99" t="s">
        <v>130</v>
      </c>
      <c r="D2124" s="91">
        <v>140</v>
      </c>
      <c r="E2124" s="98">
        <v>20000</v>
      </c>
      <c r="F2124" s="158">
        <f t="shared" si="49"/>
        <v>2800000</v>
      </c>
    </row>
    <row r="2125" spans="2:6" ht="15.75">
      <c r="B2125" s="186"/>
      <c r="C2125" s="99" t="s">
        <v>209</v>
      </c>
      <c r="D2125" s="91">
        <v>1</v>
      </c>
      <c r="E2125" s="98">
        <v>100000</v>
      </c>
      <c r="F2125" s="158">
        <f t="shared" si="49"/>
        <v>100000</v>
      </c>
    </row>
    <row r="2126" spans="2:6" ht="15.75">
      <c r="B2126" s="186"/>
      <c r="C2126" s="99" t="s">
        <v>879</v>
      </c>
      <c r="D2126" s="91">
        <v>150</v>
      </c>
      <c r="E2126" s="98">
        <v>8500</v>
      </c>
      <c r="F2126" s="158">
        <f t="shared" si="49"/>
        <v>1275000</v>
      </c>
    </row>
    <row r="2127" spans="2:6" ht="15.75">
      <c r="B2127" s="186"/>
      <c r="C2127" s="99"/>
      <c r="D2127" s="91"/>
      <c r="E2127" s="180"/>
      <c r="F2127" s="158"/>
    </row>
    <row r="2128" spans="2:6" ht="15.75">
      <c r="B2128" s="186"/>
      <c r="C2128" s="99"/>
      <c r="D2128" s="181"/>
      <c r="E2128" s="182"/>
      <c r="F2128" s="158"/>
    </row>
    <row r="2129" spans="2:6" ht="15.75">
      <c r="B2129" s="186"/>
      <c r="C2129" s="99"/>
      <c r="D2129" s="179"/>
      <c r="E2129" s="179"/>
      <c r="F2129" s="158"/>
    </row>
    <row r="2130" spans="2:6" ht="18.75">
      <c r="B2130" s="910" t="s">
        <v>263</v>
      </c>
      <c r="C2130" s="911"/>
      <c r="D2130" s="911"/>
      <c r="E2130" s="912"/>
      <c r="F2130" s="159">
        <f>SUM(F2119:F2129)</f>
        <v>5175000</v>
      </c>
    </row>
    <row r="2131" spans="2:6" ht="18.75">
      <c r="B2131" s="137"/>
      <c r="C2131" s="183" t="s">
        <v>280</v>
      </c>
      <c r="D2131" s="914" t="s">
        <v>786</v>
      </c>
      <c r="E2131" s="914"/>
      <c r="F2131" s="914"/>
    </row>
    <row r="2132" spans="2:6" ht="18.75">
      <c r="B2132" s="137"/>
      <c r="C2132" s="183" t="s">
        <v>281</v>
      </c>
      <c r="D2132" s="185"/>
      <c r="E2132" s="184" t="s">
        <v>278</v>
      </c>
    </row>
    <row r="2133" spans="2:6" ht="18.75">
      <c r="B2133" s="137"/>
      <c r="C2133" s="183"/>
      <c r="D2133" s="185"/>
      <c r="E2133" s="184"/>
    </row>
    <row r="2134" spans="2:6" ht="18.75">
      <c r="B2134" s="137"/>
      <c r="C2134" s="183"/>
      <c r="D2134" s="185"/>
      <c r="E2134" s="184"/>
    </row>
    <row r="2135" spans="2:6" ht="18.75">
      <c r="B2135" s="137"/>
      <c r="C2135" s="183" t="s">
        <v>784</v>
      </c>
      <c r="D2135" s="185"/>
      <c r="E2135" s="176" t="s">
        <v>876</v>
      </c>
    </row>
    <row r="2136" spans="2:6" ht="18.75">
      <c r="B2136" s="137"/>
      <c r="C2136" s="218"/>
      <c r="D2136" s="220"/>
      <c r="E2136" s="176"/>
    </row>
    <row r="2137" spans="2:6" ht="18.75">
      <c r="B2137" s="137"/>
      <c r="C2137" s="218"/>
      <c r="D2137" s="220"/>
      <c r="E2137" s="176"/>
    </row>
    <row r="2138" spans="2:6" ht="18.75">
      <c r="B2138" s="137"/>
      <c r="C2138" s="218"/>
      <c r="D2138" s="220"/>
      <c r="E2138" s="176"/>
    </row>
    <row r="2139" spans="2:6" ht="18.75">
      <c r="B2139" s="137"/>
      <c r="C2139" s="218"/>
      <c r="D2139" s="220"/>
      <c r="E2139" s="176"/>
    </row>
    <row r="2140" spans="2:6" ht="18.75">
      <c r="B2140" s="137"/>
      <c r="C2140" s="218"/>
      <c r="D2140" s="220"/>
      <c r="E2140" s="176"/>
    </row>
    <row r="2141" spans="2:6" ht="18.75">
      <c r="B2141" s="137"/>
      <c r="C2141" s="218"/>
      <c r="D2141" s="220"/>
      <c r="E2141" s="176"/>
    </row>
    <row r="2142" spans="2:6" ht="18.75">
      <c r="B2142" s="137"/>
      <c r="C2142" s="218"/>
      <c r="D2142" s="220"/>
      <c r="E2142" s="176"/>
    </row>
    <row r="2143" spans="2:6" ht="18.75">
      <c r="B2143" s="137"/>
      <c r="C2143" s="218"/>
      <c r="D2143" s="220"/>
      <c r="E2143" s="176"/>
    </row>
    <row r="2144" spans="2:6" ht="18.75">
      <c r="B2144" s="137"/>
      <c r="C2144" s="218"/>
      <c r="D2144" s="220"/>
      <c r="E2144" s="176"/>
    </row>
    <row r="2145" spans="2:5" ht="18.75">
      <c r="B2145" s="137"/>
      <c r="C2145" s="218"/>
      <c r="D2145" s="220"/>
      <c r="E2145" s="176"/>
    </row>
    <row r="2146" spans="2:5" ht="18.75">
      <c r="B2146" s="137"/>
      <c r="C2146" s="218"/>
      <c r="D2146" s="220"/>
      <c r="E2146" s="176"/>
    </row>
    <row r="2147" spans="2:5" ht="18.75">
      <c r="B2147" s="137"/>
      <c r="C2147" s="218"/>
      <c r="D2147" s="220"/>
      <c r="E2147" s="176"/>
    </row>
    <row r="2148" spans="2:5" ht="18.75">
      <c r="B2148" s="137"/>
      <c r="C2148" s="218"/>
      <c r="D2148" s="220"/>
      <c r="E2148" s="176"/>
    </row>
    <row r="2149" spans="2:5" ht="18.75">
      <c r="B2149" s="137"/>
      <c r="C2149" s="218"/>
      <c r="D2149" s="220"/>
      <c r="E2149" s="176"/>
    </row>
    <row r="2150" spans="2:5" ht="18.75">
      <c r="B2150" s="137"/>
      <c r="C2150" s="218"/>
      <c r="D2150" s="220"/>
      <c r="E2150" s="176"/>
    </row>
    <row r="2151" spans="2:5" ht="18.75">
      <c r="B2151" s="137"/>
      <c r="C2151" s="218"/>
      <c r="D2151" s="220"/>
      <c r="E2151" s="176"/>
    </row>
    <row r="2152" spans="2:5" ht="18.75">
      <c r="B2152" s="137"/>
      <c r="C2152" s="218"/>
      <c r="D2152" s="220"/>
      <c r="E2152" s="176"/>
    </row>
    <row r="2153" spans="2:5" ht="18.75">
      <c r="B2153" s="137"/>
      <c r="C2153" s="218"/>
      <c r="D2153" s="220"/>
      <c r="E2153" s="176"/>
    </row>
    <row r="2154" spans="2:5" ht="18.75">
      <c r="B2154" s="137"/>
      <c r="C2154" s="218"/>
      <c r="D2154" s="220"/>
      <c r="E2154" s="176"/>
    </row>
    <row r="2155" spans="2:5" ht="18.75">
      <c r="B2155" s="137"/>
      <c r="C2155" s="218"/>
      <c r="D2155" s="220"/>
      <c r="E2155" s="176"/>
    </row>
    <row r="2156" spans="2:5" ht="18.75">
      <c r="B2156" s="137"/>
      <c r="C2156" s="218"/>
      <c r="D2156" s="220"/>
      <c r="E2156" s="176"/>
    </row>
    <row r="2157" spans="2:5" ht="18.75">
      <c r="B2157" s="137"/>
      <c r="C2157" s="218"/>
      <c r="D2157" s="220"/>
      <c r="E2157" s="176"/>
    </row>
    <row r="2158" spans="2:5" ht="18.75">
      <c r="B2158" s="137"/>
      <c r="C2158" s="218"/>
      <c r="D2158" s="220"/>
      <c r="E2158" s="176"/>
    </row>
    <row r="2159" spans="2:5" ht="18.75">
      <c r="B2159" s="137"/>
      <c r="C2159" s="218"/>
      <c r="D2159" s="220"/>
      <c r="E2159" s="176"/>
    </row>
    <row r="2160" spans="2:5" ht="18.75">
      <c r="B2160" s="137"/>
      <c r="C2160" s="218"/>
      <c r="D2160" s="220"/>
      <c r="E2160" s="176"/>
    </row>
    <row r="2161" spans="2:6" ht="18.75">
      <c r="B2161" s="137"/>
      <c r="C2161" s="218"/>
      <c r="D2161" s="220"/>
      <c r="E2161" s="176"/>
    </row>
    <row r="2162" spans="2:6" ht="18.75">
      <c r="B2162" s="137"/>
      <c r="C2162" s="218"/>
      <c r="D2162" s="220"/>
      <c r="E2162" s="176"/>
    </row>
    <row r="2163" spans="2:6" ht="18.75">
      <c r="B2163" s="137"/>
      <c r="C2163" s="218"/>
      <c r="D2163" s="220"/>
      <c r="E2163" s="176"/>
    </row>
    <row r="2164" spans="2:6" ht="18.75">
      <c r="B2164" s="137"/>
      <c r="C2164" s="218"/>
      <c r="D2164" s="220"/>
      <c r="E2164" s="176"/>
    </row>
    <row r="2165" spans="2:6" ht="18.75">
      <c r="B2165" s="137"/>
      <c r="C2165" s="218"/>
      <c r="D2165" s="220"/>
      <c r="E2165" s="176"/>
    </row>
    <row r="2166" spans="2:6" ht="18.75">
      <c r="B2166" s="137"/>
      <c r="C2166" s="218"/>
      <c r="D2166" s="220"/>
      <c r="E2166" s="176"/>
    </row>
    <row r="2167" spans="2:6" ht="18.75">
      <c r="B2167" s="137"/>
      <c r="C2167" s="218"/>
      <c r="D2167" s="220"/>
      <c r="E2167" s="176"/>
    </row>
    <row r="2168" spans="2:6" ht="18.75">
      <c r="B2168" s="137"/>
      <c r="C2168" s="218"/>
      <c r="D2168" s="220"/>
      <c r="E2168" s="176"/>
    </row>
    <row r="2169" spans="2:6" ht="18.75">
      <c r="B2169" s="137"/>
      <c r="C2169" s="218"/>
      <c r="D2169" s="220"/>
      <c r="E2169" s="176"/>
    </row>
    <row r="2170" spans="2:6" ht="18.75">
      <c r="B2170" s="137"/>
      <c r="C2170" s="218"/>
      <c r="D2170" s="220"/>
      <c r="E2170" s="176"/>
    </row>
    <row r="2171" spans="2:6" ht="18.75">
      <c r="B2171" s="137"/>
      <c r="C2171" s="218"/>
      <c r="D2171" s="220"/>
      <c r="E2171" s="176"/>
    </row>
    <row r="2172" spans="2:6" ht="18.75">
      <c r="B2172" s="137"/>
      <c r="C2172" s="218"/>
      <c r="D2172" s="220"/>
      <c r="E2172" s="176"/>
    </row>
    <row r="2173" spans="2:6" ht="18.75">
      <c r="B2173" s="137"/>
      <c r="C2173" s="218"/>
      <c r="D2173" s="220"/>
      <c r="E2173" s="176"/>
    </row>
    <row r="2174" spans="2:6" ht="18.75">
      <c r="B2174" s="137"/>
      <c r="C2174" s="218"/>
      <c r="D2174" s="220"/>
      <c r="E2174" s="176"/>
    </row>
    <row r="2175" spans="2:6" ht="21">
      <c r="B2175" s="915" t="s">
        <v>267</v>
      </c>
      <c r="C2175" s="915"/>
      <c r="D2175" s="915"/>
      <c r="E2175" s="915"/>
      <c r="F2175" s="915"/>
    </row>
    <row r="2176" spans="2:6">
      <c r="D2176" s="190"/>
      <c r="E2176" s="189"/>
    </row>
    <row r="2177" spans="2:6">
      <c r="B2177" s="908" t="s">
        <v>780</v>
      </c>
      <c r="C2177" s="908"/>
      <c r="D2177" s="908"/>
      <c r="E2177" s="908"/>
      <c r="F2177" s="908"/>
    </row>
    <row r="2178" spans="2:6">
      <c r="B2178" s="908" t="s">
        <v>781</v>
      </c>
      <c r="C2178" s="908"/>
      <c r="D2178" s="908"/>
      <c r="E2178" s="908"/>
      <c r="F2178" s="908"/>
    </row>
    <row r="2179" spans="2:6">
      <c r="B2179" t="s">
        <v>782</v>
      </c>
      <c r="D2179" s="190"/>
      <c r="E2179" s="189"/>
    </row>
    <row r="2180" spans="2:6">
      <c r="B2180" s="188">
        <v>1</v>
      </c>
      <c r="C2180" s="909" t="s">
        <v>872</v>
      </c>
      <c r="D2180" s="909"/>
      <c r="E2180" s="909"/>
    </row>
    <row r="2181" spans="2:6">
      <c r="B2181" s="188">
        <v>2</v>
      </c>
      <c r="C2181" s="909" t="s">
        <v>882</v>
      </c>
      <c r="D2181" s="909"/>
      <c r="E2181" s="909"/>
    </row>
    <row r="2182" spans="2:6">
      <c r="B2182" s="188">
        <v>3</v>
      </c>
      <c r="C2182" s="909" t="s">
        <v>815</v>
      </c>
      <c r="D2182" s="909"/>
      <c r="E2182" s="909"/>
    </row>
    <row r="2183" spans="2:6">
      <c r="D2183" s="190"/>
      <c r="E2183" s="189"/>
    </row>
    <row r="2184" spans="2:6">
      <c r="B2184" s="908" t="s">
        <v>883</v>
      </c>
      <c r="C2184" s="908"/>
      <c r="D2184" s="908"/>
      <c r="E2184" s="908"/>
      <c r="F2184" s="908"/>
    </row>
    <row r="2185" spans="2:6">
      <c r="D2185" s="190"/>
      <c r="E2185" s="189"/>
    </row>
    <row r="2186" spans="2:6" ht="30">
      <c r="B2186" s="191" t="s">
        <v>274</v>
      </c>
      <c r="C2186" s="191" t="s">
        <v>2</v>
      </c>
      <c r="D2186" s="152" t="s">
        <v>275</v>
      </c>
      <c r="E2186" s="158" t="s">
        <v>276</v>
      </c>
      <c r="F2186" s="158" t="s">
        <v>277</v>
      </c>
    </row>
    <row r="2187" spans="2:6" ht="15.75">
      <c r="B2187" s="191"/>
      <c r="C2187" s="118" t="s">
        <v>82</v>
      </c>
      <c r="D2187" s="152"/>
      <c r="E2187" s="158"/>
      <c r="F2187" s="158"/>
    </row>
    <row r="2188" spans="2:6" ht="15.75">
      <c r="B2188" s="191"/>
      <c r="C2188" s="99" t="s">
        <v>884</v>
      </c>
      <c r="D2188" s="181">
        <v>7</v>
      </c>
      <c r="E2188" s="195">
        <v>1000000</v>
      </c>
      <c r="F2188" s="158">
        <f>E2188*D2188</f>
        <v>7000000</v>
      </c>
    </row>
    <row r="2189" spans="2:6" ht="15.75">
      <c r="B2189" s="191"/>
      <c r="C2189" s="99" t="s">
        <v>176</v>
      </c>
      <c r="D2189" s="187">
        <v>10</v>
      </c>
      <c r="E2189" s="197">
        <v>20000</v>
      </c>
      <c r="F2189" s="158">
        <f>E2189*D2189</f>
        <v>200000</v>
      </c>
    </row>
    <row r="2190" spans="2:6" ht="15.75">
      <c r="B2190" s="191"/>
      <c r="C2190" s="99"/>
      <c r="D2190" s="179"/>
      <c r="E2190" s="179"/>
      <c r="F2190" s="158"/>
    </row>
    <row r="2191" spans="2:6" ht="18.75">
      <c r="B2191" s="910" t="s">
        <v>263</v>
      </c>
      <c r="C2191" s="911"/>
      <c r="D2191" s="911"/>
      <c r="E2191" s="912"/>
      <c r="F2191" s="159">
        <f>SUM(F2188:F2190)</f>
        <v>7200000</v>
      </c>
    </row>
    <row r="2192" spans="2:6" ht="18.75">
      <c r="B2192" s="137"/>
      <c r="C2192" s="188" t="s">
        <v>280</v>
      </c>
      <c r="D2192" s="914" t="s">
        <v>786</v>
      </c>
      <c r="E2192" s="914"/>
      <c r="F2192" s="914"/>
    </row>
    <row r="2193" spans="2:5" ht="18.75">
      <c r="B2193" s="137"/>
      <c r="C2193" s="188" t="s">
        <v>281</v>
      </c>
      <c r="D2193" s="190"/>
      <c r="E2193" s="189" t="s">
        <v>278</v>
      </c>
    </row>
    <row r="2194" spans="2:5" ht="18.75">
      <c r="B2194" s="137"/>
      <c r="C2194" s="188"/>
      <c r="D2194" s="190"/>
      <c r="E2194" s="189"/>
    </row>
    <row r="2195" spans="2:5" ht="18.75">
      <c r="B2195" s="137"/>
      <c r="C2195" s="188"/>
      <c r="D2195" s="190"/>
      <c r="E2195" s="189"/>
    </row>
    <row r="2196" spans="2:5" ht="18.75">
      <c r="B2196" s="137"/>
      <c r="C2196" s="188" t="s">
        <v>784</v>
      </c>
      <c r="D2196" s="190"/>
      <c r="E2196" s="176" t="s">
        <v>876</v>
      </c>
    </row>
    <row r="2197" spans="2:5" ht="18.75">
      <c r="B2197" s="137"/>
      <c r="C2197" s="218"/>
      <c r="D2197" s="220"/>
      <c r="E2197" s="176"/>
    </row>
    <row r="2198" spans="2:5" ht="18.75">
      <c r="B2198" s="137"/>
      <c r="C2198" s="218"/>
      <c r="D2198" s="220"/>
      <c r="E2198" s="176"/>
    </row>
    <row r="2199" spans="2:5" ht="18.75">
      <c r="B2199" s="137"/>
      <c r="C2199" s="218"/>
      <c r="D2199" s="220"/>
      <c r="E2199" s="176"/>
    </row>
    <row r="2200" spans="2:5" ht="18.75">
      <c r="B2200" s="137"/>
      <c r="C2200" s="218"/>
      <c r="D2200" s="220"/>
      <c r="E2200" s="176"/>
    </row>
    <row r="2201" spans="2:5" ht="18.75">
      <c r="B2201" s="137"/>
      <c r="C2201" s="218"/>
      <c r="D2201" s="220"/>
      <c r="E2201" s="176"/>
    </row>
    <row r="2202" spans="2:5" ht="18.75">
      <c r="B2202" s="137"/>
      <c r="C2202" s="218"/>
      <c r="D2202" s="220"/>
      <c r="E2202" s="176"/>
    </row>
    <row r="2203" spans="2:5" ht="18.75">
      <c r="B2203" s="137"/>
      <c r="C2203" s="218"/>
      <c r="D2203" s="220"/>
      <c r="E2203" s="176"/>
    </row>
    <row r="2204" spans="2:5" ht="18.75">
      <c r="B2204" s="137"/>
      <c r="C2204" s="218"/>
      <c r="D2204" s="220"/>
      <c r="E2204" s="176"/>
    </row>
    <row r="2205" spans="2:5" ht="18.75">
      <c r="B2205" s="137"/>
      <c r="C2205" s="218"/>
      <c r="D2205" s="220"/>
      <c r="E2205" s="176"/>
    </row>
    <row r="2206" spans="2:5" ht="18.75">
      <c r="B2206" s="137"/>
      <c r="C2206" s="218"/>
      <c r="D2206" s="220"/>
      <c r="E2206" s="176"/>
    </row>
    <row r="2207" spans="2:5" ht="18.75">
      <c r="B2207" s="137"/>
      <c r="C2207" s="218"/>
      <c r="D2207" s="220"/>
      <c r="E2207" s="176"/>
    </row>
    <row r="2208" spans="2:5" ht="18.75">
      <c r="B2208" s="137"/>
      <c r="C2208" s="218"/>
      <c r="D2208" s="220"/>
      <c r="E2208" s="176"/>
    </row>
    <row r="2209" spans="2:6" ht="18.75">
      <c r="B2209" s="137"/>
      <c r="C2209" s="218"/>
      <c r="D2209" s="220"/>
      <c r="E2209" s="176"/>
    </row>
    <row r="2210" spans="2:6" ht="18.75">
      <c r="B2210" s="137"/>
      <c r="C2210" s="218"/>
      <c r="D2210" s="220"/>
      <c r="E2210" s="176"/>
    </row>
    <row r="2211" spans="2:6" ht="18.75">
      <c r="B2211" s="137"/>
      <c r="C2211" s="218"/>
      <c r="D2211" s="220"/>
      <c r="E2211" s="176"/>
    </row>
    <row r="2212" spans="2:6" ht="18.75">
      <c r="B2212" s="137"/>
      <c r="C2212" s="218"/>
      <c r="D2212" s="220"/>
      <c r="E2212" s="176"/>
    </row>
    <row r="2213" spans="2:6" ht="18.75">
      <c r="B2213" s="137"/>
      <c r="C2213" s="218"/>
      <c r="D2213" s="220"/>
      <c r="E2213" s="176"/>
    </row>
    <row r="2214" spans="2:6" ht="18.75">
      <c r="B2214" s="137"/>
      <c r="C2214" s="218"/>
      <c r="D2214" s="220"/>
      <c r="E2214" s="176"/>
    </row>
    <row r="2215" spans="2:6" ht="18.75">
      <c r="B2215" s="137"/>
      <c r="C2215" s="218"/>
      <c r="D2215" s="220"/>
      <c r="E2215" s="176"/>
    </row>
    <row r="2216" spans="2:6" ht="18.75">
      <c r="B2216" s="137"/>
      <c r="C2216" s="218"/>
      <c r="D2216" s="220"/>
      <c r="E2216" s="176"/>
    </row>
    <row r="2217" spans="2:6" ht="18.75">
      <c r="B2217" s="137"/>
      <c r="C2217" s="218"/>
      <c r="D2217" s="220"/>
      <c r="E2217" s="176"/>
    </row>
    <row r="2218" spans="2:6" ht="18.75">
      <c r="B2218" s="137"/>
      <c r="C2218" s="218"/>
      <c r="D2218" s="220"/>
      <c r="E2218" s="176"/>
    </row>
    <row r="2219" spans="2:6" ht="18.75">
      <c r="B2219" s="137"/>
      <c r="C2219" s="218"/>
      <c r="D2219" s="220"/>
      <c r="E2219" s="176"/>
    </row>
    <row r="2220" spans="2:6" ht="18.75">
      <c r="B2220" s="137"/>
      <c r="C2220" s="218"/>
      <c r="D2220" s="220"/>
      <c r="E2220" s="176"/>
    </row>
    <row r="2221" spans="2:6" ht="18.75">
      <c r="B2221" s="137"/>
      <c r="C2221" s="218"/>
      <c r="D2221" s="220"/>
      <c r="E2221" s="176"/>
    </row>
    <row r="2222" spans="2:6" ht="18.75">
      <c r="B2222" s="137"/>
      <c r="C2222" s="218"/>
      <c r="D2222" s="220"/>
      <c r="E2222" s="176"/>
    </row>
    <row r="2223" spans="2:6" ht="18.75">
      <c r="B2223" s="137"/>
      <c r="C2223" s="218"/>
      <c r="D2223" s="220"/>
      <c r="E2223" s="176"/>
    </row>
    <row r="2224" spans="2:6" ht="21">
      <c r="B2224" s="915" t="s">
        <v>267</v>
      </c>
      <c r="C2224" s="915"/>
      <c r="D2224" s="915"/>
      <c r="E2224" s="915"/>
      <c r="F2224" s="915"/>
    </row>
    <row r="2225" spans="2:6">
      <c r="D2225" s="190"/>
      <c r="E2225" s="189"/>
    </row>
    <row r="2226" spans="2:6">
      <c r="B2226" s="908" t="s">
        <v>780</v>
      </c>
      <c r="C2226" s="908"/>
      <c r="D2226" s="908"/>
      <c r="E2226" s="908"/>
      <c r="F2226" s="908"/>
    </row>
    <row r="2227" spans="2:6">
      <c r="B2227" s="908" t="s">
        <v>781</v>
      </c>
      <c r="C2227" s="908"/>
      <c r="D2227" s="908"/>
      <c r="E2227" s="908"/>
      <c r="F2227" s="908"/>
    </row>
    <row r="2228" spans="2:6">
      <c r="B2228" t="s">
        <v>782</v>
      </c>
      <c r="D2228" s="190"/>
      <c r="E2228" s="189"/>
    </row>
    <row r="2229" spans="2:6">
      <c r="B2229" s="188">
        <v>1</v>
      </c>
      <c r="C2229" s="909" t="s">
        <v>872</v>
      </c>
      <c r="D2229" s="909"/>
      <c r="E2229" s="909"/>
    </row>
    <row r="2230" spans="2:6">
      <c r="B2230" s="188">
        <v>2</v>
      </c>
      <c r="C2230" s="909" t="s">
        <v>885</v>
      </c>
      <c r="D2230" s="909"/>
      <c r="E2230" s="909"/>
    </row>
    <row r="2231" spans="2:6">
      <c r="B2231" s="188">
        <v>3</v>
      </c>
      <c r="C2231" s="909" t="s">
        <v>815</v>
      </c>
      <c r="D2231" s="909"/>
      <c r="E2231" s="909"/>
    </row>
    <row r="2232" spans="2:6">
      <c r="D2232" s="190"/>
      <c r="E2232" s="189"/>
    </row>
    <row r="2233" spans="2:6">
      <c r="B2233" s="908" t="s">
        <v>887</v>
      </c>
      <c r="C2233" s="908"/>
      <c r="D2233" s="908"/>
      <c r="E2233" s="908"/>
      <c r="F2233" s="908"/>
    </row>
    <row r="2234" spans="2:6">
      <c r="D2234" s="190"/>
      <c r="E2234" s="189"/>
    </row>
    <row r="2235" spans="2:6" ht="30">
      <c r="B2235" s="191" t="s">
        <v>274</v>
      </c>
      <c r="C2235" s="191" t="s">
        <v>2</v>
      </c>
      <c r="D2235" s="152" t="s">
        <v>275</v>
      </c>
      <c r="E2235" s="158" t="s">
        <v>276</v>
      </c>
      <c r="F2235" s="158" t="s">
        <v>277</v>
      </c>
    </row>
    <row r="2236" spans="2:6" ht="15.75">
      <c r="B2236" s="191"/>
      <c r="C2236" s="118" t="s">
        <v>82</v>
      </c>
      <c r="D2236" s="152"/>
      <c r="E2236" s="158"/>
      <c r="F2236" s="158"/>
    </row>
    <row r="2237" spans="2:6" ht="15.75">
      <c r="B2237" s="191"/>
      <c r="C2237" s="99" t="s">
        <v>886</v>
      </c>
      <c r="D2237" s="181">
        <v>7</v>
      </c>
      <c r="E2237" s="195">
        <v>1000000</v>
      </c>
      <c r="F2237" s="158">
        <f>E2237*D2237</f>
        <v>7000000</v>
      </c>
    </row>
    <row r="2238" spans="2:6" ht="15.75">
      <c r="B2238" s="191"/>
      <c r="C2238" s="99" t="s">
        <v>176</v>
      </c>
      <c r="D2238" s="187">
        <v>10</v>
      </c>
      <c r="E2238" s="197">
        <v>20000</v>
      </c>
      <c r="F2238" s="158">
        <f>E2238*D2238</f>
        <v>200000</v>
      </c>
    </row>
    <row r="2239" spans="2:6" ht="15.75">
      <c r="B2239" s="191"/>
      <c r="C2239" s="99"/>
      <c r="D2239" s="179"/>
      <c r="E2239" s="179"/>
      <c r="F2239" s="158"/>
    </row>
    <row r="2240" spans="2:6" ht="18.75">
      <c r="B2240" s="910" t="s">
        <v>263</v>
      </c>
      <c r="C2240" s="911"/>
      <c r="D2240" s="911"/>
      <c r="E2240" s="912"/>
      <c r="F2240" s="159">
        <f>SUM(F2237:F2239)</f>
        <v>7200000</v>
      </c>
    </row>
    <row r="2241" spans="2:6" ht="18.75">
      <c r="B2241" s="137"/>
      <c r="C2241" s="188" t="s">
        <v>280</v>
      </c>
      <c r="D2241" s="914" t="s">
        <v>786</v>
      </c>
      <c r="E2241" s="914"/>
      <c r="F2241" s="914"/>
    </row>
    <row r="2242" spans="2:6" ht="18.75">
      <c r="B2242" s="137"/>
      <c r="C2242" s="188" t="s">
        <v>281</v>
      </c>
      <c r="D2242" s="190"/>
      <c r="E2242" s="189" t="s">
        <v>278</v>
      </c>
    </row>
    <row r="2243" spans="2:6" ht="18.75">
      <c r="B2243" s="137"/>
      <c r="C2243" s="188"/>
      <c r="D2243" s="190"/>
      <c r="E2243" s="189"/>
    </row>
    <row r="2244" spans="2:6" ht="18.75">
      <c r="B2244" s="137"/>
      <c r="C2244" s="188"/>
      <c r="D2244" s="190"/>
      <c r="E2244" s="189"/>
    </row>
    <row r="2245" spans="2:6" ht="18.75">
      <c r="B2245" s="137"/>
      <c r="C2245" s="188" t="s">
        <v>784</v>
      </c>
      <c r="D2245" s="190"/>
      <c r="E2245" s="176" t="s">
        <v>876</v>
      </c>
    </row>
    <row r="2246" spans="2:6" ht="18.75">
      <c r="B2246" s="137"/>
      <c r="C2246" s="218"/>
      <c r="D2246" s="220"/>
      <c r="E2246" s="176"/>
    </row>
    <row r="2247" spans="2:6" ht="18.75">
      <c r="B2247" s="137"/>
      <c r="C2247" s="218"/>
      <c r="D2247" s="220"/>
      <c r="E2247" s="176"/>
    </row>
    <row r="2248" spans="2:6" ht="18.75">
      <c r="B2248" s="137"/>
      <c r="C2248" s="218"/>
      <c r="D2248" s="220"/>
      <c r="E2248" s="176"/>
    </row>
    <row r="2249" spans="2:6" ht="18.75">
      <c r="B2249" s="137"/>
      <c r="C2249" s="218"/>
      <c r="D2249" s="220"/>
      <c r="E2249" s="176"/>
    </row>
    <row r="2250" spans="2:6" ht="18.75">
      <c r="B2250" s="137"/>
      <c r="C2250" s="218"/>
      <c r="D2250" s="220"/>
      <c r="E2250" s="176"/>
    </row>
    <row r="2251" spans="2:6" ht="18.75">
      <c r="B2251" s="137"/>
      <c r="C2251" s="218"/>
      <c r="D2251" s="220"/>
      <c r="E2251" s="176"/>
    </row>
    <row r="2252" spans="2:6" ht="18.75">
      <c r="B2252" s="137"/>
      <c r="C2252" s="218"/>
      <c r="D2252" s="220"/>
      <c r="E2252" s="176"/>
    </row>
    <row r="2253" spans="2:6" ht="18.75">
      <c r="B2253" s="137"/>
      <c r="C2253" s="218"/>
      <c r="D2253" s="220"/>
      <c r="E2253" s="176"/>
    </row>
    <row r="2254" spans="2:6" ht="18.75">
      <c r="B2254" s="137"/>
      <c r="C2254" s="218"/>
      <c r="D2254" s="220"/>
      <c r="E2254" s="176"/>
    </row>
    <row r="2255" spans="2:6" ht="21">
      <c r="B2255" s="915" t="s">
        <v>267</v>
      </c>
      <c r="C2255" s="915"/>
      <c r="D2255" s="915"/>
      <c r="E2255" s="915"/>
      <c r="F2255" s="915"/>
    </row>
    <row r="2256" spans="2:6">
      <c r="D2256" s="190"/>
      <c r="E2256" s="189"/>
    </row>
    <row r="2257" spans="2:6">
      <c r="B2257" s="908" t="s">
        <v>780</v>
      </c>
      <c r="C2257" s="908"/>
      <c r="D2257" s="908"/>
      <c r="E2257" s="908"/>
      <c r="F2257" s="908"/>
    </row>
    <row r="2258" spans="2:6">
      <c r="B2258" s="908" t="s">
        <v>781</v>
      </c>
      <c r="C2258" s="908"/>
      <c r="D2258" s="908"/>
      <c r="E2258" s="908"/>
      <c r="F2258" s="908"/>
    </row>
    <row r="2259" spans="2:6">
      <c r="B2259" t="s">
        <v>782</v>
      </c>
      <c r="D2259" s="190"/>
      <c r="E2259" s="189"/>
    </row>
    <row r="2260" spans="2:6">
      <c r="B2260" s="188">
        <v>1</v>
      </c>
      <c r="C2260" s="909" t="s">
        <v>872</v>
      </c>
      <c r="D2260" s="909"/>
      <c r="E2260" s="909"/>
    </row>
    <row r="2261" spans="2:6">
      <c r="B2261" s="188">
        <v>2</v>
      </c>
      <c r="C2261" s="909" t="s">
        <v>1336</v>
      </c>
      <c r="D2261" s="909"/>
      <c r="E2261" s="909"/>
    </row>
    <row r="2262" spans="2:6">
      <c r="B2262" s="188">
        <v>3</v>
      </c>
      <c r="C2262" s="909" t="s">
        <v>1335</v>
      </c>
      <c r="D2262" s="909"/>
      <c r="E2262" s="909"/>
    </row>
    <row r="2263" spans="2:6">
      <c r="D2263" s="190"/>
      <c r="E2263" s="189"/>
    </row>
    <row r="2264" spans="2:6">
      <c r="B2264" s="908" t="s">
        <v>888</v>
      </c>
      <c r="C2264" s="908"/>
      <c r="D2264" s="908"/>
      <c r="E2264" s="908"/>
      <c r="F2264" s="908"/>
    </row>
    <row r="2265" spans="2:6">
      <c r="D2265" s="190"/>
      <c r="E2265" s="189"/>
    </row>
    <row r="2266" spans="2:6" ht="30">
      <c r="B2266" s="191" t="s">
        <v>274</v>
      </c>
      <c r="C2266" s="191" t="s">
        <v>2</v>
      </c>
      <c r="D2266" s="152" t="s">
        <v>275</v>
      </c>
      <c r="E2266" s="158" t="s">
        <v>276</v>
      </c>
      <c r="F2266" s="158" t="s">
        <v>277</v>
      </c>
    </row>
    <row r="2267" spans="2:6" ht="15.75">
      <c r="B2267" s="191">
        <v>1</v>
      </c>
      <c r="C2267" s="253" t="s">
        <v>123</v>
      </c>
      <c r="D2267" s="177">
        <v>1</v>
      </c>
      <c r="E2267" s="98">
        <v>150000</v>
      </c>
      <c r="F2267" s="158">
        <f>E2267*D2267</f>
        <v>150000</v>
      </c>
    </row>
    <row r="2268" spans="2:6" ht="15.75">
      <c r="B2268" s="191">
        <v>2</v>
      </c>
      <c r="C2268" s="253" t="s">
        <v>124</v>
      </c>
      <c r="D2268" s="177">
        <v>1</v>
      </c>
      <c r="E2268" s="98">
        <v>125000</v>
      </c>
      <c r="F2268" s="158">
        <f t="shared" ref="F2268:F2275" si="50">E2268*D2268</f>
        <v>125000</v>
      </c>
    </row>
    <row r="2269" spans="2:6" ht="15.75">
      <c r="B2269" s="564">
        <v>3</v>
      </c>
      <c r="C2269" s="253" t="s">
        <v>125</v>
      </c>
      <c r="D2269" s="177">
        <v>1</v>
      </c>
      <c r="E2269" s="98">
        <v>100000</v>
      </c>
      <c r="F2269" s="158">
        <f t="shared" si="50"/>
        <v>100000</v>
      </c>
    </row>
    <row r="2270" spans="2:6" ht="15.75">
      <c r="B2270" s="564">
        <v>4</v>
      </c>
      <c r="C2270" s="253" t="s">
        <v>126</v>
      </c>
      <c r="D2270" s="177">
        <v>2</v>
      </c>
      <c r="E2270" s="98">
        <v>75000</v>
      </c>
      <c r="F2270" s="158">
        <f t="shared" si="50"/>
        <v>150000</v>
      </c>
    </row>
    <row r="2271" spans="2:6" ht="15.75">
      <c r="B2271" s="564">
        <v>5</v>
      </c>
      <c r="C2271" s="253" t="s">
        <v>131</v>
      </c>
      <c r="D2271" s="177">
        <v>1</v>
      </c>
      <c r="E2271" s="91">
        <v>200000</v>
      </c>
      <c r="F2271" s="158">
        <f t="shared" si="50"/>
        <v>200000</v>
      </c>
    </row>
    <row r="2272" spans="2:6" ht="15.75">
      <c r="B2272" s="564">
        <v>6</v>
      </c>
      <c r="C2272" s="253" t="s">
        <v>127</v>
      </c>
      <c r="D2272" s="177">
        <v>1</v>
      </c>
      <c r="E2272" s="172">
        <v>100000</v>
      </c>
      <c r="F2272" s="158">
        <f t="shared" si="50"/>
        <v>100000</v>
      </c>
    </row>
    <row r="2273" spans="2:6" ht="15.75">
      <c r="B2273" s="564">
        <v>7</v>
      </c>
      <c r="C2273" s="253" t="s">
        <v>128</v>
      </c>
      <c r="D2273" s="91">
        <v>1</v>
      </c>
      <c r="E2273" s="158">
        <v>100000</v>
      </c>
      <c r="F2273" s="158">
        <f t="shared" si="50"/>
        <v>100000</v>
      </c>
    </row>
    <row r="2274" spans="2:6" ht="15.75">
      <c r="B2274" s="564">
        <v>8</v>
      </c>
      <c r="C2274" s="253" t="s">
        <v>568</v>
      </c>
      <c r="D2274" s="91">
        <v>726</v>
      </c>
      <c r="E2274" s="195">
        <v>3000</v>
      </c>
      <c r="F2274" s="158">
        <f t="shared" si="50"/>
        <v>2178000</v>
      </c>
    </row>
    <row r="2275" spans="2:6" ht="15.75">
      <c r="B2275" s="564">
        <v>9</v>
      </c>
      <c r="C2275" s="253" t="s">
        <v>212</v>
      </c>
      <c r="D2275" s="91">
        <v>25</v>
      </c>
      <c r="E2275" s="197">
        <v>20000</v>
      </c>
      <c r="F2275" s="158">
        <f t="shared" si="50"/>
        <v>500000</v>
      </c>
    </row>
    <row r="2276" spans="2:6" ht="15.75">
      <c r="B2276" s="191"/>
      <c r="C2276" s="99"/>
      <c r="D2276" s="179"/>
      <c r="E2276" s="179"/>
      <c r="F2276" s="158"/>
    </row>
    <row r="2277" spans="2:6" ht="18.75">
      <c r="B2277" s="910" t="s">
        <v>263</v>
      </c>
      <c r="C2277" s="911"/>
      <c r="D2277" s="911"/>
      <c r="E2277" s="912"/>
      <c r="F2277" s="159">
        <f>SUM(F2267:F2276)</f>
        <v>3603000</v>
      </c>
    </row>
    <row r="2278" spans="2:6" ht="18.75">
      <c r="B2278" s="137"/>
      <c r="C2278" s="137"/>
      <c r="D2278" s="137"/>
      <c r="E2278" s="137"/>
      <c r="F2278" s="163"/>
    </row>
    <row r="2279" spans="2:6" ht="18.75">
      <c r="B2279" s="137"/>
      <c r="C2279" s="593" t="s">
        <v>1327</v>
      </c>
      <c r="D2279" s="936" t="s">
        <v>1325</v>
      </c>
      <c r="E2279" s="936"/>
      <c r="F2279" s="936"/>
    </row>
    <row r="2280" spans="2:6" ht="18.75">
      <c r="B2280" s="137"/>
      <c r="C2280" s="593" t="s">
        <v>1098</v>
      </c>
      <c r="D2280" s="907" t="s">
        <v>278</v>
      </c>
      <c r="E2280" s="907"/>
      <c r="F2280" s="907"/>
    </row>
    <row r="2281" spans="2:6" ht="18.75">
      <c r="B2281" s="137"/>
      <c r="C2281" s="593"/>
      <c r="D2281" s="595"/>
      <c r="E2281" s="595"/>
      <c r="F2281" s="595"/>
    </row>
    <row r="2282" spans="2:6" ht="18.75">
      <c r="B2282" s="137"/>
      <c r="C2282" s="561"/>
      <c r="D2282" s="561"/>
      <c r="E2282" s="577"/>
      <c r="F2282" s="577"/>
    </row>
    <row r="2283" spans="2:6" ht="18.75">
      <c r="B2283" s="137"/>
      <c r="C2283" s="561"/>
      <c r="D2283" s="561"/>
      <c r="E2283" s="577"/>
      <c r="F2283" s="577"/>
    </row>
    <row r="2284" spans="2:6" ht="18.75">
      <c r="B2284" s="137"/>
      <c r="C2284" s="593" t="s">
        <v>1328</v>
      </c>
      <c r="D2284" s="907" t="s">
        <v>876</v>
      </c>
      <c r="E2284" s="907"/>
      <c r="F2284" s="907"/>
    </row>
    <row r="2285" spans="2:6" ht="18.75">
      <c r="B2285" s="137"/>
      <c r="C2285" s="593" t="s">
        <v>1108</v>
      </c>
      <c r="D2285" s="561"/>
      <c r="E2285" s="596"/>
      <c r="F2285" s="577"/>
    </row>
    <row r="2286" spans="2:6" ht="18.75">
      <c r="B2286" s="137"/>
      <c r="C2286" s="218"/>
      <c r="D2286" s="220"/>
      <c r="E2286" s="176"/>
    </row>
    <row r="2287" spans="2:6" ht="18.75">
      <c r="B2287" s="137"/>
      <c r="C2287" s="218"/>
      <c r="D2287" s="220"/>
      <c r="E2287" s="176"/>
    </row>
    <row r="2288" spans="2:6" ht="18.75">
      <c r="B2288" s="137"/>
      <c r="C2288" s="218"/>
      <c r="D2288" s="220"/>
      <c r="E2288" s="176"/>
    </row>
    <row r="2289" spans="2:5" ht="18.75">
      <c r="B2289" s="137"/>
      <c r="C2289" s="218"/>
      <c r="D2289" s="220"/>
      <c r="E2289" s="176"/>
    </row>
    <row r="2290" spans="2:5" ht="18.75">
      <c r="B2290" s="137"/>
      <c r="C2290" s="218"/>
      <c r="D2290" s="220"/>
      <c r="E2290" s="176"/>
    </row>
    <row r="2291" spans="2:5" ht="18.75">
      <c r="B2291" s="137"/>
      <c r="C2291" s="218"/>
      <c r="D2291" s="220"/>
      <c r="E2291" s="176"/>
    </row>
    <row r="2292" spans="2:5" ht="18.75">
      <c r="B2292" s="137"/>
      <c r="C2292" s="218"/>
      <c r="D2292" s="220"/>
      <c r="E2292" s="176"/>
    </row>
    <row r="2293" spans="2:5" ht="18.75">
      <c r="B2293" s="137"/>
      <c r="C2293" s="218"/>
      <c r="D2293" s="220"/>
      <c r="E2293" s="176"/>
    </row>
    <row r="2294" spans="2:5" ht="18.75">
      <c r="B2294" s="137"/>
      <c r="C2294" s="218"/>
      <c r="D2294" s="220"/>
      <c r="E2294" s="176"/>
    </row>
    <row r="2295" spans="2:5" ht="18.75">
      <c r="B2295" s="137"/>
      <c r="C2295" s="218"/>
      <c r="D2295" s="220"/>
      <c r="E2295" s="176"/>
    </row>
    <row r="2296" spans="2:5" ht="18.75">
      <c r="B2296" s="137"/>
      <c r="C2296" s="218"/>
      <c r="D2296" s="220"/>
      <c r="E2296" s="176"/>
    </row>
    <row r="2297" spans="2:5" ht="18.75">
      <c r="B2297" s="137"/>
      <c r="C2297" s="218"/>
      <c r="D2297" s="220"/>
      <c r="E2297" s="176"/>
    </row>
    <row r="2298" spans="2:5" ht="18.75">
      <c r="B2298" s="137"/>
      <c r="C2298" s="218"/>
      <c r="D2298" s="220"/>
      <c r="E2298" s="176"/>
    </row>
    <row r="2299" spans="2:5" ht="18.75">
      <c r="B2299" s="137"/>
      <c r="C2299" s="218"/>
      <c r="D2299" s="220"/>
      <c r="E2299" s="176"/>
    </row>
    <row r="2300" spans="2:5" ht="18.75">
      <c r="B2300" s="137"/>
      <c r="C2300" s="218"/>
      <c r="D2300" s="220"/>
      <c r="E2300" s="176"/>
    </row>
    <row r="2301" spans="2:5" ht="18.75">
      <c r="B2301" s="137"/>
      <c r="C2301" s="218"/>
      <c r="D2301" s="220"/>
      <c r="E2301" s="176"/>
    </row>
    <row r="2302" spans="2:5" ht="18.75">
      <c r="B2302" s="137"/>
      <c r="C2302" s="218"/>
      <c r="D2302" s="220"/>
      <c r="E2302" s="176"/>
    </row>
    <row r="2303" spans="2:5" ht="18.75">
      <c r="B2303" s="137"/>
      <c r="C2303" s="218"/>
      <c r="D2303" s="220"/>
      <c r="E2303" s="176"/>
    </row>
    <row r="2304" spans="2:5" ht="18.75">
      <c r="B2304" s="137"/>
      <c r="C2304" s="218"/>
      <c r="D2304" s="220"/>
      <c r="E2304" s="176"/>
    </row>
    <row r="2305" spans="2:6" ht="18.75">
      <c r="B2305" s="137"/>
      <c r="C2305" s="218"/>
      <c r="D2305" s="220"/>
      <c r="E2305" s="176"/>
    </row>
    <row r="2306" spans="2:6" ht="21">
      <c r="B2306" s="915" t="s">
        <v>267</v>
      </c>
      <c r="C2306" s="915"/>
      <c r="D2306" s="915"/>
      <c r="E2306" s="915"/>
      <c r="F2306" s="915"/>
    </row>
    <row r="2307" spans="2:6">
      <c r="D2307" s="190"/>
      <c r="E2307" s="189"/>
    </row>
    <row r="2308" spans="2:6">
      <c r="B2308" s="908" t="s">
        <v>780</v>
      </c>
      <c r="C2308" s="908"/>
      <c r="D2308" s="908"/>
      <c r="E2308" s="908"/>
      <c r="F2308" s="908"/>
    </row>
    <row r="2309" spans="2:6">
      <c r="B2309" s="908" t="s">
        <v>781</v>
      </c>
      <c r="C2309" s="908"/>
      <c r="D2309" s="908"/>
      <c r="E2309" s="908"/>
      <c r="F2309" s="908"/>
    </row>
    <row r="2310" spans="2:6">
      <c r="B2310" t="s">
        <v>782</v>
      </c>
      <c r="D2310" s="190"/>
      <c r="E2310" s="189"/>
    </row>
    <row r="2311" spans="2:6">
      <c r="B2311" s="188">
        <v>1</v>
      </c>
      <c r="C2311" s="909" t="s">
        <v>872</v>
      </c>
      <c r="D2311" s="909"/>
      <c r="E2311" s="909"/>
    </row>
    <row r="2312" spans="2:6">
      <c r="B2312" s="188">
        <v>2</v>
      </c>
      <c r="C2312" s="909" t="s">
        <v>890</v>
      </c>
      <c r="D2312" s="909"/>
      <c r="E2312" s="909"/>
    </row>
    <row r="2313" spans="2:6">
      <c r="B2313" s="188">
        <v>3</v>
      </c>
      <c r="C2313" s="909" t="s">
        <v>815</v>
      </c>
      <c r="D2313" s="909"/>
      <c r="E2313" s="909"/>
    </row>
    <row r="2314" spans="2:6">
      <c r="D2314" s="190"/>
      <c r="E2314" s="189"/>
    </row>
    <row r="2315" spans="2:6">
      <c r="B2315" s="908" t="s">
        <v>889</v>
      </c>
      <c r="C2315" s="908"/>
      <c r="D2315" s="908"/>
      <c r="E2315" s="908"/>
      <c r="F2315" s="908"/>
    </row>
    <row r="2316" spans="2:6">
      <c r="D2316" s="190"/>
      <c r="E2316" s="189"/>
    </row>
    <row r="2317" spans="2:6" ht="30">
      <c r="B2317" s="191" t="s">
        <v>274</v>
      </c>
      <c r="C2317" s="191" t="s">
        <v>2</v>
      </c>
      <c r="D2317" s="152" t="s">
        <v>275</v>
      </c>
      <c r="E2317" s="158" t="s">
        <v>276</v>
      </c>
      <c r="F2317" s="158" t="s">
        <v>277</v>
      </c>
    </row>
    <row r="2318" spans="2:6" ht="15.75">
      <c r="B2318" s="191"/>
      <c r="C2318" s="99" t="s">
        <v>124</v>
      </c>
      <c r="D2318" s="196">
        <v>1</v>
      </c>
      <c r="E2318" s="98">
        <v>200000</v>
      </c>
      <c r="F2318" s="158">
        <f>E2318*D2318</f>
        <v>200000</v>
      </c>
    </row>
    <row r="2319" spans="2:6" ht="15.75">
      <c r="B2319" s="191"/>
      <c r="C2319" s="99" t="s">
        <v>125</v>
      </c>
      <c r="D2319" s="196">
        <v>1</v>
      </c>
      <c r="E2319" s="98">
        <v>150000</v>
      </c>
      <c r="F2319" s="158">
        <f t="shared" ref="F2319:F2324" si="51">E2319*D2319</f>
        <v>150000</v>
      </c>
    </row>
    <row r="2320" spans="2:6" ht="15.75">
      <c r="B2320" s="191"/>
      <c r="C2320" s="99" t="s">
        <v>126</v>
      </c>
      <c r="D2320" s="196">
        <v>3</v>
      </c>
      <c r="E2320" s="98">
        <v>100000</v>
      </c>
      <c r="F2320" s="158">
        <f t="shared" si="51"/>
        <v>300000</v>
      </c>
    </row>
    <row r="2321" spans="2:6" ht="15.75">
      <c r="B2321" s="191"/>
      <c r="C2321" s="99" t="s">
        <v>592</v>
      </c>
      <c r="D2321" s="196">
        <v>864</v>
      </c>
      <c r="E2321" s="116">
        <v>20000</v>
      </c>
      <c r="F2321" s="158">
        <f t="shared" si="51"/>
        <v>17280000</v>
      </c>
    </row>
    <row r="2322" spans="2:6" ht="15.75">
      <c r="B2322" s="191"/>
      <c r="C2322" s="99" t="s">
        <v>127</v>
      </c>
      <c r="D2322" s="196">
        <v>0.5</v>
      </c>
      <c r="E2322" s="116">
        <v>400000</v>
      </c>
      <c r="F2322" s="199">
        <f>E2322*D2322</f>
        <v>200000</v>
      </c>
    </row>
    <row r="2323" spans="2:6" ht="15.75">
      <c r="B2323" s="191"/>
      <c r="C2323" s="99" t="s">
        <v>796</v>
      </c>
      <c r="D2323" s="196">
        <v>1080</v>
      </c>
      <c r="E2323" s="116">
        <v>8500</v>
      </c>
      <c r="F2323" s="158">
        <f t="shared" si="51"/>
        <v>9180000</v>
      </c>
    </row>
    <row r="2324" spans="2:6" ht="15.75">
      <c r="B2324" s="191"/>
      <c r="C2324" s="99" t="s">
        <v>128</v>
      </c>
      <c r="D2324" s="196">
        <v>6</v>
      </c>
      <c r="E2324" s="116">
        <v>50000</v>
      </c>
      <c r="F2324" s="158">
        <f t="shared" si="51"/>
        <v>300000</v>
      </c>
    </row>
    <row r="2325" spans="2:6" ht="15.75">
      <c r="B2325" s="191"/>
      <c r="C2325" s="99"/>
      <c r="D2325" s="91"/>
      <c r="E2325" s="195"/>
      <c r="F2325" s="158"/>
    </row>
    <row r="2326" spans="2:6" ht="15.75">
      <c r="B2326" s="191"/>
      <c r="C2326" s="99"/>
      <c r="D2326" s="91"/>
      <c r="E2326" s="197"/>
      <c r="F2326" s="158"/>
    </row>
    <row r="2327" spans="2:6" ht="15.75">
      <c r="B2327" s="191"/>
      <c r="C2327" s="99"/>
      <c r="D2327" s="179"/>
      <c r="E2327" s="179"/>
      <c r="F2327" s="158"/>
    </row>
    <row r="2328" spans="2:6" ht="18.75">
      <c r="B2328" s="910" t="s">
        <v>263</v>
      </c>
      <c r="C2328" s="911"/>
      <c r="D2328" s="911"/>
      <c r="E2328" s="912"/>
      <c r="F2328" s="159">
        <f>SUM(F2318:F2327)</f>
        <v>27610000</v>
      </c>
    </row>
    <row r="2329" spans="2:6" ht="18.75">
      <c r="B2329" s="137"/>
      <c r="C2329" s="188" t="s">
        <v>280</v>
      </c>
      <c r="D2329" s="914" t="s">
        <v>786</v>
      </c>
      <c r="E2329" s="914"/>
      <c r="F2329" s="914"/>
    </row>
    <row r="2330" spans="2:6" ht="18.75">
      <c r="B2330" s="137"/>
      <c r="C2330" s="188" t="s">
        <v>281</v>
      </c>
      <c r="D2330" s="190"/>
      <c r="E2330" s="189" t="s">
        <v>278</v>
      </c>
    </row>
    <row r="2331" spans="2:6" ht="18.75">
      <c r="B2331" s="137"/>
      <c r="C2331" s="188"/>
      <c r="D2331" s="190"/>
      <c r="E2331" s="189"/>
    </row>
    <row r="2332" spans="2:6" ht="18.75">
      <c r="B2332" s="137"/>
      <c r="C2332" s="188"/>
      <c r="D2332" s="190"/>
      <c r="E2332" s="189"/>
    </row>
    <row r="2333" spans="2:6" ht="18.75">
      <c r="B2333" s="137"/>
      <c r="C2333" s="188" t="s">
        <v>784</v>
      </c>
      <c r="D2333" s="190"/>
      <c r="E2333" s="176" t="s">
        <v>876</v>
      </c>
    </row>
    <row r="2334" spans="2:6" ht="18.75">
      <c r="B2334" s="137"/>
      <c r="C2334" s="218"/>
      <c r="D2334" s="220"/>
      <c r="E2334" s="176"/>
    </row>
    <row r="2335" spans="2:6" ht="18.75">
      <c r="B2335" s="137"/>
      <c r="C2335" s="218"/>
      <c r="D2335" s="220"/>
      <c r="E2335" s="176"/>
    </row>
    <row r="2336" spans="2:6" ht="18.75">
      <c r="B2336" s="137"/>
      <c r="C2336" s="218"/>
      <c r="D2336" s="220"/>
      <c r="E2336" s="176"/>
    </row>
    <row r="2337" spans="2:5" ht="18.75">
      <c r="B2337" s="137"/>
      <c r="C2337" s="218"/>
      <c r="D2337" s="220"/>
      <c r="E2337" s="176"/>
    </row>
    <row r="2338" spans="2:5" ht="18.75">
      <c r="B2338" s="137"/>
      <c r="C2338" s="218"/>
      <c r="D2338" s="220"/>
      <c r="E2338" s="176"/>
    </row>
    <row r="2339" spans="2:5" ht="18.75">
      <c r="B2339" s="137"/>
      <c r="C2339" s="218"/>
      <c r="D2339" s="220"/>
      <c r="E2339" s="176"/>
    </row>
    <row r="2340" spans="2:5" ht="18.75">
      <c r="B2340" s="137"/>
      <c r="C2340" s="218"/>
      <c r="D2340" s="220"/>
      <c r="E2340" s="176"/>
    </row>
    <row r="2341" spans="2:5" ht="18.75">
      <c r="B2341" s="137"/>
      <c r="C2341" s="218"/>
      <c r="D2341" s="220"/>
      <c r="E2341" s="176"/>
    </row>
    <row r="2342" spans="2:5" ht="18.75">
      <c r="B2342" s="137"/>
      <c r="C2342" s="218"/>
      <c r="D2342" s="220"/>
      <c r="E2342" s="176"/>
    </row>
    <row r="2343" spans="2:5" ht="18.75">
      <c r="B2343" s="137"/>
      <c r="C2343" s="218"/>
      <c r="D2343" s="220"/>
      <c r="E2343" s="176"/>
    </row>
    <row r="2344" spans="2:5" ht="18.75">
      <c r="B2344" s="137"/>
      <c r="C2344" s="218"/>
      <c r="D2344" s="220"/>
      <c r="E2344" s="176"/>
    </row>
    <row r="2345" spans="2:5" ht="18.75">
      <c r="B2345" s="137"/>
      <c r="C2345" s="218"/>
      <c r="D2345" s="220"/>
      <c r="E2345" s="176"/>
    </row>
    <row r="2346" spans="2:5" ht="18.75">
      <c r="B2346" s="137"/>
      <c r="C2346" s="218"/>
      <c r="D2346" s="220"/>
      <c r="E2346" s="176"/>
    </row>
    <row r="2347" spans="2:5" ht="18.75">
      <c r="B2347" s="137"/>
      <c r="C2347" s="218"/>
      <c r="D2347" s="220"/>
      <c r="E2347" s="176"/>
    </row>
    <row r="2348" spans="2:5" ht="18.75">
      <c r="B2348" s="137"/>
      <c r="C2348" s="218"/>
      <c r="D2348" s="220"/>
      <c r="E2348" s="176"/>
    </row>
    <row r="2349" spans="2:5" ht="18.75">
      <c r="B2349" s="137"/>
      <c r="C2349" s="218"/>
      <c r="D2349" s="220"/>
      <c r="E2349" s="176"/>
    </row>
    <row r="2350" spans="2:5" ht="18.75">
      <c r="B2350" s="137"/>
      <c r="C2350" s="218"/>
      <c r="D2350" s="220"/>
      <c r="E2350" s="176"/>
    </row>
    <row r="2351" spans="2:5" ht="18.75">
      <c r="B2351" s="137"/>
      <c r="C2351" s="218"/>
      <c r="D2351" s="220"/>
      <c r="E2351" s="176"/>
    </row>
    <row r="2352" spans="2:5" ht="18.75">
      <c r="B2352" s="137"/>
      <c r="C2352" s="218"/>
      <c r="D2352" s="220"/>
      <c r="E2352" s="176"/>
    </row>
    <row r="2353" spans="2:6" ht="18.75">
      <c r="B2353" s="137"/>
      <c r="C2353" s="218"/>
      <c r="D2353" s="220"/>
      <c r="E2353" s="176"/>
    </row>
    <row r="2354" spans="2:6" ht="18.75">
      <c r="B2354" s="137"/>
      <c r="C2354" s="218"/>
      <c r="D2354" s="220"/>
      <c r="E2354" s="176"/>
    </row>
    <row r="2355" spans="2:6" ht="18.75">
      <c r="B2355" s="137"/>
      <c r="C2355" s="218"/>
      <c r="D2355" s="220"/>
      <c r="E2355" s="176"/>
    </row>
    <row r="2356" spans="2:6" ht="21">
      <c r="B2356" s="915" t="s">
        <v>267</v>
      </c>
      <c r="C2356" s="915"/>
      <c r="D2356" s="915"/>
      <c r="E2356" s="915"/>
      <c r="F2356" s="915"/>
    </row>
    <row r="2357" spans="2:6">
      <c r="D2357" s="190"/>
      <c r="E2357" s="189"/>
    </row>
    <row r="2358" spans="2:6">
      <c r="B2358" s="908" t="s">
        <v>780</v>
      </c>
      <c r="C2358" s="908"/>
      <c r="D2358" s="908"/>
      <c r="E2358" s="908"/>
      <c r="F2358" s="908"/>
    </row>
    <row r="2359" spans="2:6">
      <c r="B2359" s="908" t="s">
        <v>781</v>
      </c>
      <c r="C2359" s="908"/>
      <c r="D2359" s="908"/>
      <c r="E2359" s="908"/>
      <c r="F2359" s="908"/>
    </row>
    <row r="2360" spans="2:6">
      <c r="B2360" t="s">
        <v>782</v>
      </c>
      <c r="D2360" s="190"/>
      <c r="E2360" s="189"/>
    </row>
    <row r="2361" spans="2:6">
      <c r="B2361" s="188">
        <v>1</v>
      </c>
      <c r="C2361" s="909" t="s">
        <v>872</v>
      </c>
      <c r="D2361" s="909"/>
      <c r="E2361" s="909"/>
    </row>
    <row r="2362" spans="2:6">
      <c r="B2362" s="188">
        <v>2</v>
      </c>
      <c r="C2362" s="909" t="s">
        <v>892</v>
      </c>
      <c r="D2362" s="909"/>
      <c r="E2362" s="909"/>
    </row>
    <row r="2363" spans="2:6">
      <c r="B2363" s="188">
        <v>3</v>
      </c>
      <c r="C2363" s="909" t="s">
        <v>815</v>
      </c>
      <c r="D2363" s="909"/>
      <c r="E2363" s="909"/>
    </row>
    <row r="2364" spans="2:6">
      <c r="D2364" s="190"/>
      <c r="E2364" s="189"/>
    </row>
    <row r="2365" spans="2:6">
      <c r="B2365" s="908" t="s">
        <v>891</v>
      </c>
      <c r="C2365" s="908"/>
      <c r="D2365" s="908"/>
      <c r="E2365" s="908"/>
      <c r="F2365" s="908"/>
    </row>
    <row r="2366" spans="2:6">
      <c r="D2366" s="190"/>
      <c r="E2366" s="189"/>
    </row>
    <row r="2367" spans="2:6" ht="30">
      <c r="B2367" s="191" t="s">
        <v>274</v>
      </c>
      <c r="C2367" s="191" t="s">
        <v>2</v>
      </c>
      <c r="D2367" s="152" t="s">
        <v>275</v>
      </c>
      <c r="E2367" s="158" t="s">
        <v>276</v>
      </c>
      <c r="F2367" s="158" t="s">
        <v>277</v>
      </c>
    </row>
    <row r="2368" spans="2:6" ht="15.75">
      <c r="B2368" s="191"/>
      <c r="C2368" s="99" t="s">
        <v>124</v>
      </c>
      <c r="D2368" s="91">
        <v>1</v>
      </c>
      <c r="E2368" s="98">
        <v>150000</v>
      </c>
      <c r="F2368" s="158">
        <f>E2368*D2368</f>
        <v>150000</v>
      </c>
    </row>
    <row r="2369" spans="2:6" ht="15.75">
      <c r="B2369" s="191"/>
      <c r="C2369" s="99" t="s">
        <v>125</v>
      </c>
      <c r="D2369" s="91">
        <v>1</v>
      </c>
      <c r="E2369" s="98">
        <v>125000</v>
      </c>
      <c r="F2369" s="158">
        <f t="shared" ref="F2369:F2377" si="52">E2369*D2369</f>
        <v>125000</v>
      </c>
    </row>
    <row r="2370" spans="2:6" ht="15.75">
      <c r="B2370" s="191"/>
      <c r="C2370" s="99" t="s">
        <v>126</v>
      </c>
      <c r="D2370" s="91">
        <v>4</v>
      </c>
      <c r="E2370" s="98">
        <v>100000</v>
      </c>
      <c r="F2370" s="158">
        <f t="shared" si="52"/>
        <v>400000</v>
      </c>
    </row>
    <row r="2371" spans="2:6" ht="15.75">
      <c r="B2371" s="191"/>
      <c r="C2371" s="99" t="s">
        <v>131</v>
      </c>
      <c r="D2371" s="91">
        <v>2</v>
      </c>
      <c r="E2371" s="116">
        <v>200000</v>
      </c>
      <c r="F2371" s="158">
        <f t="shared" si="52"/>
        <v>400000</v>
      </c>
    </row>
    <row r="2372" spans="2:6" ht="15.75">
      <c r="B2372" s="191"/>
      <c r="C2372" s="99" t="s">
        <v>130</v>
      </c>
      <c r="D2372" s="91">
        <v>50</v>
      </c>
      <c r="E2372" s="116">
        <v>20000</v>
      </c>
      <c r="F2372" s="158">
        <f t="shared" si="52"/>
        <v>1000000</v>
      </c>
    </row>
    <row r="2373" spans="2:6" ht="15.75">
      <c r="B2373" s="191"/>
      <c r="C2373" s="99" t="s">
        <v>593</v>
      </c>
      <c r="D2373" s="91">
        <v>50</v>
      </c>
      <c r="E2373" s="116">
        <v>50000</v>
      </c>
      <c r="F2373" s="158">
        <f t="shared" si="52"/>
        <v>2500000</v>
      </c>
    </row>
    <row r="2374" spans="2:6" ht="15.75">
      <c r="B2374" s="191"/>
      <c r="C2374" s="99" t="s">
        <v>127</v>
      </c>
      <c r="D2374" s="91">
        <v>1</v>
      </c>
      <c r="E2374" s="116">
        <v>500000</v>
      </c>
      <c r="F2374" s="158">
        <f t="shared" si="52"/>
        <v>500000</v>
      </c>
    </row>
    <row r="2375" spans="2:6" ht="15.75">
      <c r="B2375" s="191"/>
      <c r="C2375" s="99" t="s">
        <v>225</v>
      </c>
      <c r="D2375" s="91">
        <v>50</v>
      </c>
      <c r="E2375" s="116">
        <v>20000</v>
      </c>
      <c r="F2375" s="158">
        <f t="shared" si="52"/>
        <v>1000000</v>
      </c>
    </row>
    <row r="2376" spans="2:6" ht="15.75">
      <c r="B2376" s="191"/>
      <c r="C2376" s="99" t="s">
        <v>128</v>
      </c>
      <c r="D2376" s="91">
        <v>1</v>
      </c>
      <c r="E2376" s="116">
        <v>200000</v>
      </c>
      <c r="F2376" s="158">
        <f t="shared" si="52"/>
        <v>200000</v>
      </c>
    </row>
    <row r="2377" spans="2:6" ht="15.75">
      <c r="B2377" s="191"/>
      <c r="C2377" s="99" t="s">
        <v>583</v>
      </c>
      <c r="D2377" s="91">
        <v>85</v>
      </c>
      <c r="E2377" s="116">
        <v>375000</v>
      </c>
      <c r="F2377" s="158">
        <f t="shared" si="52"/>
        <v>31875000</v>
      </c>
    </row>
    <row r="2378" spans="2:6" ht="18.75">
      <c r="B2378" s="910" t="s">
        <v>263</v>
      </c>
      <c r="C2378" s="911"/>
      <c r="D2378" s="911"/>
      <c r="E2378" s="912"/>
      <c r="F2378" s="159">
        <f>SUM(F2368:F2377)</f>
        <v>38150000</v>
      </c>
    </row>
    <row r="2379" spans="2:6" ht="18.75">
      <c r="B2379" s="137"/>
      <c r="C2379" s="188" t="s">
        <v>280</v>
      </c>
      <c r="D2379" s="914" t="s">
        <v>786</v>
      </c>
      <c r="E2379" s="914"/>
      <c r="F2379" s="914"/>
    </row>
    <row r="2380" spans="2:6" ht="18.75">
      <c r="B2380" s="137"/>
      <c r="C2380" s="188" t="s">
        <v>281</v>
      </c>
      <c r="D2380" s="190"/>
      <c r="E2380" s="189" t="s">
        <v>278</v>
      </c>
    </row>
    <row r="2381" spans="2:6" ht="18.75">
      <c r="B2381" s="137"/>
      <c r="C2381" s="188"/>
      <c r="D2381" s="190"/>
      <c r="E2381" s="189"/>
    </row>
    <row r="2382" spans="2:6" ht="18.75">
      <c r="B2382" s="137"/>
      <c r="C2382" s="188"/>
      <c r="D2382" s="190"/>
      <c r="E2382" s="189"/>
    </row>
    <row r="2383" spans="2:6" ht="18.75">
      <c r="B2383" s="137"/>
      <c r="C2383" s="188" t="s">
        <v>784</v>
      </c>
      <c r="D2383" s="190"/>
      <c r="E2383" s="176" t="s">
        <v>894</v>
      </c>
    </row>
    <row r="2384" spans="2:6" ht="18.75">
      <c r="B2384" s="137"/>
      <c r="C2384" s="218"/>
      <c r="D2384" s="220"/>
      <c r="E2384" s="176"/>
    </row>
    <row r="2385" spans="2:5" ht="18.75">
      <c r="B2385" s="137"/>
      <c r="C2385" s="218"/>
      <c r="D2385" s="220"/>
      <c r="E2385" s="176"/>
    </row>
    <row r="2386" spans="2:5" ht="18.75">
      <c r="B2386" s="137"/>
      <c r="C2386" s="218"/>
      <c r="D2386" s="220"/>
      <c r="E2386" s="176"/>
    </row>
    <row r="2387" spans="2:5" ht="18.75">
      <c r="B2387" s="137"/>
      <c r="C2387" s="218"/>
      <c r="D2387" s="220"/>
      <c r="E2387" s="176"/>
    </row>
    <row r="2388" spans="2:5" ht="18.75">
      <c r="B2388" s="137"/>
      <c r="C2388" s="218"/>
      <c r="D2388" s="220"/>
      <c r="E2388" s="176"/>
    </row>
    <row r="2389" spans="2:5" ht="18.75">
      <c r="B2389" s="137"/>
      <c r="C2389" s="218"/>
      <c r="D2389" s="220"/>
      <c r="E2389" s="176"/>
    </row>
    <row r="2390" spans="2:5" ht="18.75">
      <c r="B2390" s="137"/>
      <c r="C2390" s="218"/>
      <c r="D2390" s="220"/>
      <c r="E2390" s="176"/>
    </row>
    <row r="2391" spans="2:5" ht="18.75">
      <c r="B2391" s="137"/>
      <c r="C2391" s="218"/>
      <c r="D2391" s="220"/>
      <c r="E2391" s="176"/>
    </row>
    <row r="2392" spans="2:5" ht="18.75">
      <c r="B2392" s="137"/>
      <c r="C2392" s="218"/>
      <c r="D2392" s="220"/>
      <c r="E2392" s="176"/>
    </row>
    <row r="2393" spans="2:5" ht="18.75">
      <c r="B2393" s="137"/>
      <c r="C2393" s="218"/>
      <c r="D2393" s="220"/>
      <c r="E2393" s="176"/>
    </row>
    <row r="2394" spans="2:5" ht="18.75">
      <c r="B2394" s="137"/>
      <c r="C2394" s="218"/>
      <c r="D2394" s="220"/>
      <c r="E2394" s="176"/>
    </row>
    <row r="2395" spans="2:5" ht="18.75">
      <c r="B2395" s="137"/>
      <c r="C2395" s="218"/>
      <c r="D2395" s="220"/>
      <c r="E2395" s="176"/>
    </row>
    <row r="2396" spans="2:5" ht="18.75">
      <c r="B2396" s="137"/>
      <c r="C2396" s="218"/>
      <c r="D2396" s="220"/>
      <c r="E2396" s="176"/>
    </row>
    <row r="2397" spans="2:5" ht="18.75">
      <c r="B2397" s="137"/>
      <c r="C2397" s="218"/>
      <c r="D2397" s="220"/>
      <c r="E2397" s="176"/>
    </row>
    <row r="2398" spans="2:5" ht="18.75">
      <c r="B2398" s="137"/>
      <c r="C2398" s="218"/>
      <c r="D2398" s="220"/>
      <c r="E2398" s="176"/>
    </row>
    <row r="2399" spans="2:5" ht="18.75">
      <c r="B2399" s="137"/>
      <c r="C2399" s="218"/>
      <c r="D2399" s="220"/>
      <c r="E2399" s="176"/>
    </row>
    <row r="2400" spans="2:5" ht="18.75">
      <c r="B2400" s="137"/>
      <c r="C2400" s="218"/>
      <c r="D2400" s="220"/>
      <c r="E2400" s="176"/>
    </row>
    <row r="2401" spans="2:9" ht="18.75">
      <c r="B2401" s="137"/>
      <c r="C2401" s="218"/>
      <c r="D2401" s="220"/>
      <c r="E2401" s="176"/>
    </row>
    <row r="2402" spans="2:9" ht="18.75">
      <c r="B2402" s="137"/>
      <c r="C2402" s="218"/>
      <c r="D2402" s="220"/>
      <c r="E2402" s="176"/>
    </row>
    <row r="2403" spans="2:9" ht="18.75">
      <c r="B2403" s="137"/>
      <c r="C2403" s="218"/>
      <c r="D2403" s="220"/>
      <c r="E2403" s="176"/>
    </row>
    <row r="2404" spans="2:9" ht="18.75">
      <c r="B2404" s="137"/>
      <c r="C2404" s="218"/>
      <c r="D2404" s="220"/>
      <c r="E2404" s="176"/>
    </row>
    <row r="2405" spans="2:9" ht="18.75">
      <c r="B2405" s="137"/>
      <c r="C2405" s="218"/>
      <c r="D2405" s="220"/>
      <c r="E2405" s="176"/>
    </row>
    <row r="2406" spans="2:9" ht="21">
      <c r="B2406" s="915" t="s">
        <v>267</v>
      </c>
      <c r="C2406" s="915"/>
      <c r="D2406" s="915"/>
      <c r="E2406" s="915"/>
      <c r="F2406" s="915"/>
    </row>
    <row r="2407" spans="2:9">
      <c r="D2407" s="190"/>
      <c r="E2407" s="189"/>
    </row>
    <row r="2408" spans="2:9">
      <c r="B2408" s="908" t="s">
        <v>780</v>
      </c>
      <c r="C2408" s="908"/>
      <c r="D2408" s="908"/>
      <c r="E2408" s="908"/>
      <c r="F2408" s="908"/>
    </row>
    <row r="2409" spans="2:9">
      <c r="B2409" s="908" t="s">
        <v>781</v>
      </c>
      <c r="C2409" s="908"/>
      <c r="D2409" s="908"/>
      <c r="E2409" s="908"/>
      <c r="F2409" s="908"/>
    </row>
    <row r="2410" spans="2:9">
      <c r="B2410" t="s">
        <v>782</v>
      </c>
      <c r="D2410" s="190"/>
      <c r="E2410" s="189"/>
    </row>
    <row r="2411" spans="2:9">
      <c r="B2411" s="188">
        <v>1</v>
      </c>
      <c r="C2411" s="909" t="s">
        <v>872</v>
      </c>
      <c r="D2411" s="909"/>
      <c r="E2411" s="909"/>
    </row>
    <row r="2412" spans="2:9">
      <c r="B2412" s="188">
        <v>2</v>
      </c>
      <c r="C2412" s="909" t="s">
        <v>893</v>
      </c>
      <c r="D2412" s="909"/>
      <c r="E2412" s="909"/>
    </row>
    <row r="2413" spans="2:9">
      <c r="B2413" s="188">
        <v>3</v>
      </c>
      <c r="C2413" s="909" t="s">
        <v>815</v>
      </c>
      <c r="D2413" s="909"/>
      <c r="E2413" s="909"/>
    </row>
    <row r="2414" spans="2:9">
      <c r="D2414" s="190"/>
      <c r="E2414" s="189"/>
    </row>
    <row r="2415" spans="2:9">
      <c r="B2415" s="925" t="s">
        <v>895</v>
      </c>
      <c r="C2415" s="926"/>
      <c r="D2415" s="926"/>
      <c r="E2415" s="926"/>
      <c r="F2415" s="926"/>
      <c r="G2415" s="926"/>
      <c r="H2415" s="926"/>
      <c r="I2415" s="926"/>
    </row>
    <row r="2416" spans="2:9">
      <c r="D2416" s="190"/>
      <c r="E2416" s="189"/>
    </row>
    <row r="2417" spans="2:6" ht="30">
      <c r="B2417" s="191" t="s">
        <v>274</v>
      </c>
      <c r="C2417" s="191" t="s">
        <v>2</v>
      </c>
      <c r="D2417" s="152" t="s">
        <v>275</v>
      </c>
      <c r="E2417" s="158" t="s">
        <v>276</v>
      </c>
      <c r="F2417" s="158" t="s">
        <v>277</v>
      </c>
    </row>
    <row r="2418" spans="2:6" ht="15.75">
      <c r="B2418" s="191"/>
      <c r="C2418" s="99" t="s">
        <v>479</v>
      </c>
      <c r="D2418" s="91">
        <v>1</v>
      </c>
      <c r="E2418" s="98">
        <v>150000</v>
      </c>
      <c r="F2418" s="158">
        <f>E2418*D2418</f>
        <v>150000</v>
      </c>
    </row>
    <row r="2419" spans="2:6" ht="15.75">
      <c r="B2419" s="191"/>
      <c r="C2419" s="99" t="s">
        <v>480</v>
      </c>
      <c r="D2419" s="91">
        <v>1</v>
      </c>
      <c r="E2419" s="98">
        <v>125000</v>
      </c>
      <c r="F2419" s="158">
        <f t="shared" ref="F2419:F2426" si="53">E2419*D2419</f>
        <v>125000</v>
      </c>
    </row>
    <row r="2420" spans="2:6" ht="15.75">
      <c r="B2420" s="191"/>
      <c r="C2420" s="99" t="s">
        <v>481</v>
      </c>
      <c r="D2420" s="91">
        <v>3</v>
      </c>
      <c r="E2420" s="98">
        <v>100000</v>
      </c>
      <c r="F2420" s="158">
        <f t="shared" si="53"/>
        <v>300000</v>
      </c>
    </row>
    <row r="2421" spans="2:6" ht="15.75">
      <c r="B2421" s="191"/>
      <c r="C2421" s="118" t="s">
        <v>130</v>
      </c>
      <c r="D2421" s="91">
        <v>40</v>
      </c>
      <c r="E2421" s="116">
        <v>20000</v>
      </c>
      <c r="F2421" s="158">
        <f t="shared" si="53"/>
        <v>800000</v>
      </c>
    </row>
    <row r="2422" spans="2:6" ht="15.75">
      <c r="B2422" s="191"/>
      <c r="C2422" s="99" t="s">
        <v>131</v>
      </c>
      <c r="D2422" s="91">
        <v>1</v>
      </c>
      <c r="E2422" s="116">
        <v>200000</v>
      </c>
      <c r="F2422" s="158">
        <f t="shared" si="53"/>
        <v>200000</v>
      </c>
    </row>
    <row r="2423" spans="2:6" ht="15.75">
      <c r="B2423" s="191"/>
      <c r="C2423" s="99" t="s">
        <v>127</v>
      </c>
      <c r="D2423" s="91">
        <v>1</v>
      </c>
      <c r="E2423" s="116">
        <v>250000</v>
      </c>
      <c r="F2423" s="158">
        <f t="shared" si="53"/>
        <v>250000</v>
      </c>
    </row>
    <row r="2424" spans="2:6" ht="15.75">
      <c r="B2424" s="191"/>
      <c r="C2424" s="96" t="s">
        <v>225</v>
      </c>
      <c r="D2424" s="91">
        <v>50</v>
      </c>
      <c r="E2424" s="98">
        <v>20000</v>
      </c>
      <c r="F2424" s="158">
        <f t="shared" si="53"/>
        <v>1000000</v>
      </c>
    </row>
    <row r="2425" spans="2:6" ht="15.75">
      <c r="B2425" s="191"/>
      <c r="C2425" s="96" t="s">
        <v>128</v>
      </c>
      <c r="D2425" s="91">
        <v>1</v>
      </c>
      <c r="E2425" s="98">
        <v>150000</v>
      </c>
      <c r="F2425" s="158">
        <f t="shared" si="53"/>
        <v>150000</v>
      </c>
    </row>
    <row r="2426" spans="2:6" ht="15.75">
      <c r="B2426" s="191"/>
      <c r="C2426" s="96" t="s">
        <v>231</v>
      </c>
      <c r="D2426" s="91">
        <v>50</v>
      </c>
      <c r="E2426" s="98">
        <v>100000</v>
      </c>
      <c r="F2426" s="158">
        <f t="shared" si="53"/>
        <v>5000000</v>
      </c>
    </row>
    <row r="2427" spans="2:6" ht="15.75">
      <c r="B2427" s="191"/>
      <c r="C2427" s="99"/>
      <c r="D2427" s="91"/>
      <c r="E2427" s="116"/>
      <c r="F2427" s="158"/>
    </row>
    <row r="2428" spans="2:6" ht="18.75">
      <c r="B2428" s="910" t="s">
        <v>263</v>
      </c>
      <c r="C2428" s="911"/>
      <c r="D2428" s="911"/>
      <c r="E2428" s="912"/>
      <c r="F2428" s="159">
        <f>SUM(F2418:F2427)</f>
        <v>7975000</v>
      </c>
    </row>
    <row r="2429" spans="2:6" ht="18.75">
      <c r="B2429" s="137"/>
      <c r="C2429" s="188" t="s">
        <v>280</v>
      </c>
      <c r="D2429" s="914" t="s">
        <v>786</v>
      </c>
      <c r="E2429" s="914"/>
      <c r="F2429" s="914"/>
    </row>
    <row r="2430" spans="2:6" ht="18.75">
      <c r="B2430" s="137"/>
      <c r="C2430" s="188" t="s">
        <v>281</v>
      </c>
      <c r="D2430" s="190"/>
      <c r="E2430" s="189" t="s">
        <v>278</v>
      </c>
    </row>
    <row r="2431" spans="2:6" ht="18.75">
      <c r="B2431" s="137"/>
      <c r="C2431" s="188"/>
      <c r="D2431" s="190"/>
      <c r="E2431" s="189"/>
    </row>
    <row r="2432" spans="2:6" ht="18.75">
      <c r="B2432" s="137"/>
      <c r="C2432" s="188"/>
      <c r="D2432" s="190"/>
      <c r="E2432" s="189"/>
    </row>
    <row r="2433" spans="2:5" ht="18.75">
      <c r="B2433" s="137"/>
      <c r="C2433" s="188" t="s">
        <v>784</v>
      </c>
      <c r="D2433" s="190"/>
      <c r="E2433" s="176" t="s">
        <v>876</v>
      </c>
    </row>
    <row r="2434" spans="2:5" ht="18.75">
      <c r="B2434" s="137"/>
      <c r="C2434" s="218"/>
      <c r="D2434" s="220"/>
      <c r="E2434" s="176"/>
    </row>
    <row r="2435" spans="2:5" ht="18.75">
      <c r="B2435" s="137"/>
      <c r="C2435" s="218"/>
      <c r="D2435" s="220"/>
      <c r="E2435" s="176"/>
    </row>
    <row r="2436" spans="2:5" ht="18.75">
      <c r="B2436" s="137"/>
      <c r="C2436" s="218"/>
      <c r="D2436" s="220"/>
      <c r="E2436" s="176"/>
    </row>
    <row r="2437" spans="2:5" ht="18.75">
      <c r="B2437" s="137"/>
      <c r="C2437" s="218"/>
      <c r="D2437" s="220"/>
      <c r="E2437" s="176"/>
    </row>
    <row r="2438" spans="2:5" ht="18.75">
      <c r="B2438" s="137"/>
      <c r="C2438" s="218"/>
      <c r="D2438" s="220"/>
      <c r="E2438" s="176"/>
    </row>
    <row r="2439" spans="2:5" ht="18.75">
      <c r="B2439" s="137"/>
      <c r="C2439" s="218"/>
      <c r="D2439" s="220"/>
      <c r="E2439" s="176"/>
    </row>
    <row r="2440" spans="2:5" ht="18.75">
      <c r="B2440" s="137"/>
      <c r="C2440" s="218"/>
      <c r="D2440" s="220"/>
      <c r="E2440" s="176"/>
    </row>
    <row r="2441" spans="2:5" ht="18.75">
      <c r="B2441" s="137"/>
      <c r="C2441" s="218"/>
      <c r="D2441" s="220"/>
      <c r="E2441" s="176"/>
    </row>
    <row r="2442" spans="2:5" ht="18.75">
      <c r="B2442" s="137"/>
      <c r="C2442" s="218"/>
      <c r="D2442" s="220"/>
      <c r="E2442" s="176"/>
    </row>
    <row r="2443" spans="2:5" ht="18.75">
      <c r="B2443" s="137"/>
      <c r="C2443" s="218"/>
      <c r="D2443" s="220"/>
      <c r="E2443" s="176"/>
    </row>
    <row r="2444" spans="2:5" ht="18.75">
      <c r="B2444" s="137"/>
      <c r="C2444" s="218"/>
      <c r="D2444" s="220"/>
      <c r="E2444" s="176"/>
    </row>
    <row r="2445" spans="2:5" ht="18.75">
      <c r="B2445" s="137"/>
      <c r="C2445" s="218"/>
      <c r="D2445" s="220"/>
      <c r="E2445" s="176"/>
    </row>
    <row r="2446" spans="2:5" ht="18.75">
      <c r="B2446" s="137"/>
      <c r="C2446" s="218"/>
      <c r="D2446" s="220"/>
      <c r="E2446" s="176"/>
    </row>
    <row r="2447" spans="2:5" ht="18.75">
      <c r="B2447" s="137"/>
      <c r="C2447" s="218"/>
      <c r="D2447" s="220"/>
      <c r="E2447" s="176"/>
    </row>
    <row r="2448" spans="2:5" ht="18.75">
      <c r="B2448" s="137"/>
      <c r="C2448" s="218"/>
      <c r="D2448" s="220"/>
      <c r="E2448" s="176"/>
    </row>
    <row r="2449" spans="2:6" ht="18.75">
      <c r="B2449" s="137"/>
      <c r="C2449" s="218"/>
      <c r="D2449" s="220"/>
      <c r="E2449" s="176"/>
    </row>
    <row r="2450" spans="2:6" ht="18.75">
      <c r="B2450" s="137"/>
      <c r="C2450" s="218"/>
      <c r="D2450" s="220"/>
      <c r="E2450" s="176"/>
    </row>
    <row r="2451" spans="2:6" ht="18.75">
      <c r="B2451" s="137"/>
      <c r="C2451" s="218"/>
      <c r="D2451" s="220"/>
      <c r="E2451" s="176"/>
    </row>
    <row r="2452" spans="2:6" ht="18.75">
      <c r="B2452" s="137"/>
      <c r="C2452" s="218"/>
      <c r="D2452" s="220"/>
      <c r="E2452" s="176"/>
    </row>
    <row r="2453" spans="2:6" ht="18.75">
      <c r="B2453" s="137"/>
      <c r="C2453" s="218"/>
      <c r="D2453" s="220"/>
      <c r="E2453" s="176"/>
    </row>
    <row r="2454" spans="2:6" ht="18.75">
      <c r="B2454" s="137"/>
      <c r="C2454" s="218"/>
      <c r="D2454" s="220"/>
      <c r="E2454" s="176"/>
    </row>
    <row r="2455" spans="2:6" ht="18.75">
      <c r="B2455" s="137"/>
      <c r="C2455" s="218"/>
      <c r="D2455" s="220"/>
      <c r="E2455" s="176"/>
    </row>
    <row r="2456" spans="2:6" ht="21">
      <c r="B2456" s="915" t="s">
        <v>267</v>
      </c>
      <c r="C2456" s="915"/>
      <c r="D2456" s="915"/>
      <c r="E2456" s="915"/>
      <c r="F2456" s="915"/>
    </row>
    <row r="2457" spans="2:6">
      <c r="D2457" s="190"/>
      <c r="E2457" s="189"/>
    </row>
    <row r="2458" spans="2:6">
      <c r="B2458" s="908" t="s">
        <v>780</v>
      </c>
      <c r="C2458" s="908"/>
      <c r="D2458" s="908"/>
      <c r="E2458" s="908"/>
      <c r="F2458" s="908"/>
    </row>
    <row r="2459" spans="2:6">
      <c r="B2459" s="908" t="s">
        <v>781</v>
      </c>
      <c r="C2459" s="908"/>
      <c r="D2459" s="908"/>
      <c r="E2459" s="908"/>
      <c r="F2459" s="908"/>
    </row>
    <row r="2460" spans="2:6">
      <c r="B2460" t="s">
        <v>782</v>
      </c>
      <c r="D2460" s="190"/>
      <c r="E2460" s="189"/>
    </row>
    <row r="2461" spans="2:6">
      <c r="B2461" s="188">
        <v>1</v>
      </c>
      <c r="C2461" s="909" t="s">
        <v>872</v>
      </c>
      <c r="D2461" s="909"/>
      <c r="E2461" s="909"/>
    </row>
    <row r="2462" spans="2:6">
      <c r="B2462" s="188">
        <v>2</v>
      </c>
      <c r="C2462" s="909" t="s">
        <v>896</v>
      </c>
      <c r="D2462" s="909"/>
      <c r="E2462" s="909"/>
    </row>
    <row r="2463" spans="2:6">
      <c r="B2463" s="188">
        <v>3</v>
      </c>
      <c r="C2463" s="909" t="s">
        <v>815</v>
      </c>
      <c r="D2463" s="909"/>
      <c r="E2463" s="909"/>
    </row>
    <row r="2464" spans="2:6">
      <c r="D2464" s="190"/>
      <c r="E2464" s="189"/>
    </row>
    <row r="2465" spans="2:9">
      <c r="B2465" s="925" t="s">
        <v>897</v>
      </c>
      <c r="C2465" s="926"/>
      <c r="D2465" s="926"/>
      <c r="E2465" s="926"/>
      <c r="F2465" s="926"/>
      <c r="G2465" s="926"/>
      <c r="H2465" s="926"/>
      <c r="I2465" s="926"/>
    </row>
    <row r="2466" spans="2:9">
      <c r="D2466" s="190"/>
      <c r="E2466" s="189"/>
    </row>
    <row r="2467" spans="2:9" ht="30">
      <c r="B2467" s="191" t="s">
        <v>274</v>
      </c>
      <c r="C2467" s="191" t="s">
        <v>2</v>
      </c>
      <c r="D2467" s="152" t="s">
        <v>275</v>
      </c>
      <c r="E2467" s="158" t="s">
        <v>276</v>
      </c>
      <c r="F2467" s="158" t="s">
        <v>277</v>
      </c>
    </row>
    <row r="2468" spans="2:9" ht="15.75">
      <c r="B2468" s="191"/>
      <c r="C2468" s="99" t="s">
        <v>479</v>
      </c>
      <c r="D2468" s="177">
        <v>1</v>
      </c>
      <c r="E2468" s="198">
        <v>150000</v>
      </c>
      <c r="F2468" s="158">
        <f>E2468*D2468</f>
        <v>150000</v>
      </c>
    </row>
    <row r="2469" spans="2:9" ht="15.75">
      <c r="B2469" s="191"/>
      <c r="C2469" s="99" t="s">
        <v>480</v>
      </c>
      <c r="D2469" s="177">
        <v>1</v>
      </c>
      <c r="E2469" s="198">
        <v>125000</v>
      </c>
      <c r="F2469" s="158">
        <f t="shared" ref="F2469:F2476" si="54">E2469*D2469</f>
        <v>125000</v>
      </c>
    </row>
    <row r="2470" spans="2:9" ht="15.75">
      <c r="B2470" s="191"/>
      <c r="C2470" s="96" t="s">
        <v>481</v>
      </c>
      <c r="D2470" s="177">
        <v>3</v>
      </c>
      <c r="E2470" s="198">
        <v>100000</v>
      </c>
      <c r="F2470" s="158">
        <f t="shared" si="54"/>
        <v>300000</v>
      </c>
    </row>
    <row r="2471" spans="2:9" ht="15.75">
      <c r="B2471" s="191"/>
      <c r="C2471" s="99" t="s">
        <v>131</v>
      </c>
      <c r="D2471" s="177">
        <v>3</v>
      </c>
      <c r="E2471" s="198">
        <v>100000</v>
      </c>
      <c r="F2471" s="158">
        <f t="shared" si="54"/>
        <v>300000</v>
      </c>
    </row>
    <row r="2472" spans="2:9" ht="15.75">
      <c r="B2472" s="191"/>
      <c r="C2472" s="99" t="s">
        <v>130</v>
      </c>
      <c r="D2472" s="177">
        <v>71</v>
      </c>
      <c r="E2472" s="198">
        <v>20000</v>
      </c>
      <c r="F2472" s="158">
        <f t="shared" si="54"/>
        <v>1420000</v>
      </c>
    </row>
    <row r="2473" spans="2:9" ht="15.75">
      <c r="B2473" s="191"/>
      <c r="C2473" s="99" t="s">
        <v>127</v>
      </c>
      <c r="D2473" s="177">
        <v>1</v>
      </c>
      <c r="E2473" s="198">
        <v>500000</v>
      </c>
      <c r="F2473" s="158">
        <f t="shared" si="54"/>
        <v>500000</v>
      </c>
    </row>
    <row r="2474" spans="2:9" ht="15.75">
      <c r="B2474" s="191"/>
      <c r="C2474" s="99" t="s">
        <v>225</v>
      </c>
      <c r="D2474" s="177">
        <v>80</v>
      </c>
      <c r="E2474" s="198">
        <v>20000</v>
      </c>
      <c r="F2474" s="158">
        <f t="shared" si="54"/>
        <v>1600000</v>
      </c>
    </row>
    <row r="2475" spans="2:9" ht="15.75">
      <c r="B2475" s="191"/>
      <c r="C2475" s="99" t="s">
        <v>128</v>
      </c>
      <c r="D2475" s="177">
        <v>1</v>
      </c>
      <c r="E2475" s="198">
        <v>150000</v>
      </c>
      <c r="F2475" s="158">
        <f t="shared" si="54"/>
        <v>150000</v>
      </c>
    </row>
    <row r="2476" spans="2:9" ht="31.5">
      <c r="B2476" s="191"/>
      <c r="C2476" s="99" t="s">
        <v>594</v>
      </c>
      <c r="D2476" s="177">
        <v>71</v>
      </c>
      <c r="E2476" s="198">
        <v>150000</v>
      </c>
      <c r="F2476" s="158">
        <f t="shared" si="54"/>
        <v>10650000</v>
      </c>
    </row>
    <row r="2477" spans="2:9" ht="15.75">
      <c r="B2477" s="191"/>
      <c r="C2477" s="99"/>
      <c r="D2477" s="177"/>
      <c r="E2477" s="198"/>
      <c r="F2477" s="158"/>
    </row>
    <row r="2478" spans="2:9" ht="18.75">
      <c r="B2478" s="910" t="s">
        <v>263</v>
      </c>
      <c r="C2478" s="911"/>
      <c r="D2478" s="911"/>
      <c r="E2478" s="912"/>
      <c r="F2478" s="159">
        <f>SUM(F2468:F2477)</f>
        <v>15195000</v>
      </c>
    </row>
    <row r="2479" spans="2:9" ht="18.75">
      <c r="B2479" s="137"/>
      <c r="C2479" s="188" t="s">
        <v>280</v>
      </c>
      <c r="D2479" s="914" t="s">
        <v>786</v>
      </c>
      <c r="E2479" s="914"/>
      <c r="F2479" s="914"/>
    </row>
    <row r="2480" spans="2:9" ht="18.75">
      <c r="B2480" s="137"/>
      <c r="C2480" s="188" t="s">
        <v>281</v>
      </c>
      <c r="D2480" s="190"/>
      <c r="E2480" s="189" t="s">
        <v>278</v>
      </c>
    </row>
    <row r="2481" spans="2:5" ht="18.75">
      <c r="B2481" s="137"/>
      <c r="C2481" s="188"/>
      <c r="D2481" s="190"/>
      <c r="E2481" s="189"/>
    </row>
    <row r="2482" spans="2:5" ht="18.75">
      <c r="B2482" s="137"/>
      <c r="C2482" s="188"/>
      <c r="D2482" s="190"/>
      <c r="E2482" s="189"/>
    </row>
    <row r="2483" spans="2:5" ht="18.75">
      <c r="B2483" s="137"/>
      <c r="C2483" s="188" t="s">
        <v>784</v>
      </c>
      <c r="D2483" s="190"/>
      <c r="E2483" s="176" t="s">
        <v>876</v>
      </c>
    </row>
    <row r="2484" spans="2:5" ht="18.75">
      <c r="B2484" s="137"/>
      <c r="C2484" s="218"/>
      <c r="D2484" s="220"/>
      <c r="E2484" s="176"/>
    </row>
    <row r="2485" spans="2:5" ht="18.75">
      <c r="B2485" s="137"/>
      <c r="C2485" s="218"/>
      <c r="D2485" s="220"/>
      <c r="E2485" s="176"/>
    </row>
    <row r="2486" spans="2:5" ht="18.75">
      <c r="B2486" s="137"/>
      <c r="C2486" s="218"/>
      <c r="D2486" s="220"/>
      <c r="E2486" s="176"/>
    </row>
    <row r="2487" spans="2:5" ht="18.75">
      <c r="B2487" s="137"/>
      <c r="C2487" s="218"/>
      <c r="D2487" s="220"/>
      <c r="E2487" s="176"/>
    </row>
    <row r="2488" spans="2:5" ht="18.75">
      <c r="B2488" s="137"/>
      <c r="C2488" s="218"/>
      <c r="D2488" s="220"/>
      <c r="E2488" s="176"/>
    </row>
    <row r="2489" spans="2:5" ht="18.75">
      <c r="B2489" s="137"/>
      <c r="C2489" s="218"/>
      <c r="D2489" s="220"/>
      <c r="E2489" s="176"/>
    </row>
    <row r="2490" spans="2:5" ht="18.75">
      <c r="B2490" s="137"/>
      <c r="C2490" s="218"/>
      <c r="D2490" s="220"/>
      <c r="E2490" s="176"/>
    </row>
    <row r="2491" spans="2:5" ht="18.75">
      <c r="B2491" s="137"/>
      <c r="C2491" s="218"/>
      <c r="D2491" s="220"/>
      <c r="E2491" s="176"/>
    </row>
    <row r="2492" spans="2:5" ht="18.75">
      <c r="B2492" s="137"/>
      <c r="C2492" s="218"/>
      <c r="D2492" s="220"/>
      <c r="E2492" s="176"/>
    </row>
    <row r="2493" spans="2:5" ht="18.75">
      <c r="B2493" s="137"/>
      <c r="C2493" s="218"/>
      <c r="D2493" s="220"/>
      <c r="E2493" s="176"/>
    </row>
    <row r="2494" spans="2:5" ht="18.75">
      <c r="B2494" s="137"/>
      <c r="C2494" s="218"/>
      <c r="D2494" s="220"/>
      <c r="E2494" s="176"/>
    </row>
    <row r="2495" spans="2:5" ht="18.75">
      <c r="B2495" s="137"/>
      <c r="C2495" s="218"/>
      <c r="D2495" s="220"/>
      <c r="E2495" s="176"/>
    </row>
    <row r="2496" spans="2:5" ht="18.75">
      <c r="B2496" s="137"/>
      <c r="C2496" s="218"/>
      <c r="D2496" s="220"/>
      <c r="E2496" s="176"/>
    </row>
    <row r="2497" spans="2:6" ht="18.75">
      <c r="B2497" s="137"/>
      <c r="C2497" s="218"/>
      <c r="D2497" s="220"/>
      <c r="E2497" s="176"/>
    </row>
    <row r="2498" spans="2:6" ht="18.75">
      <c r="B2498" s="137"/>
      <c r="C2498" s="218"/>
      <c r="D2498" s="220"/>
      <c r="E2498" s="176"/>
    </row>
    <row r="2499" spans="2:6" ht="18.75">
      <c r="B2499" s="137"/>
      <c r="C2499" s="218"/>
      <c r="D2499" s="220"/>
      <c r="E2499" s="176"/>
    </row>
    <row r="2500" spans="2:6" ht="18.75">
      <c r="B2500" s="137"/>
      <c r="C2500" s="218"/>
      <c r="D2500" s="220"/>
      <c r="E2500" s="176"/>
    </row>
    <row r="2501" spans="2:6" ht="18.75">
      <c r="B2501" s="137"/>
      <c r="C2501" s="218"/>
      <c r="D2501" s="220"/>
      <c r="E2501" s="176"/>
    </row>
    <row r="2502" spans="2:6" ht="18.75">
      <c r="B2502" s="137"/>
      <c r="C2502" s="218"/>
      <c r="D2502" s="220"/>
      <c r="E2502" s="176"/>
    </row>
    <row r="2503" spans="2:6" ht="18.75">
      <c r="B2503" s="137"/>
      <c r="C2503" s="218"/>
      <c r="D2503" s="220"/>
      <c r="E2503" s="176"/>
    </row>
    <row r="2504" spans="2:6" ht="18.75">
      <c r="B2504" s="137"/>
      <c r="C2504" s="218"/>
      <c r="D2504" s="220"/>
      <c r="E2504" s="176"/>
    </row>
    <row r="2505" spans="2:6" ht="21">
      <c r="B2505" s="915" t="s">
        <v>267</v>
      </c>
      <c r="C2505" s="915"/>
      <c r="D2505" s="915"/>
      <c r="E2505" s="915"/>
      <c r="F2505" s="915"/>
    </row>
    <row r="2506" spans="2:6">
      <c r="D2506" s="190"/>
      <c r="E2506" s="189"/>
    </row>
    <row r="2507" spans="2:6">
      <c r="B2507" s="908" t="s">
        <v>780</v>
      </c>
      <c r="C2507" s="908"/>
      <c r="D2507" s="908"/>
      <c r="E2507" s="908"/>
      <c r="F2507" s="908"/>
    </row>
    <row r="2508" spans="2:6">
      <c r="B2508" s="908" t="s">
        <v>781</v>
      </c>
      <c r="C2508" s="908"/>
      <c r="D2508" s="908"/>
      <c r="E2508" s="908"/>
      <c r="F2508" s="908"/>
    </row>
    <row r="2509" spans="2:6">
      <c r="B2509" t="s">
        <v>782</v>
      </c>
      <c r="D2509" s="190"/>
      <c r="E2509" s="189"/>
    </row>
    <row r="2510" spans="2:6">
      <c r="B2510" s="188">
        <v>1</v>
      </c>
      <c r="C2510" s="909" t="s">
        <v>872</v>
      </c>
      <c r="D2510" s="909"/>
      <c r="E2510" s="909"/>
    </row>
    <row r="2511" spans="2:6">
      <c r="B2511" s="188">
        <v>2</v>
      </c>
      <c r="C2511" s="909" t="s">
        <v>898</v>
      </c>
      <c r="D2511" s="909"/>
      <c r="E2511" s="909"/>
    </row>
    <row r="2512" spans="2:6">
      <c r="B2512" s="188">
        <v>3</v>
      </c>
      <c r="C2512" s="909" t="s">
        <v>815</v>
      </c>
      <c r="D2512" s="909"/>
      <c r="E2512" s="909"/>
    </row>
    <row r="2513" spans="2:9">
      <c r="D2513" s="190"/>
      <c r="E2513" s="189"/>
    </row>
    <row r="2514" spans="2:9">
      <c r="B2514" s="925" t="s">
        <v>899</v>
      </c>
      <c r="C2514" s="926"/>
      <c r="D2514" s="926"/>
      <c r="E2514" s="926"/>
      <c r="F2514" s="926"/>
      <c r="G2514" s="926"/>
      <c r="H2514" s="926"/>
      <c r="I2514" s="926"/>
    </row>
    <row r="2515" spans="2:9">
      <c r="D2515" s="190"/>
      <c r="E2515" s="189"/>
    </row>
    <row r="2516" spans="2:9" ht="30">
      <c r="B2516" s="191" t="s">
        <v>274</v>
      </c>
      <c r="C2516" s="191" t="s">
        <v>2</v>
      </c>
      <c r="D2516" s="152" t="s">
        <v>275</v>
      </c>
      <c r="E2516" s="158" t="s">
        <v>276</v>
      </c>
      <c r="F2516" s="158" t="s">
        <v>277</v>
      </c>
    </row>
    <row r="2517" spans="2:9" ht="15.75">
      <c r="B2517" s="191"/>
      <c r="C2517" s="99" t="s">
        <v>479</v>
      </c>
      <c r="D2517" s="177">
        <v>1</v>
      </c>
      <c r="E2517" s="198">
        <v>150000</v>
      </c>
      <c r="F2517" s="158">
        <f>E2517*D2517</f>
        <v>150000</v>
      </c>
    </row>
    <row r="2518" spans="2:9" ht="15.75">
      <c r="B2518" s="191"/>
      <c r="C2518" s="99" t="s">
        <v>480</v>
      </c>
      <c r="D2518" s="177">
        <v>1</v>
      </c>
      <c r="E2518" s="198">
        <v>125000</v>
      </c>
      <c r="F2518" s="158">
        <f t="shared" ref="F2518:F2525" si="55">E2518*D2518</f>
        <v>125000</v>
      </c>
    </row>
    <row r="2519" spans="2:9" ht="15.75">
      <c r="B2519" s="191"/>
      <c r="C2519" s="96" t="s">
        <v>481</v>
      </c>
      <c r="D2519" s="177">
        <v>3</v>
      </c>
      <c r="E2519" s="198">
        <v>100000</v>
      </c>
      <c r="F2519" s="158">
        <f t="shared" si="55"/>
        <v>300000</v>
      </c>
    </row>
    <row r="2520" spans="2:9" ht="15.75">
      <c r="B2520" s="191"/>
      <c r="C2520" s="99" t="s">
        <v>131</v>
      </c>
      <c r="D2520" s="177">
        <v>3</v>
      </c>
      <c r="E2520" s="198">
        <v>100000</v>
      </c>
      <c r="F2520" s="158">
        <f t="shared" si="55"/>
        <v>300000</v>
      </c>
    </row>
    <row r="2521" spans="2:9" ht="15.75">
      <c r="B2521" s="191"/>
      <c r="C2521" s="99" t="s">
        <v>130</v>
      </c>
      <c r="D2521" s="177">
        <v>92</v>
      </c>
      <c r="E2521" s="198">
        <v>20000</v>
      </c>
      <c r="F2521" s="158">
        <f t="shared" si="55"/>
        <v>1840000</v>
      </c>
    </row>
    <row r="2522" spans="2:9" ht="15.75">
      <c r="B2522" s="191"/>
      <c r="C2522" s="99" t="s">
        <v>127</v>
      </c>
      <c r="D2522" s="177">
        <v>1</v>
      </c>
      <c r="E2522" s="198">
        <v>500000</v>
      </c>
      <c r="F2522" s="158">
        <f t="shared" si="55"/>
        <v>500000</v>
      </c>
    </row>
    <row r="2523" spans="2:9" ht="15.75">
      <c r="B2523" s="191"/>
      <c r="C2523" s="99" t="s">
        <v>225</v>
      </c>
      <c r="D2523" s="177">
        <v>100</v>
      </c>
      <c r="E2523" s="198">
        <v>20000</v>
      </c>
      <c r="F2523" s="158">
        <f t="shared" si="55"/>
        <v>2000000</v>
      </c>
    </row>
    <row r="2524" spans="2:9" ht="15.75">
      <c r="B2524" s="191"/>
      <c r="C2524" s="99" t="s">
        <v>128</v>
      </c>
      <c r="D2524" s="177">
        <v>1</v>
      </c>
      <c r="E2524" s="198">
        <v>150000</v>
      </c>
      <c r="F2524" s="158">
        <f t="shared" si="55"/>
        <v>150000</v>
      </c>
    </row>
    <row r="2525" spans="2:9" ht="31.5">
      <c r="B2525" s="191"/>
      <c r="C2525" s="99" t="s">
        <v>594</v>
      </c>
      <c r="D2525" s="177">
        <v>92</v>
      </c>
      <c r="E2525" s="198">
        <v>150000</v>
      </c>
      <c r="F2525" s="158">
        <f t="shared" si="55"/>
        <v>13800000</v>
      </c>
    </row>
    <row r="2526" spans="2:9" ht="15.75">
      <c r="B2526" s="191"/>
      <c r="C2526" s="99"/>
      <c r="D2526" s="177"/>
      <c r="E2526" s="198"/>
      <c r="F2526" s="158"/>
    </row>
    <row r="2527" spans="2:9" ht="18.75">
      <c r="B2527" s="910" t="s">
        <v>263</v>
      </c>
      <c r="C2527" s="911"/>
      <c r="D2527" s="911"/>
      <c r="E2527" s="912"/>
      <c r="F2527" s="159">
        <f>SUM(F2517:F2526)</f>
        <v>19165000</v>
      </c>
    </row>
    <row r="2528" spans="2:9" ht="18.75">
      <c r="B2528" s="137"/>
      <c r="C2528" s="188" t="s">
        <v>280</v>
      </c>
      <c r="D2528" s="914" t="s">
        <v>786</v>
      </c>
      <c r="E2528" s="914"/>
      <c r="F2528" s="914"/>
    </row>
    <row r="2529" spans="2:5" ht="18.75">
      <c r="B2529" s="137"/>
      <c r="C2529" s="188" t="s">
        <v>281</v>
      </c>
      <c r="D2529" s="190"/>
      <c r="E2529" s="189" t="s">
        <v>278</v>
      </c>
    </row>
    <row r="2530" spans="2:5" ht="18.75">
      <c r="B2530" s="137"/>
      <c r="C2530" s="188"/>
      <c r="D2530" s="190"/>
      <c r="E2530" s="189"/>
    </row>
    <row r="2531" spans="2:5" ht="18.75">
      <c r="B2531" s="137"/>
      <c r="C2531" s="188"/>
      <c r="D2531" s="190"/>
      <c r="E2531" s="189"/>
    </row>
    <row r="2532" spans="2:5" ht="18.75">
      <c r="B2532" s="137"/>
      <c r="C2532" s="188" t="s">
        <v>784</v>
      </c>
      <c r="D2532" s="190"/>
      <c r="E2532" s="176" t="s">
        <v>876</v>
      </c>
    </row>
    <row r="2533" spans="2:5" ht="18.75">
      <c r="B2533" s="137"/>
      <c r="C2533" s="218"/>
      <c r="D2533" s="220"/>
      <c r="E2533" s="176"/>
    </row>
    <row r="2534" spans="2:5" ht="18.75">
      <c r="B2534" s="137"/>
      <c r="C2534" s="218"/>
      <c r="D2534" s="220"/>
      <c r="E2534" s="176"/>
    </row>
    <row r="2535" spans="2:5" ht="18.75">
      <c r="B2535" s="137"/>
      <c r="C2535" s="218"/>
      <c r="D2535" s="220"/>
      <c r="E2535" s="176"/>
    </row>
    <row r="2536" spans="2:5" ht="18.75">
      <c r="B2536" s="137"/>
      <c r="C2536" s="218"/>
      <c r="D2536" s="220"/>
      <c r="E2536" s="176"/>
    </row>
    <row r="2537" spans="2:5" ht="18.75">
      <c r="B2537" s="137"/>
      <c r="C2537" s="218"/>
      <c r="D2537" s="220"/>
      <c r="E2537" s="176"/>
    </row>
    <row r="2538" spans="2:5" ht="18.75">
      <c r="B2538" s="137"/>
      <c r="C2538" s="218"/>
      <c r="D2538" s="220"/>
      <c r="E2538" s="176"/>
    </row>
    <row r="2539" spans="2:5" ht="18.75">
      <c r="B2539" s="137"/>
      <c r="C2539" s="218"/>
      <c r="D2539" s="220"/>
      <c r="E2539" s="176"/>
    </row>
    <row r="2540" spans="2:5" ht="18.75">
      <c r="B2540" s="137"/>
      <c r="C2540" s="218"/>
      <c r="D2540" s="220"/>
      <c r="E2540" s="176"/>
    </row>
    <row r="2541" spans="2:5" ht="18.75">
      <c r="B2541" s="137"/>
      <c r="C2541" s="218"/>
      <c r="D2541" s="220"/>
      <c r="E2541" s="176"/>
    </row>
    <row r="2542" spans="2:5" ht="18.75">
      <c r="B2542" s="137"/>
      <c r="C2542" s="218"/>
      <c r="D2542" s="220"/>
      <c r="E2542" s="176"/>
    </row>
    <row r="2543" spans="2:5" ht="18.75">
      <c r="B2543" s="137"/>
      <c r="C2543" s="218"/>
      <c r="D2543" s="220"/>
      <c r="E2543" s="176"/>
    </row>
    <row r="2544" spans="2:5" ht="18.75">
      <c r="B2544" s="137"/>
      <c r="C2544" s="218"/>
      <c r="D2544" s="220"/>
      <c r="E2544" s="176"/>
    </row>
    <row r="2545" spans="2:6" ht="18.75">
      <c r="B2545" s="137"/>
      <c r="C2545" s="218"/>
      <c r="D2545" s="220"/>
      <c r="E2545" s="176"/>
    </row>
    <row r="2546" spans="2:6" ht="18.75">
      <c r="B2546" s="137"/>
      <c r="C2546" s="218"/>
      <c r="D2546" s="220"/>
      <c r="E2546" s="176"/>
    </row>
    <row r="2547" spans="2:6" ht="18.75">
      <c r="B2547" s="137"/>
      <c r="C2547" s="218"/>
      <c r="D2547" s="220"/>
      <c r="E2547" s="176"/>
    </row>
    <row r="2548" spans="2:6" ht="18.75">
      <c r="B2548" s="137"/>
      <c r="C2548" s="218"/>
      <c r="D2548" s="220"/>
      <c r="E2548" s="176"/>
    </row>
    <row r="2549" spans="2:6" ht="18.75">
      <c r="B2549" s="137"/>
      <c r="C2549" s="218"/>
      <c r="D2549" s="220"/>
      <c r="E2549" s="176"/>
    </row>
    <row r="2550" spans="2:6" ht="18.75">
      <c r="B2550" s="137"/>
      <c r="C2550" s="218"/>
      <c r="D2550" s="220"/>
      <c r="E2550" s="176"/>
    </row>
    <row r="2551" spans="2:6" ht="18.75">
      <c r="B2551" s="137"/>
      <c r="C2551" s="218"/>
      <c r="D2551" s="220"/>
      <c r="E2551" s="176"/>
    </row>
    <row r="2552" spans="2:6" ht="18.75">
      <c r="B2552" s="137"/>
      <c r="C2552" s="218"/>
      <c r="D2552" s="220"/>
      <c r="E2552" s="176"/>
    </row>
    <row r="2553" spans="2:6" ht="18.75">
      <c r="B2553" s="137"/>
      <c r="C2553" s="218"/>
      <c r="D2553" s="220"/>
      <c r="E2553" s="176"/>
    </row>
    <row r="2554" spans="2:6" ht="21">
      <c r="B2554" s="915" t="s">
        <v>267</v>
      </c>
      <c r="C2554" s="915"/>
      <c r="D2554" s="915"/>
      <c r="E2554" s="915"/>
      <c r="F2554" s="915"/>
    </row>
    <row r="2555" spans="2:6">
      <c r="D2555" s="190"/>
      <c r="E2555" s="189"/>
    </row>
    <row r="2556" spans="2:6">
      <c r="B2556" s="908" t="s">
        <v>780</v>
      </c>
      <c r="C2556" s="908"/>
      <c r="D2556" s="908"/>
      <c r="E2556" s="908"/>
      <c r="F2556" s="908"/>
    </row>
    <row r="2557" spans="2:6">
      <c r="B2557" s="908" t="s">
        <v>781</v>
      </c>
      <c r="C2557" s="908"/>
      <c r="D2557" s="908"/>
      <c r="E2557" s="908"/>
      <c r="F2557" s="908"/>
    </row>
    <row r="2558" spans="2:6">
      <c r="B2558" t="s">
        <v>782</v>
      </c>
      <c r="D2558" s="190"/>
      <c r="E2558" s="189"/>
    </row>
    <row r="2559" spans="2:6">
      <c r="B2559" s="188">
        <v>1</v>
      </c>
      <c r="C2559" s="909" t="s">
        <v>872</v>
      </c>
      <c r="D2559" s="909"/>
      <c r="E2559" s="909"/>
    </row>
    <row r="2560" spans="2:6">
      <c r="B2560" s="188">
        <v>2</v>
      </c>
      <c r="C2560" s="909" t="s">
        <v>900</v>
      </c>
      <c r="D2560" s="909"/>
      <c r="E2560" s="909"/>
    </row>
    <row r="2561" spans="2:9">
      <c r="B2561" s="188">
        <v>3</v>
      </c>
      <c r="C2561" s="909" t="s">
        <v>815</v>
      </c>
      <c r="D2561" s="909"/>
      <c r="E2561" s="909"/>
    </row>
    <row r="2562" spans="2:9">
      <c r="D2562" s="190"/>
      <c r="E2562" s="189"/>
    </row>
    <row r="2563" spans="2:9">
      <c r="B2563" s="925" t="s">
        <v>902</v>
      </c>
      <c r="C2563" s="926"/>
      <c r="D2563" s="926"/>
      <c r="E2563" s="926"/>
      <c r="F2563" s="926"/>
      <c r="G2563" s="926"/>
      <c r="H2563" s="926"/>
      <c r="I2563" s="926"/>
    </row>
    <row r="2564" spans="2:9">
      <c r="D2564" s="190"/>
      <c r="E2564" s="189"/>
    </row>
    <row r="2565" spans="2:9" ht="30">
      <c r="B2565" s="191" t="s">
        <v>274</v>
      </c>
      <c r="C2565" s="191" t="s">
        <v>2</v>
      </c>
      <c r="D2565" s="152" t="s">
        <v>275</v>
      </c>
      <c r="E2565" s="158" t="s">
        <v>276</v>
      </c>
      <c r="F2565" s="158" t="s">
        <v>277</v>
      </c>
    </row>
    <row r="2566" spans="2:9" ht="15.75">
      <c r="B2566" s="191"/>
      <c r="C2566" s="96" t="s">
        <v>629</v>
      </c>
      <c r="D2566" s="177">
        <v>1</v>
      </c>
      <c r="E2566" s="178">
        <v>175000</v>
      </c>
      <c r="F2566" s="158">
        <f>E2566*D2566</f>
        <v>175000</v>
      </c>
    </row>
    <row r="2567" spans="2:9" ht="15.75">
      <c r="B2567" s="191"/>
      <c r="C2567" s="96" t="s">
        <v>124</v>
      </c>
      <c r="D2567" s="177">
        <v>1</v>
      </c>
      <c r="E2567" s="198">
        <v>150000</v>
      </c>
      <c r="F2567" s="158">
        <f t="shared" ref="F2567:F2574" si="56">E2567*D2567</f>
        <v>150000</v>
      </c>
    </row>
    <row r="2568" spans="2:9" ht="15.75">
      <c r="B2568" s="191"/>
      <c r="C2568" s="99" t="s">
        <v>125</v>
      </c>
      <c r="D2568" s="177">
        <v>1</v>
      </c>
      <c r="E2568" s="198">
        <v>125000</v>
      </c>
      <c r="F2568" s="158">
        <f t="shared" si="56"/>
        <v>125000</v>
      </c>
    </row>
    <row r="2569" spans="2:9" ht="15.75">
      <c r="B2569" s="191"/>
      <c r="C2569" s="99" t="s">
        <v>126</v>
      </c>
      <c r="D2569" s="177">
        <v>25</v>
      </c>
      <c r="E2569" s="198">
        <v>100000</v>
      </c>
      <c r="F2569" s="158">
        <f t="shared" si="56"/>
        <v>2500000</v>
      </c>
    </row>
    <row r="2570" spans="2:9" ht="15.75">
      <c r="B2570" s="191"/>
      <c r="C2570" s="99" t="s">
        <v>131</v>
      </c>
      <c r="D2570" s="177">
        <v>1</v>
      </c>
      <c r="E2570" s="198">
        <v>200000</v>
      </c>
      <c r="F2570" s="158">
        <f t="shared" si="56"/>
        <v>200000</v>
      </c>
    </row>
    <row r="2571" spans="2:9" ht="15.75">
      <c r="B2571" s="191"/>
      <c r="C2571" s="99" t="s">
        <v>478</v>
      </c>
      <c r="D2571" s="177">
        <v>0.5</v>
      </c>
      <c r="E2571" s="198">
        <v>300000</v>
      </c>
      <c r="F2571" s="158">
        <f t="shared" si="56"/>
        <v>150000</v>
      </c>
    </row>
    <row r="2572" spans="2:9" ht="15.75">
      <c r="B2572" s="191"/>
      <c r="C2572" s="99" t="s">
        <v>566</v>
      </c>
      <c r="D2572" s="177">
        <v>0.5</v>
      </c>
      <c r="E2572" s="198">
        <v>200000</v>
      </c>
      <c r="F2572" s="158">
        <f t="shared" si="56"/>
        <v>100000</v>
      </c>
    </row>
    <row r="2573" spans="2:9" ht="15.75">
      <c r="B2573" s="191"/>
      <c r="C2573" s="118" t="s">
        <v>577</v>
      </c>
      <c r="D2573" s="177">
        <v>18</v>
      </c>
      <c r="E2573" s="198">
        <v>20000</v>
      </c>
      <c r="F2573" s="158">
        <f t="shared" si="56"/>
        <v>360000</v>
      </c>
    </row>
    <row r="2574" spans="2:9" ht="15.75">
      <c r="B2574" s="191"/>
      <c r="C2574" s="99" t="s">
        <v>205</v>
      </c>
      <c r="D2574" s="177">
        <v>50</v>
      </c>
      <c r="E2574" s="198">
        <v>20000</v>
      </c>
      <c r="F2574" s="158">
        <f t="shared" si="56"/>
        <v>1000000</v>
      </c>
    </row>
    <row r="2575" spans="2:9" ht="15.75">
      <c r="B2575" s="191"/>
      <c r="C2575" s="99"/>
      <c r="D2575" s="177"/>
      <c r="E2575" s="198"/>
      <c r="F2575" s="158"/>
    </row>
    <row r="2576" spans="2:9" ht="18.75">
      <c r="B2576" s="910" t="s">
        <v>263</v>
      </c>
      <c r="C2576" s="911"/>
      <c r="D2576" s="911"/>
      <c r="E2576" s="912"/>
      <c r="F2576" s="159">
        <f>SUM(F2566:F2575)</f>
        <v>4760000</v>
      </c>
    </row>
    <row r="2577" spans="2:6" ht="18.75">
      <c r="B2577" s="137"/>
      <c r="C2577" s="188" t="s">
        <v>280</v>
      </c>
      <c r="D2577" s="914" t="s">
        <v>786</v>
      </c>
      <c r="E2577" s="914"/>
      <c r="F2577" s="914"/>
    </row>
    <row r="2578" spans="2:6" ht="18.75">
      <c r="B2578" s="137"/>
      <c r="C2578" s="188" t="s">
        <v>281</v>
      </c>
      <c r="D2578" s="190"/>
      <c r="E2578" s="189" t="s">
        <v>278</v>
      </c>
    </row>
    <row r="2579" spans="2:6" ht="18.75">
      <c r="B2579" s="137"/>
      <c r="C2579" s="188"/>
      <c r="D2579" s="190"/>
      <c r="E2579" s="189"/>
    </row>
    <row r="2580" spans="2:6" ht="18.75">
      <c r="B2580" s="137"/>
      <c r="C2580" s="188"/>
      <c r="D2580" s="190"/>
      <c r="E2580" s="189"/>
    </row>
    <row r="2581" spans="2:6" ht="18.75">
      <c r="B2581" s="137"/>
      <c r="C2581" s="188" t="s">
        <v>784</v>
      </c>
      <c r="D2581" s="190"/>
      <c r="E2581" s="176" t="s">
        <v>876</v>
      </c>
    </row>
    <row r="2582" spans="2:6" ht="18.75">
      <c r="B2582" s="137"/>
      <c r="C2582" s="218"/>
      <c r="D2582" s="220"/>
      <c r="E2582" s="176"/>
    </row>
    <row r="2583" spans="2:6" ht="18.75">
      <c r="B2583" s="137"/>
      <c r="C2583" s="218"/>
      <c r="D2583" s="220"/>
      <c r="E2583" s="176"/>
    </row>
    <row r="2584" spans="2:6" ht="18.75">
      <c r="B2584" s="137"/>
      <c r="C2584" s="218"/>
      <c r="D2584" s="220"/>
      <c r="E2584" s="176"/>
    </row>
    <row r="2585" spans="2:6" ht="18.75">
      <c r="B2585" s="137"/>
      <c r="C2585" s="218"/>
      <c r="D2585" s="220"/>
      <c r="E2585" s="176"/>
    </row>
    <row r="2586" spans="2:6" ht="18.75">
      <c r="B2586" s="137"/>
      <c r="C2586" s="218"/>
      <c r="D2586" s="220"/>
      <c r="E2586" s="176"/>
    </row>
    <row r="2587" spans="2:6" ht="18.75">
      <c r="B2587" s="137"/>
      <c r="C2587" s="218"/>
      <c r="D2587" s="220"/>
      <c r="E2587" s="176"/>
    </row>
    <row r="2588" spans="2:6" ht="18.75">
      <c r="B2588" s="137"/>
      <c r="C2588" s="218"/>
      <c r="D2588" s="220"/>
      <c r="E2588" s="176"/>
    </row>
    <row r="2589" spans="2:6" ht="18.75">
      <c r="B2589" s="137"/>
      <c r="C2589" s="218"/>
      <c r="D2589" s="220"/>
      <c r="E2589" s="176"/>
    </row>
    <row r="2590" spans="2:6" ht="18.75">
      <c r="B2590" s="137"/>
      <c r="C2590" s="218"/>
      <c r="D2590" s="220"/>
      <c r="E2590" s="176"/>
    </row>
    <row r="2591" spans="2:6" ht="18.75">
      <c r="B2591" s="137"/>
      <c r="C2591" s="218"/>
      <c r="D2591" s="220"/>
      <c r="E2591" s="176"/>
    </row>
    <row r="2592" spans="2:6" ht="18.75">
      <c r="B2592" s="137"/>
      <c r="C2592" s="218"/>
      <c r="D2592" s="220"/>
      <c r="E2592" s="176"/>
    </row>
    <row r="2593" spans="2:6" ht="18.75">
      <c r="B2593" s="137"/>
      <c r="C2593" s="218"/>
      <c r="D2593" s="220"/>
      <c r="E2593" s="176"/>
    </row>
    <row r="2594" spans="2:6" ht="18.75">
      <c r="B2594" s="137"/>
      <c r="C2594" s="218"/>
      <c r="D2594" s="220"/>
      <c r="E2594" s="176"/>
    </row>
    <row r="2595" spans="2:6" ht="18.75">
      <c r="B2595" s="137"/>
      <c r="C2595" s="218"/>
      <c r="D2595" s="220"/>
      <c r="E2595" s="176"/>
    </row>
    <row r="2596" spans="2:6" ht="18.75">
      <c r="B2596" s="137"/>
      <c r="C2596" s="218"/>
      <c r="D2596" s="220"/>
      <c r="E2596" s="176"/>
    </row>
    <row r="2597" spans="2:6" ht="18.75">
      <c r="B2597" s="137"/>
      <c r="C2597" s="218"/>
      <c r="D2597" s="220"/>
      <c r="E2597" s="176"/>
    </row>
    <row r="2598" spans="2:6" ht="18.75">
      <c r="B2598" s="137"/>
      <c r="C2598" s="218"/>
      <c r="D2598" s="220"/>
      <c r="E2598" s="176"/>
    </row>
    <row r="2599" spans="2:6" ht="18.75">
      <c r="B2599" s="137"/>
      <c r="C2599" s="218"/>
      <c r="D2599" s="220"/>
      <c r="E2599" s="176"/>
    </row>
    <row r="2600" spans="2:6" ht="18.75">
      <c r="B2600" s="137"/>
      <c r="C2600" s="218"/>
      <c r="D2600" s="220"/>
      <c r="E2600" s="176"/>
    </row>
    <row r="2601" spans="2:6" ht="18.75">
      <c r="B2601" s="137"/>
      <c r="C2601" s="218"/>
      <c r="D2601" s="220"/>
      <c r="E2601" s="176"/>
    </row>
    <row r="2602" spans="2:6" ht="18.75">
      <c r="B2602" s="137"/>
      <c r="C2602" s="218"/>
      <c r="D2602" s="220"/>
      <c r="E2602" s="176"/>
    </row>
    <row r="2603" spans="2:6" ht="18.75">
      <c r="B2603" s="137"/>
      <c r="C2603" s="218"/>
      <c r="D2603" s="220"/>
      <c r="E2603" s="176"/>
    </row>
    <row r="2604" spans="2:6" ht="21">
      <c r="B2604" s="915" t="s">
        <v>267</v>
      </c>
      <c r="C2604" s="915"/>
      <c r="D2604" s="915"/>
      <c r="E2604" s="915"/>
      <c r="F2604" s="915"/>
    </row>
    <row r="2605" spans="2:6">
      <c r="D2605" s="190"/>
      <c r="E2605" s="189"/>
    </row>
    <row r="2606" spans="2:6">
      <c r="B2606" s="908" t="s">
        <v>780</v>
      </c>
      <c r="C2606" s="908"/>
      <c r="D2606" s="908"/>
      <c r="E2606" s="908"/>
      <c r="F2606" s="908"/>
    </row>
    <row r="2607" spans="2:6">
      <c r="B2607" s="908" t="s">
        <v>781</v>
      </c>
      <c r="C2607" s="908"/>
      <c r="D2607" s="908"/>
      <c r="E2607" s="908"/>
      <c r="F2607" s="908"/>
    </row>
    <row r="2608" spans="2:6">
      <c r="B2608" t="s">
        <v>782</v>
      </c>
      <c r="D2608" s="190"/>
      <c r="E2608" s="189"/>
    </row>
    <row r="2609" spans="2:9">
      <c r="B2609" s="188">
        <v>1</v>
      </c>
      <c r="C2609" s="909" t="s">
        <v>872</v>
      </c>
      <c r="D2609" s="909"/>
      <c r="E2609" s="909"/>
    </row>
    <row r="2610" spans="2:9">
      <c r="B2610" s="188">
        <v>2</v>
      </c>
      <c r="C2610" s="909" t="s">
        <v>901</v>
      </c>
      <c r="D2610" s="909"/>
      <c r="E2610" s="909"/>
    </row>
    <row r="2611" spans="2:9">
      <c r="B2611" s="188">
        <v>3</v>
      </c>
      <c r="C2611" s="909" t="s">
        <v>815</v>
      </c>
      <c r="D2611" s="909"/>
      <c r="E2611" s="909"/>
    </row>
    <row r="2612" spans="2:9">
      <c r="D2612" s="190"/>
      <c r="E2612" s="189"/>
    </row>
    <row r="2613" spans="2:9" ht="15" customHeight="1">
      <c r="B2613" s="925" t="s">
        <v>903</v>
      </c>
      <c r="C2613" s="926"/>
      <c r="D2613" s="926"/>
      <c r="E2613" s="926"/>
      <c r="F2613" s="926"/>
      <c r="G2613" s="926"/>
      <c r="H2613" s="926"/>
      <c r="I2613" s="926"/>
    </row>
    <row r="2614" spans="2:9">
      <c r="D2614" s="190"/>
      <c r="E2614" s="189"/>
    </row>
    <row r="2615" spans="2:9" ht="30">
      <c r="B2615" s="191" t="s">
        <v>274</v>
      </c>
      <c r="C2615" s="191" t="s">
        <v>2</v>
      </c>
      <c r="D2615" s="152" t="s">
        <v>275</v>
      </c>
      <c r="E2615" s="158" t="s">
        <v>276</v>
      </c>
      <c r="F2615" s="158" t="s">
        <v>277</v>
      </c>
    </row>
    <row r="2616" spans="2:9" ht="15.75">
      <c r="B2616" s="191"/>
      <c r="C2616" s="99" t="s">
        <v>131</v>
      </c>
      <c r="D2616" s="177">
        <v>1</v>
      </c>
      <c r="E2616" s="178">
        <v>100000</v>
      </c>
      <c r="F2616" s="158">
        <f>E2616*D2616</f>
        <v>100000</v>
      </c>
    </row>
    <row r="2617" spans="2:9" ht="15.75">
      <c r="B2617" s="191"/>
      <c r="C2617" s="118" t="s">
        <v>577</v>
      </c>
      <c r="D2617" s="177">
        <v>20</v>
      </c>
      <c r="E2617" s="198">
        <v>20000</v>
      </c>
      <c r="F2617" s="158">
        <f t="shared" ref="F2617:F2620" si="57">E2617*D2617</f>
        <v>400000</v>
      </c>
    </row>
    <row r="2618" spans="2:9" ht="15.75">
      <c r="B2618" s="191"/>
      <c r="C2618" s="99" t="s">
        <v>811</v>
      </c>
      <c r="D2618" s="177">
        <v>30</v>
      </c>
      <c r="E2618" s="198">
        <v>8500</v>
      </c>
      <c r="F2618" s="158">
        <f t="shared" si="57"/>
        <v>255000</v>
      </c>
    </row>
    <row r="2619" spans="2:9" ht="15.75">
      <c r="B2619" s="191"/>
      <c r="C2619" s="99" t="s">
        <v>478</v>
      </c>
      <c r="D2619" s="177">
        <v>0.5</v>
      </c>
      <c r="E2619" s="198">
        <v>100000</v>
      </c>
      <c r="F2619" s="158">
        <f t="shared" si="57"/>
        <v>50000</v>
      </c>
    </row>
    <row r="2620" spans="2:9" ht="15.75">
      <c r="B2620" s="191"/>
      <c r="C2620" s="99" t="s">
        <v>566</v>
      </c>
      <c r="D2620" s="177">
        <v>0.5</v>
      </c>
      <c r="E2620" s="198">
        <v>100000</v>
      </c>
      <c r="F2620" s="158">
        <f t="shared" si="57"/>
        <v>50000</v>
      </c>
    </row>
    <row r="2621" spans="2:9" ht="15.75">
      <c r="B2621" s="191"/>
      <c r="C2621" s="99"/>
      <c r="D2621" s="177"/>
      <c r="E2621" s="198"/>
      <c r="F2621" s="158"/>
    </row>
    <row r="2622" spans="2:9" ht="18.75">
      <c r="B2622" s="910" t="s">
        <v>263</v>
      </c>
      <c r="C2622" s="911"/>
      <c r="D2622" s="911"/>
      <c r="E2622" s="912"/>
      <c r="F2622" s="159">
        <f>SUM(F2616:F2621)</f>
        <v>855000</v>
      </c>
    </row>
    <row r="2623" spans="2:9" ht="18.75">
      <c r="B2623" s="137"/>
      <c r="C2623" s="188" t="s">
        <v>280</v>
      </c>
      <c r="D2623" s="914" t="s">
        <v>786</v>
      </c>
      <c r="E2623" s="914"/>
      <c r="F2623" s="914"/>
    </row>
    <row r="2624" spans="2:9" ht="18.75">
      <c r="B2624" s="137"/>
      <c r="C2624" s="188" t="s">
        <v>281</v>
      </c>
      <c r="D2624" s="190"/>
      <c r="E2624" s="189" t="s">
        <v>278</v>
      </c>
    </row>
    <row r="2625" spans="2:5" ht="18.75">
      <c r="B2625" s="137"/>
      <c r="C2625" s="188"/>
      <c r="D2625" s="190"/>
      <c r="E2625" s="189"/>
    </row>
    <row r="2626" spans="2:5" ht="18.75">
      <c r="B2626" s="137"/>
      <c r="C2626" s="188"/>
      <c r="D2626" s="190"/>
      <c r="E2626" s="189"/>
    </row>
    <row r="2627" spans="2:5" ht="18.75">
      <c r="B2627" s="137"/>
      <c r="C2627" s="188" t="s">
        <v>784</v>
      </c>
      <c r="D2627" s="190"/>
      <c r="E2627" s="176" t="s">
        <v>876</v>
      </c>
    </row>
    <row r="2628" spans="2:5" ht="18.75">
      <c r="B2628" s="137"/>
      <c r="C2628" s="218"/>
      <c r="D2628" s="220"/>
      <c r="E2628" s="176"/>
    </row>
    <row r="2629" spans="2:5" ht="18.75">
      <c r="B2629" s="137"/>
      <c r="C2629" s="218"/>
      <c r="D2629" s="220"/>
      <c r="E2629" s="176"/>
    </row>
    <row r="2630" spans="2:5" ht="18.75">
      <c r="B2630" s="137"/>
      <c r="C2630" s="218"/>
      <c r="D2630" s="220"/>
      <c r="E2630" s="176"/>
    </row>
    <row r="2631" spans="2:5" ht="18.75">
      <c r="B2631" s="137"/>
      <c r="C2631" s="218"/>
      <c r="D2631" s="220"/>
      <c r="E2631" s="176"/>
    </row>
    <row r="2632" spans="2:5" ht="18.75">
      <c r="B2632" s="137"/>
      <c r="C2632" s="218"/>
      <c r="D2632" s="220"/>
      <c r="E2632" s="176"/>
    </row>
    <row r="2633" spans="2:5" ht="18.75">
      <c r="B2633" s="137"/>
      <c r="C2633" s="218"/>
      <c r="D2633" s="220"/>
      <c r="E2633" s="176"/>
    </row>
    <row r="2634" spans="2:5" ht="18.75">
      <c r="B2634" s="137"/>
      <c r="C2634" s="218"/>
      <c r="D2634" s="220"/>
      <c r="E2634" s="176"/>
    </row>
    <row r="2635" spans="2:5" ht="18.75">
      <c r="B2635" s="137"/>
      <c r="C2635" s="218"/>
      <c r="D2635" s="220"/>
      <c r="E2635" s="176"/>
    </row>
    <row r="2636" spans="2:5" ht="18.75">
      <c r="B2636" s="137"/>
      <c r="C2636" s="218"/>
      <c r="D2636" s="220"/>
      <c r="E2636" s="176"/>
    </row>
    <row r="2637" spans="2:5" ht="18.75">
      <c r="B2637" s="137"/>
      <c r="C2637" s="218"/>
      <c r="D2637" s="220"/>
      <c r="E2637" s="176"/>
    </row>
    <row r="2638" spans="2:5" ht="18.75">
      <c r="B2638" s="137"/>
      <c r="C2638" s="218"/>
      <c r="D2638" s="220"/>
      <c r="E2638" s="176"/>
    </row>
    <row r="2639" spans="2:5" ht="18.75">
      <c r="B2639" s="137"/>
      <c r="C2639" s="218"/>
      <c r="D2639" s="220"/>
      <c r="E2639" s="176"/>
    </row>
    <row r="2640" spans="2:5" ht="18.75">
      <c r="B2640" s="137"/>
      <c r="C2640" s="218"/>
      <c r="D2640" s="220"/>
      <c r="E2640" s="176"/>
    </row>
    <row r="2641" spans="2:6" ht="18.75">
      <c r="B2641" s="137"/>
      <c r="C2641" s="218"/>
      <c r="D2641" s="220"/>
      <c r="E2641" s="176"/>
    </row>
    <row r="2642" spans="2:6" ht="18.75">
      <c r="B2642" s="137"/>
      <c r="C2642" s="218"/>
      <c r="D2642" s="220"/>
      <c r="E2642" s="176"/>
    </row>
    <row r="2643" spans="2:6" ht="18.75">
      <c r="B2643" s="137"/>
      <c r="C2643" s="218"/>
      <c r="D2643" s="220"/>
      <c r="E2643" s="176"/>
    </row>
    <row r="2644" spans="2:6" ht="18.75">
      <c r="B2644" s="137"/>
      <c r="C2644" s="218"/>
      <c r="D2644" s="220"/>
      <c r="E2644" s="176"/>
    </row>
    <row r="2645" spans="2:6" ht="18.75">
      <c r="B2645" s="137"/>
      <c r="C2645" s="218"/>
      <c r="D2645" s="220"/>
      <c r="E2645" s="176"/>
    </row>
    <row r="2646" spans="2:6" ht="18.75">
      <c r="B2646" s="137"/>
      <c r="C2646" s="218"/>
      <c r="D2646" s="220"/>
      <c r="E2646" s="176"/>
    </row>
    <row r="2647" spans="2:6" ht="18.75">
      <c r="B2647" s="137"/>
      <c r="C2647" s="218"/>
      <c r="D2647" s="220"/>
      <c r="E2647" s="176"/>
    </row>
    <row r="2648" spans="2:6" ht="18.75">
      <c r="B2648" s="137"/>
      <c r="C2648" s="218"/>
      <c r="D2648" s="220"/>
      <c r="E2648" s="176"/>
    </row>
    <row r="2649" spans="2:6" ht="18.75">
      <c r="B2649" s="137"/>
      <c r="C2649" s="218"/>
      <c r="D2649" s="220"/>
      <c r="E2649" s="176"/>
    </row>
    <row r="2650" spans="2:6" ht="18.75">
      <c r="B2650" s="137"/>
      <c r="C2650" s="218"/>
      <c r="D2650" s="220"/>
      <c r="E2650" s="176"/>
    </row>
    <row r="2651" spans="2:6" ht="18.75">
      <c r="B2651" s="137"/>
      <c r="C2651" s="218"/>
      <c r="D2651" s="220"/>
      <c r="E2651" s="176"/>
    </row>
    <row r="2652" spans="2:6" ht="18.75">
      <c r="B2652" s="137"/>
      <c r="C2652" s="218"/>
      <c r="D2652" s="220"/>
      <c r="E2652" s="176"/>
    </row>
    <row r="2653" spans="2:6" ht="21">
      <c r="B2653" s="915" t="s">
        <v>267</v>
      </c>
      <c r="C2653" s="915"/>
      <c r="D2653" s="915"/>
      <c r="E2653" s="915"/>
      <c r="F2653" s="915"/>
    </row>
    <row r="2654" spans="2:6">
      <c r="D2654" s="190"/>
      <c r="E2654" s="189"/>
    </row>
    <row r="2655" spans="2:6">
      <c r="B2655" s="908" t="s">
        <v>780</v>
      </c>
      <c r="C2655" s="908"/>
      <c r="D2655" s="908"/>
      <c r="E2655" s="908"/>
      <c r="F2655" s="908"/>
    </row>
    <row r="2656" spans="2:6">
      <c r="B2656" s="908" t="s">
        <v>781</v>
      </c>
      <c r="C2656" s="908"/>
      <c r="D2656" s="908"/>
      <c r="E2656" s="908"/>
      <c r="F2656" s="908"/>
    </row>
    <row r="2657" spans="2:9">
      <c r="B2657" t="s">
        <v>782</v>
      </c>
      <c r="D2657" s="190"/>
      <c r="E2657" s="189"/>
    </row>
    <row r="2658" spans="2:9">
      <c r="B2658" s="188">
        <v>1</v>
      </c>
      <c r="C2658" s="909" t="s">
        <v>872</v>
      </c>
      <c r="D2658" s="909"/>
      <c r="E2658" s="909"/>
    </row>
    <row r="2659" spans="2:9">
      <c r="B2659" s="188">
        <v>2</v>
      </c>
      <c r="C2659" s="909" t="s">
        <v>905</v>
      </c>
      <c r="D2659" s="909"/>
      <c r="E2659" s="909"/>
    </row>
    <row r="2660" spans="2:9">
      <c r="B2660" s="188">
        <v>3</v>
      </c>
      <c r="C2660" s="909" t="s">
        <v>815</v>
      </c>
      <c r="D2660" s="909"/>
      <c r="E2660" s="909"/>
    </row>
    <row r="2661" spans="2:9">
      <c r="D2661" s="190"/>
      <c r="E2661" s="189"/>
    </row>
    <row r="2662" spans="2:9">
      <c r="B2662" s="925" t="s">
        <v>904</v>
      </c>
      <c r="C2662" s="926"/>
      <c r="D2662" s="926"/>
      <c r="E2662" s="926"/>
      <c r="F2662" s="926"/>
      <c r="G2662" s="926"/>
      <c r="H2662" s="926"/>
      <c r="I2662" s="926"/>
    </row>
    <row r="2663" spans="2:9">
      <c r="D2663" s="190"/>
      <c r="E2663" s="189"/>
    </row>
    <row r="2664" spans="2:9" ht="30">
      <c r="B2664" s="191" t="s">
        <v>274</v>
      </c>
      <c r="C2664" s="191" t="s">
        <v>2</v>
      </c>
      <c r="D2664" s="152" t="s">
        <v>275</v>
      </c>
      <c r="E2664" s="158" t="s">
        <v>276</v>
      </c>
      <c r="F2664" s="158" t="s">
        <v>277</v>
      </c>
    </row>
    <row r="2665" spans="2:9" ht="15.75">
      <c r="B2665" s="191"/>
      <c r="C2665" s="99" t="s">
        <v>131</v>
      </c>
      <c r="D2665" s="177">
        <v>1</v>
      </c>
      <c r="E2665" s="97">
        <v>100000</v>
      </c>
      <c r="F2665" s="158">
        <f>E2665*D2665</f>
        <v>100000</v>
      </c>
    </row>
    <row r="2666" spans="2:9" ht="15.75">
      <c r="B2666" s="191"/>
      <c r="C2666" s="118" t="s">
        <v>577</v>
      </c>
      <c r="D2666" s="177">
        <v>20</v>
      </c>
      <c r="E2666" s="98">
        <v>20000</v>
      </c>
      <c r="F2666" s="158">
        <f t="shared" ref="F2666:F2669" si="58">E2666*D2666</f>
        <v>400000</v>
      </c>
    </row>
    <row r="2667" spans="2:9" ht="15.75">
      <c r="B2667" s="191"/>
      <c r="C2667" s="99" t="s">
        <v>811</v>
      </c>
      <c r="D2667" s="177">
        <v>30</v>
      </c>
      <c r="E2667" s="116">
        <v>8500</v>
      </c>
      <c r="F2667" s="158">
        <f t="shared" si="58"/>
        <v>255000</v>
      </c>
    </row>
    <row r="2668" spans="2:9" ht="15.75">
      <c r="B2668" s="191"/>
      <c r="C2668" s="99" t="s">
        <v>478</v>
      </c>
      <c r="D2668" s="177">
        <v>0.5</v>
      </c>
      <c r="E2668" s="98">
        <v>100000</v>
      </c>
      <c r="F2668" s="158">
        <f t="shared" si="58"/>
        <v>50000</v>
      </c>
    </row>
    <row r="2669" spans="2:9" ht="15.75">
      <c r="B2669" s="191"/>
      <c r="C2669" s="99" t="s">
        <v>566</v>
      </c>
      <c r="D2669" s="177">
        <v>0.5</v>
      </c>
      <c r="E2669" s="116">
        <v>100000</v>
      </c>
      <c r="F2669" s="158">
        <f t="shared" si="58"/>
        <v>50000</v>
      </c>
    </row>
    <row r="2670" spans="2:9" ht="15.75">
      <c r="B2670" s="191"/>
      <c r="C2670" s="99"/>
      <c r="D2670" s="177"/>
      <c r="E2670" s="116"/>
      <c r="F2670" s="158"/>
    </row>
    <row r="2671" spans="2:9" ht="18.75">
      <c r="B2671" s="910" t="s">
        <v>263</v>
      </c>
      <c r="C2671" s="911"/>
      <c r="D2671" s="911"/>
      <c r="E2671" s="912"/>
      <c r="F2671" s="159">
        <f>SUM(F2665:F2670)</f>
        <v>855000</v>
      </c>
    </row>
    <row r="2672" spans="2:9" ht="18.75">
      <c r="B2672" s="137"/>
      <c r="C2672" s="188" t="s">
        <v>280</v>
      </c>
      <c r="D2672" s="914" t="s">
        <v>786</v>
      </c>
      <c r="E2672" s="914"/>
      <c r="F2672" s="914"/>
    </row>
    <row r="2673" spans="2:5" ht="18.75">
      <c r="B2673" s="137"/>
      <c r="C2673" s="188" t="s">
        <v>281</v>
      </c>
      <c r="D2673" s="190"/>
      <c r="E2673" s="189" t="s">
        <v>278</v>
      </c>
    </row>
    <row r="2674" spans="2:5" ht="18.75">
      <c r="B2674" s="137"/>
      <c r="C2674" s="188"/>
      <c r="D2674" s="190"/>
      <c r="E2674" s="189"/>
    </row>
    <row r="2675" spans="2:5" ht="18.75">
      <c r="B2675" s="137"/>
      <c r="C2675" s="188"/>
      <c r="D2675" s="190"/>
      <c r="E2675" s="189"/>
    </row>
    <row r="2676" spans="2:5" ht="18.75">
      <c r="B2676" s="137"/>
      <c r="C2676" s="188" t="s">
        <v>784</v>
      </c>
      <c r="D2676" s="190"/>
      <c r="E2676" s="176" t="s">
        <v>876</v>
      </c>
    </row>
    <row r="2677" spans="2:5" ht="18.75">
      <c r="B2677" s="137"/>
      <c r="C2677" s="218"/>
      <c r="D2677" s="220"/>
      <c r="E2677" s="176"/>
    </row>
    <row r="2678" spans="2:5" ht="18.75">
      <c r="B2678" s="137"/>
      <c r="C2678" s="218"/>
      <c r="D2678" s="220"/>
      <c r="E2678" s="176"/>
    </row>
    <row r="2679" spans="2:5" ht="18.75">
      <c r="B2679" s="137"/>
      <c r="C2679" s="218"/>
      <c r="D2679" s="220"/>
      <c r="E2679" s="176"/>
    </row>
    <row r="2680" spans="2:5" ht="18.75">
      <c r="B2680" s="137"/>
      <c r="C2680" s="218"/>
      <c r="D2680" s="220"/>
      <c r="E2680" s="176"/>
    </row>
    <row r="2681" spans="2:5" ht="18.75">
      <c r="B2681" s="137"/>
      <c r="C2681" s="218"/>
      <c r="D2681" s="220"/>
      <c r="E2681" s="176"/>
    </row>
    <row r="2682" spans="2:5" ht="18.75">
      <c r="B2682" s="137"/>
      <c r="C2682" s="218"/>
      <c r="D2682" s="220"/>
      <c r="E2682" s="176"/>
    </row>
    <row r="2683" spans="2:5" ht="18.75">
      <c r="B2683" s="137"/>
      <c r="C2683" s="218"/>
      <c r="D2683" s="220"/>
      <c r="E2683" s="176"/>
    </row>
    <row r="2684" spans="2:5" ht="18.75">
      <c r="B2684" s="137"/>
      <c r="C2684" s="218"/>
      <c r="D2684" s="220"/>
      <c r="E2684" s="176"/>
    </row>
    <row r="2685" spans="2:5" ht="18.75">
      <c r="B2685" s="137"/>
      <c r="C2685" s="218"/>
      <c r="D2685" s="220"/>
      <c r="E2685" s="176"/>
    </row>
    <row r="2686" spans="2:5" ht="18.75">
      <c r="B2686" s="137"/>
      <c r="C2686" s="218"/>
      <c r="D2686" s="220"/>
      <c r="E2686" s="176"/>
    </row>
    <row r="2687" spans="2:5" ht="18.75">
      <c r="B2687" s="137"/>
      <c r="C2687" s="218"/>
      <c r="D2687" s="220"/>
      <c r="E2687" s="176"/>
    </row>
    <row r="2688" spans="2:5" ht="18.75">
      <c r="B2688" s="137"/>
      <c r="C2688" s="218"/>
      <c r="D2688" s="220"/>
      <c r="E2688" s="176"/>
    </row>
    <row r="2689" spans="2:6" ht="18.75">
      <c r="B2689" s="137"/>
      <c r="C2689" s="218"/>
      <c r="D2689" s="220"/>
      <c r="E2689" s="176"/>
    </row>
    <row r="2690" spans="2:6" ht="18.75">
      <c r="B2690" s="137"/>
      <c r="C2690" s="218"/>
      <c r="D2690" s="220"/>
      <c r="E2690" s="176"/>
    </row>
    <row r="2691" spans="2:6" ht="18.75">
      <c r="B2691" s="137"/>
      <c r="C2691" s="218"/>
      <c r="D2691" s="220"/>
      <c r="E2691" s="176"/>
    </row>
    <row r="2692" spans="2:6" ht="18.75">
      <c r="B2692" s="137"/>
      <c r="C2692" s="218"/>
      <c r="D2692" s="220"/>
      <c r="E2692" s="176"/>
    </row>
    <row r="2693" spans="2:6" ht="18.75">
      <c r="B2693" s="137"/>
      <c r="C2693" s="218"/>
      <c r="D2693" s="220"/>
      <c r="E2693" s="176"/>
    </row>
    <row r="2694" spans="2:6" ht="18.75">
      <c r="B2694" s="137"/>
      <c r="C2694" s="218"/>
      <c r="D2694" s="220"/>
      <c r="E2694" s="176"/>
    </row>
    <row r="2695" spans="2:6" ht="18.75">
      <c r="B2695" s="137"/>
      <c r="C2695" s="218"/>
      <c r="D2695" s="220"/>
      <c r="E2695" s="176"/>
    </row>
    <row r="2696" spans="2:6" ht="18.75">
      <c r="B2696" s="137"/>
      <c r="C2696" s="218"/>
      <c r="D2696" s="220"/>
      <c r="E2696" s="176"/>
    </row>
    <row r="2697" spans="2:6" ht="18.75">
      <c r="B2697" s="137"/>
      <c r="C2697" s="218"/>
      <c r="D2697" s="220"/>
      <c r="E2697" s="176"/>
    </row>
    <row r="2698" spans="2:6" ht="18.75">
      <c r="B2698" s="137"/>
      <c r="C2698" s="218"/>
      <c r="D2698" s="220"/>
      <c r="E2698" s="176"/>
    </row>
    <row r="2699" spans="2:6" ht="18.75">
      <c r="B2699" s="137"/>
      <c r="C2699" s="218"/>
      <c r="D2699" s="220"/>
      <c r="E2699" s="176"/>
    </row>
    <row r="2700" spans="2:6" ht="18.75">
      <c r="B2700" s="137"/>
      <c r="C2700" s="218"/>
      <c r="D2700" s="220"/>
      <c r="E2700" s="176"/>
    </row>
    <row r="2701" spans="2:6" ht="18.75">
      <c r="B2701" s="137"/>
      <c r="C2701" s="218"/>
      <c r="D2701" s="220"/>
      <c r="E2701" s="176"/>
    </row>
    <row r="2702" spans="2:6" ht="21">
      <c r="B2702" s="915" t="s">
        <v>267</v>
      </c>
      <c r="C2702" s="915"/>
      <c r="D2702" s="915"/>
      <c r="E2702" s="915"/>
      <c r="F2702" s="915"/>
    </row>
    <row r="2703" spans="2:6">
      <c r="D2703" s="190"/>
      <c r="E2703" s="189"/>
    </row>
    <row r="2704" spans="2:6">
      <c r="B2704" s="908" t="s">
        <v>780</v>
      </c>
      <c r="C2704" s="908"/>
      <c r="D2704" s="908"/>
      <c r="E2704" s="908"/>
      <c r="F2704" s="908"/>
    </row>
    <row r="2705" spans="2:9">
      <c r="B2705" s="908" t="s">
        <v>781</v>
      </c>
      <c r="C2705" s="908"/>
      <c r="D2705" s="908"/>
      <c r="E2705" s="908"/>
      <c r="F2705" s="908"/>
    </row>
    <row r="2706" spans="2:9">
      <c r="B2706" t="s">
        <v>782</v>
      </c>
      <c r="D2706" s="190"/>
      <c r="E2706" s="189"/>
    </row>
    <row r="2707" spans="2:9">
      <c r="B2707" s="188">
        <v>1</v>
      </c>
      <c r="C2707" s="909" t="s">
        <v>872</v>
      </c>
      <c r="D2707" s="909"/>
      <c r="E2707" s="909"/>
    </row>
    <row r="2708" spans="2:9">
      <c r="B2708" s="188">
        <v>2</v>
      </c>
      <c r="C2708" s="909" t="s">
        <v>906</v>
      </c>
      <c r="D2708" s="909"/>
      <c r="E2708" s="909"/>
    </row>
    <row r="2709" spans="2:9">
      <c r="B2709" s="188">
        <v>3</v>
      </c>
      <c r="C2709" s="909" t="s">
        <v>947</v>
      </c>
      <c r="D2709" s="909"/>
      <c r="E2709" s="909"/>
    </row>
    <row r="2710" spans="2:9">
      <c r="D2710" s="190"/>
      <c r="E2710" s="189"/>
    </row>
    <row r="2711" spans="2:9">
      <c r="B2711" s="925" t="s">
        <v>907</v>
      </c>
      <c r="C2711" s="926"/>
      <c r="D2711" s="926"/>
      <c r="E2711" s="926"/>
      <c r="F2711" s="926"/>
      <c r="G2711" s="926"/>
      <c r="H2711" s="926"/>
      <c r="I2711" s="926"/>
    </row>
    <row r="2712" spans="2:9">
      <c r="D2712" s="190"/>
      <c r="E2712" s="189"/>
    </row>
    <row r="2713" spans="2:9" ht="30">
      <c r="B2713" s="191" t="s">
        <v>274</v>
      </c>
      <c r="C2713" s="191" t="s">
        <v>2</v>
      </c>
      <c r="D2713" s="152" t="s">
        <v>275</v>
      </c>
      <c r="E2713" s="158" t="s">
        <v>276</v>
      </c>
      <c r="F2713" s="158" t="s">
        <v>277</v>
      </c>
    </row>
    <row r="2714" spans="2:9" ht="15.75">
      <c r="B2714" s="191"/>
      <c r="C2714" s="99" t="s">
        <v>131</v>
      </c>
      <c r="D2714" s="177">
        <v>1</v>
      </c>
      <c r="E2714" s="178">
        <v>100000</v>
      </c>
      <c r="F2714" s="158">
        <f>E2714*D2714</f>
        <v>100000</v>
      </c>
    </row>
    <row r="2715" spans="2:9" ht="15.75">
      <c r="B2715" s="191"/>
      <c r="C2715" s="118" t="s">
        <v>577</v>
      </c>
      <c r="D2715" s="177">
        <v>20</v>
      </c>
      <c r="E2715" s="198">
        <v>20000</v>
      </c>
      <c r="F2715" s="158">
        <f t="shared" ref="F2715:F2718" si="59">E2715*D2715</f>
        <v>400000</v>
      </c>
    </row>
    <row r="2716" spans="2:9" ht="15.75">
      <c r="B2716" s="191"/>
      <c r="C2716" s="99" t="s">
        <v>811</v>
      </c>
      <c r="D2716" s="177">
        <v>30</v>
      </c>
      <c r="E2716" s="198">
        <v>8500</v>
      </c>
      <c r="F2716" s="158">
        <f t="shared" si="59"/>
        <v>255000</v>
      </c>
    </row>
    <row r="2717" spans="2:9" ht="15.75">
      <c r="B2717" s="191"/>
      <c r="C2717" s="99" t="s">
        <v>478</v>
      </c>
      <c r="D2717" s="177">
        <v>0.5</v>
      </c>
      <c r="E2717" s="198">
        <v>100000</v>
      </c>
      <c r="F2717" s="158">
        <f t="shared" si="59"/>
        <v>50000</v>
      </c>
    </row>
    <row r="2718" spans="2:9" ht="15.75">
      <c r="B2718" s="191"/>
      <c r="C2718" s="99" t="s">
        <v>566</v>
      </c>
      <c r="D2718" s="177">
        <v>0.5</v>
      </c>
      <c r="E2718" s="198">
        <v>100000</v>
      </c>
      <c r="F2718" s="158">
        <f t="shared" si="59"/>
        <v>50000</v>
      </c>
    </row>
    <row r="2719" spans="2:9" ht="15.75">
      <c r="B2719" s="191"/>
      <c r="C2719" s="99"/>
      <c r="D2719" s="177"/>
      <c r="E2719" s="198"/>
      <c r="F2719" s="158"/>
    </row>
    <row r="2720" spans="2:9" ht="18.75">
      <c r="B2720" s="910" t="s">
        <v>263</v>
      </c>
      <c r="C2720" s="911"/>
      <c r="D2720" s="911"/>
      <c r="E2720" s="912"/>
      <c r="F2720" s="159">
        <f>SUM(F2714:F2719)</f>
        <v>855000</v>
      </c>
    </row>
    <row r="2721" spans="2:6" ht="18.75">
      <c r="B2721" s="137"/>
      <c r="C2721" s="188" t="s">
        <v>280</v>
      </c>
      <c r="D2721" s="914" t="s">
        <v>786</v>
      </c>
      <c r="E2721" s="914"/>
      <c r="F2721" s="914"/>
    </row>
    <row r="2722" spans="2:6" ht="18.75">
      <c r="B2722" s="137"/>
      <c r="C2722" s="188" t="s">
        <v>281</v>
      </c>
      <c r="D2722" s="190"/>
      <c r="E2722" s="189" t="s">
        <v>278</v>
      </c>
    </row>
    <row r="2723" spans="2:6" ht="18.75">
      <c r="B2723" s="137"/>
      <c r="C2723" s="188"/>
      <c r="D2723" s="190"/>
      <c r="E2723" s="189"/>
    </row>
    <row r="2724" spans="2:6" ht="18.75">
      <c r="B2724" s="137"/>
      <c r="C2724" s="188"/>
      <c r="D2724" s="190"/>
      <c r="E2724" s="189"/>
    </row>
    <row r="2725" spans="2:6" ht="18.75">
      <c r="B2725" s="137"/>
      <c r="C2725" s="188" t="s">
        <v>784</v>
      </c>
      <c r="D2725" s="190"/>
      <c r="E2725" s="176" t="s">
        <v>876</v>
      </c>
    </row>
    <row r="2726" spans="2:6" ht="18.75">
      <c r="B2726" s="137"/>
      <c r="C2726" s="218"/>
      <c r="D2726" s="220"/>
      <c r="E2726" s="176"/>
    </row>
    <row r="2727" spans="2:6" ht="18.75">
      <c r="B2727" s="137"/>
      <c r="C2727" s="218"/>
      <c r="D2727" s="220"/>
      <c r="E2727" s="176"/>
    </row>
    <row r="2728" spans="2:6" ht="18.75">
      <c r="B2728" s="137"/>
      <c r="C2728" s="218"/>
      <c r="D2728" s="220"/>
      <c r="E2728" s="176"/>
    </row>
    <row r="2729" spans="2:6" ht="18.75">
      <c r="B2729" s="137"/>
      <c r="C2729" s="218"/>
      <c r="D2729" s="220"/>
      <c r="E2729" s="176"/>
    </row>
    <row r="2730" spans="2:6" ht="18.75">
      <c r="B2730" s="137"/>
      <c r="C2730" s="218"/>
      <c r="D2730" s="220"/>
      <c r="E2730" s="176"/>
    </row>
    <row r="2731" spans="2:6" ht="18.75">
      <c r="B2731" s="137"/>
      <c r="C2731" s="218"/>
      <c r="D2731" s="220"/>
      <c r="E2731" s="176"/>
    </row>
    <row r="2732" spans="2:6" ht="18.75">
      <c r="B2732" s="137"/>
      <c r="C2732" s="218"/>
      <c r="D2732" s="220"/>
      <c r="E2732" s="176"/>
    </row>
    <row r="2733" spans="2:6" ht="18.75">
      <c r="B2733" s="137"/>
      <c r="C2733" s="218"/>
      <c r="D2733" s="220"/>
      <c r="E2733" s="176"/>
    </row>
    <row r="2734" spans="2:6" ht="18.75">
      <c r="B2734" s="137"/>
      <c r="C2734" s="218"/>
      <c r="D2734" s="220"/>
      <c r="E2734" s="176"/>
    </row>
    <row r="2735" spans="2:6" ht="18.75">
      <c r="B2735" s="137"/>
      <c r="C2735" s="218"/>
      <c r="D2735" s="220"/>
      <c r="E2735" s="176"/>
    </row>
    <row r="2736" spans="2:6" ht="18.75">
      <c r="B2736" s="137"/>
      <c r="C2736" s="218"/>
      <c r="D2736" s="220"/>
      <c r="E2736" s="176"/>
    </row>
    <row r="2737" spans="2:6" ht="18.75">
      <c r="B2737" s="137"/>
      <c r="C2737" s="218"/>
      <c r="D2737" s="220"/>
      <c r="E2737" s="176"/>
    </row>
    <row r="2738" spans="2:6" ht="18.75">
      <c r="B2738" s="137"/>
      <c r="C2738" s="218"/>
      <c r="D2738" s="220"/>
      <c r="E2738" s="176"/>
    </row>
    <row r="2739" spans="2:6" ht="18.75">
      <c r="B2739" s="137"/>
      <c r="C2739" s="218"/>
      <c r="D2739" s="220"/>
      <c r="E2739" s="176"/>
    </row>
    <row r="2740" spans="2:6" ht="18.75">
      <c r="B2740" s="137"/>
      <c r="C2740" s="218"/>
      <c r="D2740" s="220"/>
      <c r="E2740" s="176"/>
    </row>
    <row r="2741" spans="2:6" ht="18.75">
      <c r="B2741" s="137"/>
      <c r="C2741" s="218"/>
      <c r="D2741" s="220"/>
      <c r="E2741" s="176"/>
    </row>
    <row r="2742" spans="2:6" ht="18.75">
      <c r="B2742" s="137"/>
      <c r="C2742" s="218"/>
      <c r="D2742" s="220"/>
      <c r="E2742" s="176"/>
    </row>
    <row r="2743" spans="2:6" ht="18.75">
      <c r="B2743" s="137"/>
      <c r="C2743" s="218"/>
      <c r="D2743" s="220"/>
      <c r="E2743" s="176"/>
    </row>
    <row r="2744" spans="2:6" ht="18.75">
      <c r="B2744" s="137"/>
      <c r="C2744" s="218"/>
      <c r="D2744" s="220"/>
      <c r="E2744" s="176"/>
    </row>
    <row r="2745" spans="2:6" ht="18.75">
      <c r="B2745" s="137"/>
      <c r="C2745" s="218"/>
      <c r="D2745" s="220"/>
      <c r="E2745" s="176"/>
    </row>
    <row r="2746" spans="2:6" ht="18.75">
      <c r="B2746" s="137"/>
      <c r="C2746" s="218"/>
      <c r="D2746" s="220"/>
      <c r="E2746" s="176"/>
    </row>
    <row r="2747" spans="2:6" ht="18.75">
      <c r="B2747" s="137"/>
      <c r="C2747" s="218"/>
      <c r="D2747" s="220"/>
      <c r="E2747" s="176"/>
    </row>
    <row r="2748" spans="2:6" ht="18.75">
      <c r="B2748" s="137"/>
      <c r="C2748" s="218"/>
      <c r="D2748" s="220"/>
      <c r="E2748" s="176"/>
    </row>
    <row r="2749" spans="2:6" ht="18.75">
      <c r="B2749" s="137"/>
      <c r="C2749" s="218"/>
      <c r="D2749" s="220"/>
      <c r="E2749" s="176"/>
    </row>
    <row r="2750" spans="2:6" ht="18.75">
      <c r="B2750" s="137"/>
      <c r="C2750" s="218"/>
      <c r="D2750" s="220"/>
      <c r="E2750" s="176"/>
    </row>
    <row r="2751" spans="2:6" ht="21">
      <c r="B2751" s="915" t="s">
        <v>267</v>
      </c>
      <c r="C2751" s="915"/>
      <c r="D2751" s="915"/>
      <c r="E2751" s="915"/>
      <c r="F2751" s="915"/>
    </row>
    <row r="2752" spans="2:6">
      <c r="D2752" s="190"/>
      <c r="E2752" s="189"/>
    </row>
    <row r="2753" spans="2:9">
      <c r="B2753" s="908" t="s">
        <v>780</v>
      </c>
      <c r="C2753" s="908"/>
      <c r="D2753" s="908"/>
      <c r="E2753" s="908"/>
      <c r="F2753" s="908"/>
    </row>
    <row r="2754" spans="2:9">
      <c r="B2754" s="908" t="s">
        <v>781</v>
      </c>
      <c r="C2754" s="908"/>
      <c r="D2754" s="908"/>
      <c r="E2754" s="908"/>
      <c r="F2754" s="908"/>
    </row>
    <row r="2755" spans="2:9">
      <c r="B2755" t="s">
        <v>782</v>
      </c>
      <c r="D2755" s="190"/>
      <c r="E2755" s="189"/>
    </row>
    <row r="2756" spans="2:9">
      <c r="B2756" s="188">
        <v>1</v>
      </c>
      <c r="C2756" s="909" t="s">
        <v>872</v>
      </c>
      <c r="D2756" s="909"/>
      <c r="E2756" s="909"/>
    </row>
    <row r="2757" spans="2:9">
      <c r="B2757" s="188">
        <v>2</v>
      </c>
      <c r="C2757" s="909" t="s">
        <v>908</v>
      </c>
      <c r="D2757" s="909"/>
      <c r="E2757" s="909"/>
    </row>
    <row r="2758" spans="2:9">
      <c r="B2758" s="188">
        <v>3</v>
      </c>
      <c r="C2758" s="909" t="s">
        <v>815</v>
      </c>
      <c r="D2758" s="909"/>
      <c r="E2758" s="909"/>
    </row>
    <row r="2759" spans="2:9">
      <c r="D2759" s="190"/>
      <c r="E2759" s="189"/>
    </row>
    <row r="2760" spans="2:9">
      <c r="B2760" s="925" t="s">
        <v>909</v>
      </c>
      <c r="C2760" s="926"/>
      <c r="D2760" s="926"/>
      <c r="E2760" s="926"/>
      <c r="F2760" s="926"/>
      <c r="G2760" s="926"/>
      <c r="H2760" s="926"/>
      <c r="I2760" s="926"/>
    </row>
    <row r="2761" spans="2:9">
      <c r="D2761" s="190"/>
      <c r="E2761" s="189"/>
    </row>
    <row r="2762" spans="2:9" ht="30">
      <c r="B2762" s="191" t="s">
        <v>274</v>
      </c>
      <c r="C2762" s="191" t="s">
        <v>2</v>
      </c>
      <c r="D2762" s="152" t="s">
        <v>275</v>
      </c>
      <c r="E2762" s="158" t="s">
        <v>276</v>
      </c>
      <c r="F2762" s="158" t="s">
        <v>277</v>
      </c>
    </row>
    <row r="2763" spans="2:9" ht="15.75">
      <c r="B2763" s="191"/>
      <c r="C2763" s="99" t="s">
        <v>131</v>
      </c>
      <c r="D2763" s="177">
        <v>1</v>
      </c>
      <c r="E2763" s="178">
        <v>100000</v>
      </c>
      <c r="F2763" s="158">
        <f>E2763*D2763</f>
        <v>100000</v>
      </c>
    </row>
    <row r="2764" spans="2:9" ht="15.75">
      <c r="B2764" s="191"/>
      <c r="C2764" s="118" t="s">
        <v>577</v>
      </c>
      <c r="D2764" s="177">
        <v>20</v>
      </c>
      <c r="E2764" s="198">
        <v>20000</v>
      </c>
      <c r="F2764" s="158">
        <f t="shared" ref="F2764:F2767" si="60">E2764*D2764</f>
        <v>400000</v>
      </c>
    </row>
    <row r="2765" spans="2:9" ht="15.75">
      <c r="B2765" s="191"/>
      <c r="C2765" s="99" t="s">
        <v>811</v>
      </c>
      <c r="D2765" s="177">
        <v>30</v>
      </c>
      <c r="E2765" s="198">
        <v>8500</v>
      </c>
      <c r="F2765" s="158">
        <f t="shared" si="60"/>
        <v>255000</v>
      </c>
    </row>
    <row r="2766" spans="2:9" ht="15.75">
      <c r="B2766" s="191"/>
      <c r="C2766" s="99" t="s">
        <v>478</v>
      </c>
      <c r="D2766" s="177">
        <v>0.5</v>
      </c>
      <c r="E2766" s="198">
        <v>100000</v>
      </c>
      <c r="F2766" s="158">
        <f t="shared" si="60"/>
        <v>50000</v>
      </c>
    </row>
    <row r="2767" spans="2:9" ht="15.75">
      <c r="B2767" s="191"/>
      <c r="C2767" s="99" t="s">
        <v>566</v>
      </c>
      <c r="D2767" s="177">
        <v>0.5</v>
      </c>
      <c r="E2767" s="198">
        <v>100000</v>
      </c>
      <c r="F2767" s="158">
        <f t="shared" si="60"/>
        <v>50000</v>
      </c>
    </row>
    <row r="2768" spans="2:9" ht="15.75">
      <c r="B2768" s="191"/>
      <c r="C2768" s="99"/>
      <c r="D2768" s="177"/>
      <c r="E2768" s="198"/>
      <c r="F2768" s="158"/>
    </row>
    <row r="2769" spans="2:6" ht="18.75">
      <c r="B2769" s="910" t="s">
        <v>263</v>
      </c>
      <c r="C2769" s="911"/>
      <c r="D2769" s="911"/>
      <c r="E2769" s="912"/>
      <c r="F2769" s="159">
        <f>SUM(F2763:F2768)</f>
        <v>855000</v>
      </c>
    </row>
    <row r="2770" spans="2:6" ht="18.75">
      <c r="B2770" s="137"/>
      <c r="C2770" s="188" t="s">
        <v>280</v>
      </c>
      <c r="D2770" s="914" t="s">
        <v>786</v>
      </c>
      <c r="E2770" s="914"/>
      <c r="F2770" s="914"/>
    </row>
    <row r="2771" spans="2:6" ht="18.75">
      <c r="B2771" s="137"/>
      <c r="C2771" s="188" t="s">
        <v>281</v>
      </c>
      <c r="D2771" s="190"/>
      <c r="E2771" s="189" t="s">
        <v>278</v>
      </c>
    </row>
    <row r="2772" spans="2:6" ht="18.75">
      <c r="B2772" s="137"/>
      <c r="C2772" s="188"/>
      <c r="D2772" s="190"/>
      <c r="E2772" s="189"/>
    </row>
    <row r="2773" spans="2:6" ht="18.75">
      <c r="B2773" s="137"/>
      <c r="C2773" s="188"/>
      <c r="D2773" s="190"/>
      <c r="E2773" s="189"/>
    </row>
    <row r="2774" spans="2:6" ht="18.75">
      <c r="B2774" s="137"/>
      <c r="C2774" s="188" t="s">
        <v>784</v>
      </c>
      <c r="D2774" s="190"/>
      <c r="E2774" s="176" t="s">
        <v>876</v>
      </c>
    </row>
    <row r="2775" spans="2:6" ht="18.75">
      <c r="B2775" s="137"/>
      <c r="C2775" s="218"/>
      <c r="D2775" s="220"/>
      <c r="E2775" s="176"/>
    </row>
    <row r="2776" spans="2:6" ht="18.75">
      <c r="B2776" s="137"/>
      <c r="C2776" s="218"/>
      <c r="D2776" s="220"/>
      <c r="E2776" s="176"/>
    </row>
    <row r="2777" spans="2:6" ht="18.75">
      <c r="B2777" s="137"/>
      <c r="C2777" s="218"/>
      <c r="D2777" s="220"/>
      <c r="E2777" s="176"/>
    </row>
    <row r="2778" spans="2:6" ht="18.75">
      <c r="B2778" s="137"/>
      <c r="C2778" s="218"/>
      <c r="D2778" s="220"/>
      <c r="E2778" s="176"/>
    </row>
    <row r="2779" spans="2:6" ht="18.75">
      <c r="B2779" s="137"/>
      <c r="C2779" s="218"/>
      <c r="D2779" s="220"/>
      <c r="E2779" s="176"/>
    </row>
    <row r="2780" spans="2:6" ht="18.75">
      <c r="B2780" s="137"/>
      <c r="C2780" s="218"/>
      <c r="D2780" s="220"/>
      <c r="E2780" s="176"/>
    </row>
    <row r="2781" spans="2:6" ht="18.75">
      <c r="B2781" s="137"/>
      <c r="C2781" s="218"/>
      <c r="D2781" s="220"/>
      <c r="E2781" s="176"/>
    </row>
    <row r="2782" spans="2:6" ht="18.75">
      <c r="B2782" s="137"/>
      <c r="C2782" s="218"/>
      <c r="D2782" s="220"/>
      <c r="E2782" s="176"/>
    </row>
    <row r="2783" spans="2:6" ht="18.75">
      <c r="B2783" s="137"/>
      <c r="C2783" s="218"/>
      <c r="D2783" s="220"/>
      <c r="E2783" s="176"/>
    </row>
    <row r="2784" spans="2:6" ht="18.75">
      <c r="B2784" s="137"/>
      <c r="C2784" s="218"/>
      <c r="D2784" s="220"/>
      <c r="E2784" s="176"/>
    </row>
    <row r="2785" spans="2:6" ht="18.75">
      <c r="B2785" s="137"/>
      <c r="C2785" s="218"/>
      <c r="D2785" s="220"/>
      <c r="E2785" s="176"/>
    </row>
    <row r="2786" spans="2:6" ht="18.75">
      <c r="B2786" s="137"/>
      <c r="C2786" s="218"/>
      <c r="D2786" s="220"/>
      <c r="E2786" s="176"/>
    </row>
    <row r="2787" spans="2:6" ht="18.75">
      <c r="B2787" s="137"/>
      <c r="C2787" s="218"/>
      <c r="D2787" s="220"/>
      <c r="E2787" s="176"/>
    </row>
    <row r="2788" spans="2:6" ht="18.75">
      <c r="B2788" s="137"/>
      <c r="C2788" s="218"/>
      <c r="D2788" s="220"/>
      <c r="E2788" s="176"/>
    </row>
    <row r="2789" spans="2:6" ht="18.75">
      <c r="B2789" s="137"/>
      <c r="C2789" s="218"/>
      <c r="D2789" s="220"/>
      <c r="E2789" s="176"/>
    </row>
    <row r="2790" spans="2:6" ht="18.75">
      <c r="B2790" s="137"/>
      <c r="C2790" s="218"/>
      <c r="D2790" s="220"/>
      <c r="E2790" s="176"/>
    </row>
    <row r="2791" spans="2:6" ht="18.75">
      <c r="B2791" s="137"/>
      <c r="C2791" s="218"/>
      <c r="D2791" s="220"/>
      <c r="E2791" s="176"/>
    </row>
    <row r="2792" spans="2:6" ht="18.75">
      <c r="B2792" s="137"/>
      <c r="C2792" s="218"/>
      <c r="D2792" s="220"/>
      <c r="E2792" s="176"/>
    </row>
    <row r="2793" spans="2:6" ht="18.75">
      <c r="B2793" s="137"/>
      <c r="C2793" s="218"/>
      <c r="D2793" s="220"/>
      <c r="E2793" s="176"/>
    </row>
    <row r="2794" spans="2:6" ht="18.75">
      <c r="B2794" s="137"/>
      <c r="C2794" s="218"/>
      <c r="D2794" s="220"/>
      <c r="E2794" s="176"/>
    </row>
    <row r="2795" spans="2:6" ht="18.75">
      <c r="B2795" s="137"/>
      <c r="C2795" s="218"/>
      <c r="D2795" s="220"/>
      <c r="E2795" s="176"/>
    </row>
    <row r="2796" spans="2:6" ht="18.75">
      <c r="B2796" s="137"/>
      <c r="C2796" s="218"/>
      <c r="D2796" s="220"/>
      <c r="E2796" s="176"/>
    </row>
    <row r="2797" spans="2:6" ht="18.75">
      <c r="B2797" s="137"/>
      <c r="C2797" s="218"/>
      <c r="D2797" s="220"/>
      <c r="E2797" s="176"/>
    </row>
    <row r="2798" spans="2:6" ht="18.75">
      <c r="B2798" s="137"/>
      <c r="C2798" s="218"/>
      <c r="D2798" s="220"/>
      <c r="E2798" s="176"/>
    </row>
    <row r="2799" spans="2:6" ht="18.75">
      <c r="B2799" s="137"/>
      <c r="C2799" s="218"/>
      <c r="D2799" s="220"/>
      <c r="E2799" s="176"/>
    </row>
    <row r="2800" spans="2:6" ht="21">
      <c r="B2800" s="915" t="s">
        <v>267</v>
      </c>
      <c r="C2800" s="915"/>
      <c r="D2800" s="915"/>
      <c r="E2800" s="915"/>
      <c r="F2800" s="915"/>
    </row>
    <row r="2801" spans="2:9">
      <c r="D2801" s="190"/>
      <c r="E2801" s="189"/>
    </row>
    <row r="2802" spans="2:9">
      <c r="B2802" s="908" t="s">
        <v>780</v>
      </c>
      <c r="C2802" s="908"/>
      <c r="D2802" s="908"/>
      <c r="E2802" s="908"/>
      <c r="F2802" s="908"/>
    </row>
    <row r="2803" spans="2:9">
      <c r="B2803" s="908" t="s">
        <v>781</v>
      </c>
      <c r="C2803" s="908"/>
      <c r="D2803" s="908"/>
      <c r="E2803" s="908"/>
      <c r="F2803" s="908"/>
    </row>
    <row r="2804" spans="2:9">
      <c r="B2804" t="s">
        <v>782</v>
      </c>
      <c r="D2804" s="190"/>
      <c r="E2804" s="189"/>
    </row>
    <row r="2805" spans="2:9">
      <c r="B2805" s="188">
        <v>1</v>
      </c>
      <c r="C2805" s="909" t="s">
        <v>872</v>
      </c>
      <c r="D2805" s="909"/>
      <c r="E2805" s="909"/>
    </row>
    <row r="2806" spans="2:9">
      <c r="B2806" s="188">
        <v>2</v>
      </c>
      <c r="C2806" s="909" t="s">
        <v>910</v>
      </c>
      <c r="D2806" s="909"/>
      <c r="E2806" s="909"/>
    </row>
    <row r="2807" spans="2:9">
      <c r="B2807" s="188">
        <v>3</v>
      </c>
      <c r="C2807" s="909" t="s">
        <v>815</v>
      </c>
      <c r="D2807" s="909"/>
      <c r="E2807" s="909"/>
    </row>
    <row r="2808" spans="2:9">
      <c r="D2808" s="190"/>
      <c r="E2808" s="189"/>
    </row>
    <row r="2809" spans="2:9">
      <c r="B2809" s="925" t="s">
        <v>911</v>
      </c>
      <c r="C2809" s="926"/>
      <c r="D2809" s="926"/>
      <c r="E2809" s="926"/>
      <c r="F2809" s="926"/>
      <c r="G2809" s="926"/>
      <c r="H2809" s="926"/>
      <c r="I2809" s="926"/>
    </row>
    <row r="2810" spans="2:9">
      <c r="D2810" s="190"/>
      <c r="E2810" s="189"/>
    </row>
    <row r="2811" spans="2:9" ht="30">
      <c r="B2811" s="191" t="s">
        <v>274</v>
      </c>
      <c r="C2811" s="191" t="s">
        <v>2</v>
      </c>
      <c r="D2811" s="152" t="s">
        <v>275</v>
      </c>
      <c r="E2811" s="158" t="s">
        <v>276</v>
      </c>
      <c r="F2811" s="158" t="s">
        <v>277</v>
      </c>
    </row>
    <row r="2812" spans="2:9" ht="15.75">
      <c r="B2812" s="191"/>
      <c r="C2812" s="99" t="s">
        <v>131</v>
      </c>
      <c r="D2812" s="177">
        <v>1</v>
      </c>
      <c r="E2812" s="178">
        <v>100000</v>
      </c>
      <c r="F2812" s="158">
        <f>E2812*D2812</f>
        <v>100000</v>
      </c>
    </row>
    <row r="2813" spans="2:9" ht="15.75">
      <c r="B2813" s="191"/>
      <c r="C2813" s="118" t="s">
        <v>577</v>
      </c>
      <c r="D2813" s="177">
        <v>20</v>
      </c>
      <c r="E2813" s="198">
        <v>20000</v>
      </c>
      <c r="F2813" s="158">
        <f t="shared" ref="F2813:F2816" si="61">E2813*D2813</f>
        <v>400000</v>
      </c>
    </row>
    <row r="2814" spans="2:9" ht="15.75">
      <c r="B2814" s="191"/>
      <c r="C2814" s="99" t="s">
        <v>811</v>
      </c>
      <c r="D2814" s="177">
        <v>30</v>
      </c>
      <c r="E2814" s="198">
        <v>8500</v>
      </c>
      <c r="F2814" s="158">
        <f t="shared" si="61"/>
        <v>255000</v>
      </c>
    </row>
    <row r="2815" spans="2:9" ht="15.75">
      <c r="B2815" s="191"/>
      <c r="C2815" s="99" t="s">
        <v>478</v>
      </c>
      <c r="D2815" s="177">
        <v>0.5</v>
      </c>
      <c r="E2815" s="198">
        <v>100000</v>
      </c>
      <c r="F2815" s="158">
        <f t="shared" si="61"/>
        <v>50000</v>
      </c>
    </row>
    <row r="2816" spans="2:9" ht="15.75">
      <c r="B2816" s="191"/>
      <c r="C2816" s="99" t="s">
        <v>566</v>
      </c>
      <c r="D2816" s="177">
        <v>0.5</v>
      </c>
      <c r="E2816" s="198">
        <v>100000</v>
      </c>
      <c r="F2816" s="158">
        <f t="shared" si="61"/>
        <v>50000</v>
      </c>
    </row>
    <row r="2817" spans="2:6" ht="15.75">
      <c r="B2817" s="191"/>
      <c r="C2817" s="99"/>
      <c r="D2817" s="177"/>
      <c r="E2817" s="198"/>
      <c r="F2817" s="158"/>
    </row>
    <row r="2818" spans="2:6" ht="18.75">
      <c r="B2818" s="910" t="s">
        <v>263</v>
      </c>
      <c r="C2818" s="911"/>
      <c r="D2818" s="911"/>
      <c r="E2818" s="912"/>
      <c r="F2818" s="159">
        <f>SUM(F2812:F2817)</f>
        <v>855000</v>
      </c>
    </row>
    <row r="2819" spans="2:6" ht="18.75">
      <c r="B2819" s="137"/>
      <c r="C2819" s="188" t="s">
        <v>280</v>
      </c>
      <c r="D2819" s="914" t="s">
        <v>786</v>
      </c>
      <c r="E2819" s="914"/>
      <c r="F2819" s="914"/>
    </row>
    <row r="2820" spans="2:6" ht="18.75">
      <c r="B2820" s="137"/>
      <c r="C2820" s="188" t="s">
        <v>281</v>
      </c>
      <c r="D2820" s="190"/>
      <c r="E2820" s="189" t="s">
        <v>278</v>
      </c>
    </row>
    <row r="2821" spans="2:6" ht="18.75">
      <c r="B2821" s="137"/>
      <c r="C2821" s="188"/>
      <c r="D2821" s="190"/>
      <c r="E2821" s="189"/>
    </row>
    <row r="2822" spans="2:6" ht="18.75">
      <c r="B2822" s="137"/>
      <c r="C2822" s="188"/>
      <c r="D2822" s="190"/>
      <c r="E2822" s="189"/>
    </row>
    <row r="2823" spans="2:6" ht="18.75">
      <c r="B2823" s="137"/>
      <c r="C2823" s="188" t="s">
        <v>784</v>
      </c>
      <c r="D2823" s="190"/>
      <c r="E2823" s="176" t="s">
        <v>876</v>
      </c>
    </row>
    <row r="2824" spans="2:6" ht="18.75">
      <c r="B2824" s="137"/>
      <c r="C2824" s="218"/>
      <c r="D2824" s="220"/>
      <c r="E2824" s="176"/>
    </row>
    <row r="2825" spans="2:6" ht="18.75">
      <c r="B2825" s="137"/>
      <c r="C2825" s="218"/>
      <c r="D2825" s="220"/>
      <c r="E2825" s="176"/>
    </row>
    <row r="2826" spans="2:6" ht="18.75">
      <c r="B2826" s="137"/>
      <c r="C2826" s="218"/>
      <c r="D2826" s="220"/>
      <c r="E2826" s="176"/>
    </row>
    <row r="2827" spans="2:6" ht="18.75">
      <c r="B2827" s="137"/>
      <c r="C2827" s="218"/>
      <c r="D2827" s="220"/>
      <c r="E2827" s="176"/>
    </row>
    <row r="2828" spans="2:6" ht="18.75">
      <c r="B2828" s="137"/>
      <c r="C2828" s="218"/>
      <c r="D2828" s="220"/>
      <c r="E2828" s="176"/>
    </row>
    <row r="2829" spans="2:6" ht="18.75">
      <c r="B2829" s="137"/>
      <c r="C2829" s="218"/>
      <c r="D2829" s="220"/>
      <c r="E2829" s="176"/>
    </row>
    <row r="2830" spans="2:6" ht="18.75">
      <c r="B2830" s="137"/>
      <c r="C2830" s="218"/>
      <c r="D2830" s="220"/>
      <c r="E2830" s="176"/>
    </row>
    <row r="2831" spans="2:6" ht="18.75">
      <c r="B2831" s="137"/>
      <c r="C2831" s="218"/>
      <c r="D2831" s="220"/>
      <c r="E2831" s="176"/>
    </row>
    <row r="2832" spans="2:6" ht="18.75">
      <c r="B2832" s="137"/>
      <c r="C2832" s="218"/>
      <c r="D2832" s="220"/>
      <c r="E2832" s="176"/>
    </row>
    <row r="2833" spans="2:5" ht="18.75">
      <c r="B2833" s="137"/>
      <c r="C2833" s="218"/>
      <c r="D2833" s="220"/>
      <c r="E2833" s="176"/>
    </row>
    <row r="2834" spans="2:5" ht="18.75">
      <c r="B2834" s="137"/>
      <c r="C2834" s="218"/>
      <c r="D2834" s="220"/>
      <c r="E2834" s="176"/>
    </row>
    <row r="2835" spans="2:5" ht="18.75">
      <c r="B2835" s="137"/>
      <c r="C2835" s="218"/>
      <c r="D2835" s="220"/>
      <c r="E2835" s="176"/>
    </row>
    <row r="2836" spans="2:5" ht="18.75">
      <c r="B2836" s="137"/>
      <c r="C2836" s="218"/>
      <c r="D2836" s="220"/>
      <c r="E2836" s="176"/>
    </row>
    <row r="2837" spans="2:5" ht="18.75">
      <c r="B2837" s="137"/>
      <c r="C2837" s="218"/>
      <c r="D2837" s="220"/>
      <c r="E2837" s="176"/>
    </row>
    <row r="2838" spans="2:5" ht="18.75">
      <c r="B2838" s="137"/>
      <c r="C2838" s="218"/>
      <c r="D2838" s="220"/>
      <c r="E2838" s="176"/>
    </row>
    <row r="2839" spans="2:5" ht="18.75">
      <c r="B2839" s="137"/>
      <c r="C2839" s="218"/>
      <c r="D2839" s="220"/>
      <c r="E2839" s="176"/>
    </row>
    <row r="2840" spans="2:5" ht="18.75">
      <c r="B2840" s="137"/>
      <c r="C2840" s="218"/>
      <c r="D2840" s="220"/>
      <c r="E2840" s="176"/>
    </row>
    <row r="2841" spans="2:5" ht="18.75">
      <c r="B2841" s="137"/>
      <c r="C2841" s="218"/>
      <c r="D2841" s="220"/>
      <c r="E2841" s="176"/>
    </row>
    <row r="2842" spans="2:5" ht="18.75">
      <c r="B2842" s="137"/>
      <c r="C2842" s="218"/>
      <c r="D2842" s="220"/>
      <c r="E2842" s="176"/>
    </row>
    <row r="2843" spans="2:5" ht="18.75">
      <c r="B2843" s="137"/>
      <c r="C2843" s="218"/>
      <c r="D2843" s="220"/>
      <c r="E2843" s="176"/>
    </row>
    <row r="2844" spans="2:5" ht="18.75">
      <c r="B2844" s="137"/>
      <c r="C2844" s="218"/>
      <c r="D2844" s="220"/>
      <c r="E2844" s="176"/>
    </row>
    <row r="2845" spans="2:5" ht="18.75">
      <c r="B2845" s="137"/>
      <c r="C2845" s="218"/>
      <c r="D2845" s="220"/>
      <c r="E2845" s="176"/>
    </row>
    <row r="2846" spans="2:5" ht="18.75">
      <c r="B2846" s="137"/>
      <c r="C2846" s="218"/>
      <c r="D2846" s="220"/>
      <c r="E2846" s="176"/>
    </row>
    <row r="2847" spans="2:5" ht="18.75">
      <c r="B2847" s="137"/>
      <c r="C2847" s="218"/>
      <c r="D2847" s="220"/>
      <c r="E2847" s="176"/>
    </row>
    <row r="2848" spans="2:5" ht="18.75">
      <c r="B2848" s="137"/>
      <c r="C2848" s="218"/>
      <c r="D2848" s="220"/>
      <c r="E2848" s="176"/>
    </row>
    <row r="2849" spans="2:9" ht="21">
      <c r="B2849" s="915" t="s">
        <v>267</v>
      </c>
      <c r="C2849" s="915"/>
      <c r="D2849" s="915"/>
      <c r="E2849" s="915"/>
      <c r="F2849" s="915"/>
    </row>
    <row r="2850" spans="2:9">
      <c r="D2850" s="190"/>
      <c r="E2850" s="189"/>
    </row>
    <row r="2851" spans="2:9">
      <c r="B2851" s="908" t="s">
        <v>780</v>
      </c>
      <c r="C2851" s="908"/>
      <c r="D2851" s="908"/>
      <c r="E2851" s="908"/>
      <c r="F2851" s="908"/>
    </row>
    <row r="2852" spans="2:9">
      <c r="B2852" s="908" t="s">
        <v>781</v>
      </c>
      <c r="C2852" s="908"/>
      <c r="D2852" s="908"/>
      <c r="E2852" s="908"/>
      <c r="F2852" s="908"/>
    </row>
    <row r="2853" spans="2:9">
      <c r="B2853" t="s">
        <v>782</v>
      </c>
      <c r="D2853" s="190"/>
      <c r="E2853" s="189"/>
    </row>
    <row r="2854" spans="2:9">
      <c r="B2854" s="188">
        <v>1</v>
      </c>
      <c r="C2854" s="909" t="s">
        <v>872</v>
      </c>
      <c r="D2854" s="909"/>
      <c r="E2854" s="909"/>
    </row>
    <row r="2855" spans="2:9">
      <c r="B2855" s="188">
        <v>2</v>
      </c>
      <c r="C2855" s="909" t="s">
        <v>912</v>
      </c>
      <c r="D2855" s="909"/>
      <c r="E2855" s="909"/>
    </row>
    <row r="2856" spans="2:9">
      <c r="B2856" s="188">
        <v>3</v>
      </c>
      <c r="C2856" s="909" t="s">
        <v>815</v>
      </c>
      <c r="D2856" s="909"/>
      <c r="E2856" s="909"/>
    </row>
    <row r="2857" spans="2:9">
      <c r="D2857" s="190"/>
      <c r="E2857" s="189"/>
    </row>
    <row r="2858" spans="2:9">
      <c r="B2858" s="925" t="s">
        <v>913</v>
      </c>
      <c r="C2858" s="926"/>
      <c r="D2858" s="926"/>
      <c r="E2858" s="926"/>
      <c r="F2858" s="926"/>
      <c r="G2858" s="926"/>
      <c r="H2858" s="926"/>
      <c r="I2858" s="926"/>
    </row>
    <row r="2859" spans="2:9">
      <c r="D2859" s="190"/>
      <c r="E2859" s="189"/>
    </row>
    <row r="2860" spans="2:9" ht="30">
      <c r="B2860" s="191" t="s">
        <v>274</v>
      </c>
      <c r="C2860" s="191" t="s">
        <v>2</v>
      </c>
      <c r="D2860" s="152" t="s">
        <v>275</v>
      </c>
      <c r="E2860" s="158" t="s">
        <v>276</v>
      </c>
      <c r="F2860" s="158" t="s">
        <v>277</v>
      </c>
    </row>
    <row r="2861" spans="2:9" ht="15.75">
      <c r="B2861" s="191"/>
      <c r="C2861" s="99" t="s">
        <v>131</v>
      </c>
      <c r="D2861" s="177">
        <v>1</v>
      </c>
      <c r="E2861" s="178">
        <v>100000</v>
      </c>
      <c r="F2861" s="158">
        <f>E2861*D2861</f>
        <v>100000</v>
      </c>
    </row>
    <row r="2862" spans="2:9" ht="15.75">
      <c r="B2862" s="191"/>
      <c r="C2862" s="118" t="s">
        <v>577</v>
      </c>
      <c r="D2862" s="177">
        <v>20</v>
      </c>
      <c r="E2862" s="198">
        <v>20000</v>
      </c>
      <c r="F2862" s="158">
        <f t="shared" ref="F2862:F2865" si="62">E2862*D2862</f>
        <v>400000</v>
      </c>
    </row>
    <row r="2863" spans="2:9" ht="15.75">
      <c r="B2863" s="191"/>
      <c r="C2863" s="99" t="s">
        <v>811</v>
      </c>
      <c r="D2863" s="177">
        <v>30</v>
      </c>
      <c r="E2863" s="198">
        <v>8500</v>
      </c>
      <c r="F2863" s="158">
        <f t="shared" si="62"/>
        <v>255000</v>
      </c>
    </row>
    <row r="2864" spans="2:9" ht="15.75">
      <c r="B2864" s="191"/>
      <c r="C2864" s="99" t="s">
        <v>478</v>
      </c>
      <c r="D2864" s="177">
        <v>0.5</v>
      </c>
      <c r="E2864" s="198">
        <v>100000</v>
      </c>
      <c r="F2864" s="158">
        <f t="shared" si="62"/>
        <v>50000</v>
      </c>
    </row>
    <row r="2865" spans="2:6" ht="15.75">
      <c r="B2865" s="191"/>
      <c r="C2865" s="99" t="s">
        <v>566</v>
      </c>
      <c r="D2865" s="177">
        <v>0.5</v>
      </c>
      <c r="E2865" s="198">
        <v>100000</v>
      </c>
      <c r="F2865" s="158">
        <f t="shared" si="62"/>
        <v>50000</v>
      </c>
    </row>
    <row r="2866" spans="2:6" ht="15.75">
      <c r="B2866" s="191"/>
      <c r="C2866" s="99"/>
      <c r="D2866" s="177"/>
      <c r="E2866" s="198"/>
      <c r="F2866" s="158"/>
    </row>
    <row r="2867" spans="2:6" ht="18.75">
      <c r="B2867" s="910" t="s">
        <v>263</v>
      </c>
      <c r="C2867" s="911"/>
      <c r="D2867" s="911"/>
      <c r="E2867" s="912"/>
      <c r="F2867" s="159">
        <f>SUM(F2861:F2866)</f>
        <v>855000</v>
      </c>
    </row>
    <row r="2868" spans="2:6" ht="18.75">
      <c r="B2868" s="137"/>
      <c r="C2868" s="188" t="s">
        <v>280</v>
      </c>
      <c r="D2868" s="914" t="s">
        <v>786</v>
      </c>
      <c r="E2868" s="914"/>
      <c r="F2868" s="914"/>
    </row>
    <row r="2869" spans="2:6" ht="18.75">
      <c r="B2869" s="137"/>
      <c r="C2869" s="188" t="s">
        <v>281</v>
      </c>
      <c r="D2869" s="190"/>
      <c r="E2869" s="189" t="s">
        <v>278</v>
      </c>
    </row>
    <row r="2870" spans="2:6" ht="18.75">
      <c r="B2870" s="137"/>
      <c r="C2870" s="188"/>
      <c r="D2870" s="190"/>
      <c r="E2870" s="189"/>
    </row>
    <row r="2871" spans="2:6" ht="18.75">
      <c r="B2871" s="137"/>
      <c r="C2871" s="188"/>
      <c r="D2871" s="190"/>
      <c r="E2871" s="189"/>
    </row>
    <row r="2872" spans="2:6" ht="18.75">
      <c r="B2872" s="137"/>
      <c r="C2872" s="188" t="s">
        <v>784</v>
      </c>
      <c r="D2872" s="190"/>
      <c r="E2872" s="176" t="s">
        <v>876</v>
      </c>
    </row>
    <row r="2873" spans="2:6" ht="18.75">
      <c r="B2873" s="137"/>
      <c r="C2873" s="218"/>
      <c r="D2873" s="220"/>
      <c r="E2873" s="176"/>
    </row>
    <row r="2874" spans="2:6" ht="18.75">
      <c r="B2874" s="137"/>
      <c r="C2874" s="218"/>
      <c r="D2874" s="220"/>
      <c r="E2874" s="176"/>
    </row>
    <row r="2875" spans="2:6" ht="18.75">
      <c r="B2875" s="137"/>
      <c r="C2875" s="218"/>
      <c r="D2875" s="220"/>
      <c r="E2875" s="176"/>
    </row>
    <row r="2876" spans="2:6" ht="18.75">
      <c r="B2876" s="137"/>
      <c r="C2876" s="218"/>
      <c r="D2876" s="220"/>
      <c r="E2876" s="176"/>
    </row>
    <row r="2877" spans="2:6" ht="18.75">
      <c r="B2877" s="137"/>
      <c r="C2877" s="218"/>
      <c r="D2877" s="220"/>
      <c r="E2877" s="176"/>
    </row>
    <row r="2878" spans="2:6" ht="18.75">
      <c r="B2878" s="137"/>
      <c r="C2878" s="218"/>
      <c r="D2878" s="220"/>
      <c r="E2878" s="176"/>
    </row>
    <row r="2879" spans="2:6" ht="18.75">
      <c r="B2879" s="137"/>
      <c r="C2879" s="218"/>
      <c r="D2879" s="220"/>
      <c r="E2879" s="176"/>
    </row>
    <row r="2880" spans="2:6" ht="18.75">
      <c r="B2880" s="137"/>
      <c r="C2880" s="218"/>
      <c r="D2880" s="220"/>
      <c r="E2880" s="176"/>
    </row>
    <row r="2881" spans="2:5" ht="18.75">
      <c r="B2881" s="137"/>
      <c r="C2881" s="218"/>
      <c r="D2881" s="220"/>
      <c r="E2881" s="176"/>
    </row>
    <row r="2882" spans="2:5" ht="18.75">
      <c r="B2882" s="137"/>
      <c r="C2882" s="218"/>
      <c r="D2882" s="220"/>
      <c r="E2882" s="176"/>
    </row>
    <row r="2883" spans="2:5" ht="18.75">
      <c r="B2883" s="137"/>
      <c r="C2883" s="218"/>
      <c r="D2883" s="220"/>
      <c r="E2883" s="176"/>
    </row>
    <row r="2884" spans="2:5" ht="18.75">
      <c r="B2884" s="137"/>
      <c r="C2884" s="218"/>
      <c r="D2884" s="220"/>
      <c r="E2884" s="176"/>
    </row>
    <row r="2885" spans="2:5" ht="18.75">
      <c r="B2885" s="137"/>
      <c r="C2885" s="218"/>
      <c r="D2885" s="220"/>
      <c r="E2885" s="176"/>
    </row>
    <row r="2886" spans="2:5" ht="18.75">
      <c r="B2886" s="137"/>
      <c r="C2886" s="218"/>
      <c r="D2886" s="220"/>
      <c r="E2886" s="176"/>
    </row>
    <row r="2887" spans="2:5" ht="18.75">
      <c r="B2887" s="137"/>
      <c r="C2887" s="218"/>
      <c r="D2887" s="220"/>
      <c r="E2887" s="176"/>
    </row>
    <row r="2888" spans="2:5" ht="18.75">
      <c r="B2888" s="137"/>
      <c r="C2888" s="218"/>
      <c r="D2888" s="220"/>
      <c r="E2888" s="176"/>
    </row>
    <row r="2889" spans="2:5" ht="18.75">
      <c r="B2889" s="137"/>
      <c r="C2889" s="218"/>
      <c r="D2889" s="220"/>
      <c r="E2889" s="176"/>
    </row>
    <row r="2890" spans="2:5" ht="18.75">
      <c r="B2890" s="137"/>
      <c r="C2890" s="218"/>
      <c r="D2890" s="220"/>
      <c r="E2890" s="176"/>
    </row>
    <row r="2891" spans="2:5" ht="18.75">
      <c r="B2891" s="137"/>
      <c r="C2891" s="218"/>
      <c r="D2891" s="220"/>
      <c r="E2891" s="176"/>
    </row>
    <row r="2892" spans="2:5" ht="18.75">
      <c r="B2892" s="137"/>
      <c r="C2892" s="218"/>
      <c r="D2892" s="220"/>
      <c r="E2892" s="176"/>
    </row>
    <row r="2893" spans="2:5" ht="18.75">
      <c r="B2893" s="137"/>
      <c r="C2893" s="218"/>
      <c r="D2893" s="220"/>
      <c r="E2893" s="176"/>
    </row>
    <row r="2894" spans="2:5" ht="18.75">
      <c r="B2894" s="137"/>
      <c r="C2894" s="218"/>
      <c r="D2894" s="220"/>
      <c r="E2894" s="176"/>
    </row>
    <row r="2895" spans="2:5" ht="18.75">
      <c r="B2895" s="137"/>
      <c r="C2895" s="218"/>
      <c r="D2895" s="220"/>
      <c r="E2895" s="176"/>
    </row>
    <row r="2896" spans="2:5" ht="18.75">
      <c r="B2896" s="137"/>
      <c r="C2896" s="218"/>
      <c r="D2896" s="220"/>
      <c r="E2896" s="176"/>
    </row>
    <row r="2897" spans="2:9" ht="18.75">
      <c r="B2897" s="137"/>
      <c r="C2897" s="218"/>
      <c r="D2897" s="220"/>
      <c r="E2897" s="176"/>
    </row>
    <row r="2898" spans="2:9" ht="21">
      <c r="B2898" s="915" t="s">
        <v>267</v>
      </c>
      <c r="C2898" s="915"/>
      <c r="D2898" s="915"/>
      <c r="E2898" s="915"/>
      <c r="F2898" s="915"/>
    </row>
    <row r="2899" spans="2:9">
      <c r="D2899" s="190"/>
      <c r="E2899" s="189"/>
    </row>
    <row r="2900" spans="2:9">
      <c r="B2900" s="908" t="s">
        <v>780</v>
      </c>
      <c r="C2900" s="908"/>
      <c r="D2900" s="908"/>
      <c r="E2900" s="908"/>
      <c r="F2900" s="908"/>
    </row>
    <row r="2901" spans="2:9">
      <c r="B2901" s="908" t="s">
        <v>781</v>
      </c>
      <c r="C2901" s="908"/>
      <c r="D2901" s="908"/>
      <c r="E2901" s="908"/>
      <c r="F2901" s="908"/>
    </row>
    <row r="2902" spans="2:9">
      <c r="B2902" t="s">
        <v>782</v>
      </c>
      <c r="D2902" s="190"/>
      <c r="E2902" s="189"/>
    </row>
    <row r="2903" spans="2:9">
      <c r="B2903" s="188">
        <v>1</v>
      </c>
      <c r="C2903" s="909" t="s">
        <v>872</v>
      </c>
      <c r="D2903" s="909"/>
      <c r="E2903" s="909"/>
    </row>
    <row r="2904" spans="2:9">
      <c r="B2904" s="188">
        <v>2</v>
      </c>
      <c r="C2904" s="909" t="s">
        <v>914</v>
      </c>
      <c r="D2904" s="909"/>
      <c r="E2904" s="909"/>
    </row>
    <row r="2905" spans="2:9">
      <c r="B2905" s="188">
        <v>3</v>
      </c>
      <c r="C2905" s="909" t="s">
        <v>815</v>
      </c>
      <c r="D2905" s="909"/>
      <c r="E2905" s="909"/>
    </row>
    <row r="2906" spans="2:9">
      <c r="D2906" s="190"/>
      <c r="E2906" s="189"/>
    </row>
    <row r="2907" spans="2:9">
      <c r="B2907" s="925" t="s">
        <v>917</v>
      </c>
      <c r="C2907" s="926"/>
      <c r="D2907" s="926"/>
      <c r="E2907" s="926"/>
      <c r="F2907" s="926"/>
      <c r="G2907" s="926"/>
      <c r="H2907" s="926"/>
      <c r="I2907" s="926"/>
    </row>
    <row r="2908" spans="2:9">
      <c r="D2908" s="190"/>
      <c r="E2908" s="189"/>
    </row>
    <row r="2909" spans="2:9" ht="30">
      <c r="B2909" s="191" t="s">
        <v>274</v>
      </c>
      <c r="C2909" s="191" t="s">
        <v>2</v>
      </c>
      <c r="D2909" s="152" t="s">
        <v>275</v>
      </c>
      <c r="E2909" s="158" t="s">
        <v>276</v>
      </c>
      <c r="F2909" s="158" t="s">
        <v>277</v>
      </c>
    </row>
    <row r="2910" spans="2:9" ht="15.75">
      <c r="B2910" s="191"/>
      <c r="C2910" s="99" t="s">
        <v>131</v>
      </c>
      <c r="D2910" s="177">
        <v>1</v>
      </c>
      <c r="E2910" s="178">
        <v>100000</v>
      </c>
      <c r="F2910" s="158">
        <f>E2910*D2910</f>
        <v>100000</v>
      </c>
    </row>
    <row r="2911" spans="2:9" ht="15.75">
      <c r="B2911" s="191"/>
      <c r="C2911" s="118" t="s">
        <v>577</v>
      </c>
      <c r="D2911" s="177">
        <v>20</v>
      </c>
      <c r="E2911" s="198">
        <v>20000</v>
      </c>
      <c r="F2911" s="158">
        <f t="shared" ref="F2911:F2914" si="63">E2911*D2911</f>
        <v>400000</v>
      </c>
    </row>
    <row r="2912" spans="2:9" ht="15.75">
      <c r="B2912" s="191"/>
      <c r="C2912" s="99" t="s">
        <v>811</v>
      </c>
      <c r="D2912" s="177">
        <v>30</v>
      </c>
      <c r="E2912" s="198">
        <v>8500</v>
      </c>
      <c r="F2912" s="158">
        <f t="shared" si="63"/>
        <v>255000</v>
      </c>
    </row>
    <row r="2913" spans="2:6" ht="15.75">
      <c r="B2913" s="191"/>
      <c r="C2913" s="99" t="s">
        <v>478</v>
      </c>
      <c r="D2913" s="177">
        <v>0.5</v>
      </c>
      <c r="E2913" s="198">
        <v>100000</v>
      </c>
      <c r="F2913" s="158">
        <f t="shared" si="63"/>
        <v>50000</v>
      </c>
    </row>
    <row r="2914" spans="2:6" ht="15.75">
      <c r="B2914" s="191"/>
      <c r="C2914" s="99" t="s">
        <v>566</v>
      </c>
      <c r="D2914" s="177">
        <v>0.5</v>
      </c>
      <c r="E2914" s="198">
        <v>100000</v>
      </c>
      <c r="F2914" s="158">
        <f t="shared" si="63"/>
        <v>50000</v>
      </c>
    </row>
    <row r="2915" spans="2:6" ht="15.75">
      <c r="B2915" s="191"/>
      <c r="C2915" s="99"/>
      <c r="D2915" s="177"/>
      <c r="E2915" s="198"/>
      <c r="F2915" s="158"/>
    </row>
    <row r="2916" spans="2:6" ht="18.75">
      <c r="B2916" s="910" t="s">
        <v>263</v>
      </c>
      <c r="C2916" s="911"/>
      <c r="D2916" s="911"/>
      <c r="E2916" s="912"/>
      <c r="F2916" s="159">
        <f>SUM(F2910:F2915)</f>
        <v>855000</v>
      </c>
    </row>
    <row r="2917" spans="2:6" ht="18.75">
      <c r="B2917" s="137"/>
      <c r="C2917" s="188" t="s">
        <v>280</v>
      </c>
      <c r="D2917" s="914" t="s">
        <v>786</v>
      </c>
      <c r="E2917" s="914"/>
      <c r="F2917" s="914"/>
    </row>
    <row r="2918" spans="2:6" ht="18.75">
      <c r="B2918" s="137"/>
      <c r="C2918" s="188" t="s">
        <v>281</v>
      </c>
      <c r="D2918" s="190"/>
      <c r="E2918" s="189" t="s">
        <v>278</v>
      </c>
    </row>
    <row r="2919" spans="2:6" ht="18.75">
      <c r="B2919" s="137"/>
      <c r="C2919" s="188"/>
      <c r="D2919" s="190"/>
      <c r="E2919" s="189"/>
    </row>
    <row r="2920" spans="2:6" ht="18.75">
      <c r="B2920" s="137"/>
      <c r="C2920" s="188"/>
      <c r="D2920" s="190"/>
      <c r="E2920" s="189"/>
    </row>
    <row r="2921" spans="2:6" ht="18.75">
      <c r="B2921" s="137"/>
      <c r="C2921" s="188" t="s">
        <v>784</v>
      </c>
      <c r="D2921" s="190"/>
      <c r="E2921" s="176" t="s">
        <v>876</v>
      </c>
    </row>
    <row r="2922" spans="2:6" ht="18.75">
      <c r="B2922" s="137"/>
      <c r="C2922" s="218"/>
      <c r="D2922" s="220"/>
      <c r="E2922" s="176"/>
    </row>
    <row r="2923" spans="2:6" ht="18.75">
      <c r="B2923" s="137"/>
      <c r="C2923" s="218"/>
      <c r="D2923" s="220"/>
      <c r="E2923" s="176"/>
    </row>
    <row r="2924" spans="2:6" ht="18.75">
      <c r="B2924" s="137"/>
      <c r="C2924" s="218"/>
      <c r="D2924" s="220"/>
      <c r="E2924" s="176"/>
    </row>
    <row r="2925" spans="2:6" ht="18.75">
      <c r="B2925" s="137"/>
      <c r="C2925" s="218"/>
      <c r="D2925" s="220"/>
      <c r="E2925" s="176"/>
    </row>
    <row r="2926" spans="2:6" ht="18.75">
      <c r="B2926" s="137"/>
      <c r="C2926" s="218"/>
      <c r="D2926" s="220"/>
      <c r="E2926" s="176"/>
    </row>
    <row r="2927" spans="2:6" ht="18.75">
      <c r="B2927" s="137"/>
      <c r="C2927" s="218"/>
      <c r="D2927" s="220"/>
      <c r="E2927" s="176"/>
    </row>
    <row r="2928" spans="2:6" ht="18.75">
      <c r="B2928" s="137"/>
      <c r="C2928" s="218"/>
      <c r="D2928" s="220"/>
      <c r="E2928" s="176"/>
    </row>
    <row r="2929" spans="2:5" ht="18.75">
      <c r="B2929" s="137"/>
      <c r="C2929" s="218"/>
      <c r="D2929" s="220"/>
      <c r="E2929" s="176"/>
    </row>
    <row r="2930" spans="2:5" ht="18.75">
      <c r="B2930" s="137"/>
      <c r="C2930" s="218"/>
      <c r="D2930" s="220"/>
      <c r="E2930" s="176"/>
    </row>
    <row r="2931" spans="2:5" ht="18.75">
      <c r="B2931" s="137"/>
      <c r="C2931" s="218"/>
      <c r="D2931" s="220"/>
      <c r="E2931" s="176"/>
    </row>
    <row r="2932" spans="2:5" ht="18.75">
      <c r="B2932" s="137"/>
      <c r="C2932" s="218"/>
      <c r="D2932" s="220"/>
      <c r="E2932" s="176"/>
    </row>
    <row r="2933" spans="2:5" ht="18.75">
      <c r="B2933" s="137"/>
      <c r="C2933" s="218"/>
      <c r="D2933" s="220"/>
      <c r="E2933" s="176"/>
    </row>
    <row r="2934" spans="2:5" ht="18.75">
      <c r="B2934" s="137"/>
      <c r="C2934" s="218"/>
      <c r="D2934" s="220"/>
      <c r="E2934" s="176"/>
    </row>
    <row r="2935" spans="2:5" ht="18.75">
      <c r="B2935" s="137"/>
      <c r="C2935" s="218"/>
      <c r="D2935" s="220"/>
      <c r="E2935" s="176"/>
    </row>
    <row r="2936" spans="2:5" ht="18.75">
      <c r="B2936" s="137"/>
      <c r="C2936" s="218"/>
      <c r="D2936" s="220"/>
      <c r="E2936" s="176"/>
    </row>
    <row r="2937" spans="2:5" ht="18.75">
      <c r="B2937" s="137"/>
      <c r="C2937" s="218"/>
      <c r="D2937" s="220"/>
      <c r="E2937" s="176"/>
    </row>
    <row r="2938" spans="2:5" ht="18.75">
      <c r="B2938" s="137"/>
      <c r="C2938" s="218"/>
      <c r="D2938" s="220"/>
      <c r="E2938" s="176"/>
    </row>
    <row r="2939" spans="2:5" ht="18.75">
      <c r="B2939" s="137"/>
      <c r="C2939" s="218"/>
      <c r="D2939" s="220"/>
      <c r="E2939" s="176"/>
    </row>
    <row r="2940" spans="2:5" ht="18.75">
      <c r="B2940" s="137"/>
      <c r="C2940" s="218"/>
      <c r="D2940" s="220"/>
      <c r="E2940" s="176"/>
    </row>
    <row r="2941" spans="2:5" ht="18.75">
      <c r="B2941" s="137"/>
      <c r="C2941" s="218"/>
      <c r="D2941" s="220"/>
      <c r="E2941" s="176"/>
    </row>
    <row r="2942" spans="2:5" ht="18.75">
      <c r="B2942" s="137"/>
      <c r="C2942" s="218"/>
      <c r="D2942" s="220"/>
      <c r="E2942" s="176"/>
    </row>
    <row r="2943" spans="2:5" ht="18.75">
      <c r="B2943" s="137"/>
      <c r="C2943" s="218"/>
      <c r="D2943" s="220"/>
      <c r="E2943" s="176"/>
    </row>
    <row r="2944" spans="2:5" ht="18.75">
      <c r="B2944" s="137"/>
      <c r="C2944" s="218"/>
      <c r="D2944" s="220"/>
      <c r="E2944" s="176"/>
    </row>
    <row r="2945" spans="2:9" ht="18.75">
      <c r="B2945" s="137"/>
      <c r="C2945" s="218"/>
      <c r="D2945" s="220"/>
      <c r="E2945" s="176"/>
    </row>
    <row r="2946" spans="2:9" ht="18.75">
      <c r="B2946" s="137"/>
      <c r="C2946" s="218"/>
      <c r="D2946" s="220"/>
      <c r="E2946" s="176"/>
    </row>
    <row r="2947" spans="2:9" ht="21">
      <c r="B2947" s="915" t="s">
        <v>267</v>
      </c>
      <c r="C2947" s="915"/>
      <c r="D2947" s="915"/>
      <c r="E2947" s="915"/>
      <c r="F2947" s="915"/>
    </row>
    <row r="2948" spans="2:9">
      <c r="D2948" s="190"/>
      <c r="E2948" s="189"/>
    </row>
    <row r="2949" spans="2:9">
      <c r="B2949" s="908" t="s">
        <v>780</v>
      </c>
      <c r="C2949" s="908"/>
      <c r="D2949" s="908"/>
      <c r="E2949" s="908"/>
      <c r="F2949" s="908"/>
    </row>
    <row r="2950" spans="2:9">
      <c r="B2950" s="908" t="s">
        <v>781</v>
      </c>
      <c r="C2950" s="908"/>
      <c r="D2950" s="908"/>
      <c r="E2950" s="908"/>
      <c r="F2950" s="908"/>
    </row>
    <row r="2951" spans="2:9">
      <c r="B2951" t="s">
        <v>782</v>
      </c>
      <c r="D2951" s="190"/>
      <c r="E2951" s="189"/>
    </row>
    <row r="2952" spans="2:9">
      <c r="B2952" s="188">
        <v>1</v>
      </c>
      <c r="C2952" s="909" t="s">
        <v>872</v>
      </c>
      <c r="D2952" s="909"/>
      <c r="E2952" s="909"/>
    </row>
    <row r="2953" spans="2:9">
      <c r="B2953" s="188">
        <v>2</v>
      </c>
      <c r="C2953" s="909" t="s">
        <v>919</v>
      </c>
      <c r="D2953" s="909"/>
      <c r="E2953" s="909"/>
    </row>
    <row r="2954" spans="2:9">
      <c r="B2954" s="188">
        <v>3</v>
      </c>
      <c r="C2954" s="909" t="s">
        <v>916</v>
      </c>
      <c r="D2954" s="909"/>
      <c r="E2954" s="909"/>
    </row>
    <row r="2955" spans="2:9">
      <c r="D2955" s="190"/>
      <c r="E2955" s="189"/>
    </row>
    <row r="2956" spans="2:9">
      <c r="B2956" s="925" t="s">
        <v>915</v>
      </c>
      <c r="C2956" s="926"/>
      <c r="D2956" s="926"/>
      <c r="E2956" s="926"/>
      <c r="F2956" s="926"/>
      <c r="G2956" s="926"/>
      <c r="H2956" s="926"/>
      <c r="I2956" s="926"/>
    </row>
    <row r="2957" spans="2:9">
      <c r="D2957" s="190"/>
      <c r="E2957" s="189"/>
    </row>
    <row r="2958" spans="2:9" ht="30">
      <c r="B2958" s="191" t="s">
        <v>274</v>
      </c>
      <c r="C2958" s="191" t="s">
        <v>2</v>
      </c>
      <c r="D2958" s="152" t="s">
        <v>275</v>
      </c>
      <c r="E2958" s="158" t="s">
        <v>276</v>
      </c>
      <c r="F2958" s="158" t="s">
        <v>277</v>
      </c>
    </row>
    <row r="2959" spans="2:9" ht="15.75">
      <c r="B2959" s="191"/>
      <c r="C2959" s="99" t="s">
        <v>131</v>
      </c>
      <c r="D2959" s="177">
        <v>1</v>
      </c>
      <c r="E2959" s="178">
        <v>100000</v>
      </c>
      <c r="F2959" s="158">
        <f>E2959*D2959</f>
        <v>100000</v>
      </c>
    </row>
    <row r="2960" spans="2:9" ht="15.75">
      <c r="B2960" s="191"/>
      <c r="C2960" s="118" t="s">
        <v>577</v>
      </c>
      <c r="D2960" s="177">
        <v>20</v>
      </c>
      <c r="E2960" s="198">
        <v>20000</v>
      </c>
      <c r="F2960" s="158">
        <f t="shared" ref="F2960:F2963" si="64">E2960*D2960</f>
        <v>400000</v>
      </c>
    </row>
    <row r="2961" spans="2:6" ht="15.75">
      <c r="B2961" s="191"/>
      <c r="C2961" s="99" t="s">
        <v>811</v>
      </c>
      <c r="D2961" s="177">
        <v>30</v>
      </c>
      <c r="E2961" s="198">
        <v>8500</v>
      </c>
      <c r="F2961" s="158">
        <f t="shared" si="64"/>
        <v>255000</v>
      </c>
    </row>
    <row r="2962" spans="2:6" ht="15.75">
      <c r="B2962" s="191"/>
      <c r="C2962" s="99" t="s">
        <v>478</v>
      </c>
      <c r="D2962" s="177">
        <v>0.5</v>
      </c>
      <c r="E2962" s="198">
        <v>100000</v>
      </c>
      <c r="F2962" s="158">
        <f t="shared" si="64"/>
        <v>50000</v>
      </c>
    </row>
    <row r="2963" spans="2:6" ht="15.75">
      <c r="B2963" s="191"/>
      <c r="C2963" s="99" t="s">
        <v>566</v>
      </c>
      <c r="D2963" s="177">
        <v>0.5</v>
      </c>
      <c r="E2963" s="198">
        <v>100000</v>
      </c>
      <c r="F2963" s="158">
        <f t="shared" si="64"/>
        <v>50000</v>
      </c>
    </row>
    <row r="2964" spans="2:6" ht="15.75">
      <c r="B2964" s="191"/>
      <c r="C2964" s="99"/>
      <c r="D2964" s="177"/>
      <c r="E2964" s="198"/>
      <c r="F2964" s="158"/>
    </row>
    <row r="2965" spans="2:6" ht="18.75">
      <c r="B2965" s="910" t="s">
        <v>263</v>
      </c>
      <c r="C2965" s="911"/>
      <c r="D2965" s="911"/>
      <c r="E2965" s="912"/>
      <c r="F2965" s="159">
        <f>SUM(F2959:F2964)</f>
        <v>855000</v>
      </c>
    </row>
    <row r="2966" spans="2:6" ht="18.75">
      <c r="B2966" s="137"/>
      <c r="C2966" s="188" t="s">
        <v>280</v>
      </c>
      <c r="D2966" s="914" t="s">
        <v>786</v>
      </c>
      <c r="E2966" s="914"/>
      <c r="F2966" s="914"/>
    </row>
    <row r="2967" spans="2:6" ht="18.75">
      <c r="B2967" s="137"/>
      <c r="C2967" s="188" t="s">
        <v>281</v>
      </c>
      <c r="D2967" s="190"/>
      <c r="E2967" s="189" t="s">
        <v>278</v>
      </c>
    </row>
    <row r="2968" spans="2:6" ht="18.75">
      <c r="B2968" s="137"/>
      <c r="C2968" s="188"/>
      <c r="D2968" s="190"/>
      <c r="E2968" s="189"/>
    </row>
    <row r="2969" spans="2:6" ht="18.75">
      <c r="B2969" s="137"/>
      <c r="C2969" s="188"/>
      <c r="D2969" s="190"/>
      <c r="E2969" s="189"/>
    </row>
    <row r="2970" spans="2:6" ht="18.75">
      <c r="B2970" s="137"/>
      <c r="C2970" s="188" t="s">
        <v>784</v>
      </c>
      <c r="D2970" s="190"/>
      <c r="E2970" s="176" t="s">
        <v>876</v>
      </c>
    </row>
    <row r="2971" spans="2:6" ht="18.75">
      <c r="B2971" s="137"/>
      <c r="C2971" s="218"/>
      <c r="D2971" s="220"/>
      <c r="E2971" s="176"/>
    </row>
    <row r="2972" spans="2:6" ht="18.75">
      <c r="B2972" s="137"/>
      <c r="C2972" s="218"/>
      <c r="D2972" s="220"/>
      <c r="E2972" s="176"/>
    </row>
    <row r="2973" spans="2:6" ht="18.75">
      <c r="B2973" s="137"/>
      <c r="C2973" s="218"/>
      <c r="D2973" s="220"/>
      <c r="E2973" s="176"/>
    </row>
    <row r="2974" spans="2:6" ht="18.75">
      <c r="B2974" s="137"/>
      <c r="C2974" s="218"/>
      <c r="D2974" s="220"/>
      <c r="E2974" s="176"/>
    </row>
    <row r="2975" spans="2:6" ht="18.75">
      <c r="B2975" s="137"/>
      <c r="C2975" s="218"/>
      <c r="D2975" s="220"/>
      <c r="E2975" s="176"/>
    </row>
    <row r="2976" spans="2:6" ht="18.75">
      <c r="B2976" s="137"/>
      <c r="C2976" s="218"/>
      <c r="D2976" s="220"/>
      <c r="E2976" s="176"/>
    </row>
    <row r="2977" spans="2:5" ht="18.75">
      <c r="B2977" s="137"/>
      <c r="C2977" s="218"/>
      <c r="D2977" s="220"/>
      <c r="E2977" s="176"/>
    </row>
    <row r="2978" spans="2:5" ht="18.75">
      <c r="B2978" s="137"/>
      <c r="C2978" s="218"/>
      <c r="D2978" s="220"/>
      <c r="E2978" s="176"/>
    </row>
    <row r="2979" spans="2:5" ht="18.75">
      <c r="B2979" s="137"/>
      <c r="C2979" s="218"/>
      <c r="D2979" s="220"/>
      <c r="E2979" s="176"/>
    </row>
    <row r="2980" spans="2:5" ht="18.75">
      <c r="B2980" s="137"/>
      <c r="C2980" s="218"/>
      <c r="D2980" s="220"/>
      <c r="E2980" s="176"/>
    </row>
    <row r="2981" spans="2:5" ht="18.75">
      <c r="B2981" s="137"/>
      <c r="C2981" s="218"/>
      <c r="D2981" s="220"/>
      <c r="E2981" s="176"/>
    </row>
    <row r="2982" spans="2:5" ht="18.75">
      <c r="B2982" s="137"/>
      <c r="C2982" s="218"/>
      <c r="D2982" s="220"/>
      <c r="E2982" s="176"/>
    </row>
    <row r="2983" spans="2:5" ht="18.75">
      <c r="B2983" s="137"/>
      <c r="C2983" s="218"/>
      <c r="D2983" s="220"/>
      <c r="E2983" s="176"/>
    </row>
    <row r="2984" spans="2:5" ht="18.75">
      <c r="B2984" s="137"/>
      <c r="C2984" s="218"/>
      <c r="D2984" s="220"/>
      <c r="E2984" s="176"/>
    </row>
    <row r="2985" spans="2:5" ht="18.75">
      <c r="B2985" s="137"/>
      <c r="C2985" s="218"/>
      <c r="D2985" s="220"/>
      <c r="E2985" s="176"/>
    </row>
    <row r="2986" spans="2:5" ht="18.75">
      <c r="B2986" s="137"/>
      <c r="C2986" s="218"/>
      <c r="D2986" s="220"/>
      <c r="E2986" s="176"/>
    </row>
    <row r="2987" spans="2:5" ht="18.75">
      <c r="B2987" s="137"/>
      <c r="C2987" s="218"/>
      <c r="D2987" s="220"/>
      <c r="E2987" s="176"/>
    </row>
    <row r="2988" spans="2:5" ht="18.75">
      <c r="B2988" s="137"/>
      <c r="C2988" s="218"/>
      <c r="D2988" s="220"/>
      <c r="E2988" s="176"/>
    </row>
    <row r="2989" spans="2:5" ht="18.75">
      <c r="B2989" s="137"/>
      <c r="C2989" s="218"/>
      <c r="D2989" s="220"/>
      <c r="E2989" s="176"/>
    </row>
    <row r="2990" spans="2:5" ht="18.75">
      <c r="B2990" s="137"/>
      <c r="C2990" s="218"/>
      <c r="D2990" s="220"/>
      <c r="E2990" s="176"/>
    </row>
    <row r="2991" spans="2:5" ht="18.75">
      <c r="B2991" s="137"/>
      <c r="C2991" s="218"/>
      <c r="D2991" s="220"/>
      <c r="E2991" s="176"/>
    </row>
    <row r="2992" spans="2:5" ht="18.75">
      <c r="B2992" s="137"/>
      <c r="C2992" s="218"/>
      <c r="D2992" s="220"/>
      <c r="E2992" s="176"/>
    </row>
    <row r="2993" spans="2:9" ht="18.75">
      <c r="B2993" s="137"/>
      <c r="C2993" s="218"/>
      <c r="D2993" s="220"/>
      <c r="E2993" s="176"/>
    </row>
    <row r="2994" spans="2:9" ht="18.75">
      <c r="B2994" s="137"/>
      <c r="C2994" s="218"/>
      <c r="D2994" s="220"/>
      <c r="E2994" s="176"/>
    </row>
    <row r="2995" spans="2:9" ht="18.75">
      <c r="B2995" s="137"/>
      <c r="C2995" s="218"/>
      <c r="D2995" s="220"/>
      <c r="E2995" s="176"/>
    </row>
    <row r="2996" spans="2:9" ht="21">
      <c r="B2996" s="915" t="s">
        <v>267</v>
      </c>
      <c r="C2996" s="915"/>
      <c r="D2996" s="915"/>
      <c r="E2996" s="915"/>
      <c r="F2996" s="915"/>
    </row>
    <row r="2997" spans="2:9">
      <c r="D2997" s="190"/>
      <c r="E2997" s="189"/>
    </row>
    <row r="2998" spans="2:9">
      <c r="B2998" s="908" t="s">
        <v>780</v>
      </c>
      <c r="C2998" s="908"/>
      <c r="D2998" s="908"/>
      <c r="E2998" s="908"/>
      <c r="F2998" s="908"/>
    </row>
    <row r="2999" spans="2:9">
      <c r="B2999" s="908" t="s">
        <v>781</v>
      </c>
      <c r="C2999" s="908"/>
      <c r="D2999" s="908"/>
      <c r="E2999" s="908"/>
      <c r="F2999" s="908"/>
    </row>
    <row r="3000" spans="2:9">
      <c r="B3000" t="s">
        <v>782</v>
      </c>
      <c r="D3000" s="190"/>
      <c r="E3000" s="189"/>
    </row>
    <row r="3001" spans="2:9">
      <c r="B3001" s="188">
        <v>1</v>
      </c>
      <c r="C3001" s="909" t="s">
        <v>872</v>
      </c>
      <c r="D3001" s="909"/>
      <c r="E3001" s="909"/>
    </row>
    <row r="3002" spans="2:9">
      <c r="B3002" s="188">
        <v>2</v>
      </c>
      <c r="C3002" s="909" t="s">
        <v>920</v>
      </c>
      <c r="D3002" s="909"/>
      <c r="E3002" s="909"/>
    </row>
    <row r="3003" spans="2:9">
      <c r="B3003" s="188">
        <v>3</v>
      </c>
      <c r="C3003" s="909" t="s">
        <v>815</v>
      </c>
      <c r="D3003" s="909"/>
      <c r="E3003" s="909"/>
    </row>
    <row r="3004" spans="2:9">
      <c r="D3004" s="190"/>
      <c r="E3004" s="189"/>
    </row>
    <row r="3005" spans="2:9">
      <c r="B3005" s="925" t="s">
        <v>918</v>
      </c>
      <c r="C3005" s="926"/>
      <c r="D3005" s="926"/>
      <c r="E3005" s="926"/>
      <c r="F3005" s="926"/>
      <c r="G3005" s="926"/>
      <c r="H3005" s="926"/>
      <c r="I3005" s="926"/>
    </row>
    <row r="3006" spans="2:9">
      <c r="D3006" s="190"/>
      <c r="E3006" s="189"/>
    </row>
    <row r="3007" spans="2:9" ht="30">
      <c r="B3007" s="191" t="s">
        <v>274</v>
      </c>
      <c r="C3007" s="191" t="s">
        <v>2</v>
      </c>
      <c r="D3007" s="152" t="s">
        <v>275</v>
      </c>
      <c r="E3007" s="158" t="s">
        <v>276</v>
      </c>
      <c r="F3007" s="158" t="s">
        <v>277</v>
      </c>
    </row>
    <row r="3008" spans="2:9" ht="15.75">
      <c r="B3008" s="191"/>
      <c r="C3008" s="99" t="s">
        <v>131</v>
      </c>
      <c r="D3008" s="177">
        <v>1</v>
      </c>
      <c r="E3008" s="178">
        <v>100000</v>
      </c>
      <c r="F3008" s="158">
        <f>E3008*D3008</f>
        <v>100000</v>
      </c>
    </row>
    <row r="3009" spans="2:6" ht="15.75">
      <c r="B3009" s="191"/>
      <c r="C3009" s="118" t="s">
        <v>577</v>
      </c>
      <c r="D3009" s="177">
        <v>20</v>
      </c>
      <c r="E3009" s="198">
        <v>20000</v>
      </c>
      <c r="F3009" s="158">
        <f t="shared" ref="F3009:F3012" si="65">E3009*D3009</f>
        <v>400000</v>
      </c>
    </row>
    <row r="3010" spans="2:6" ht="15.75">
      <c r="B3010" s="191"/>
      <c r="C3010" s="99" t="s">
        <v>811</v>
      </c>
      <c r="D3010" s="177">
        <v>30</v>
      </c>
      <c r="E3010" s="198">
        <v>8500</v>
      </c>
      <c r="F3010" s="158">
        <f t="shared" si="65"/>
        <v>255000</v>
      </c>
    </row>
    <row r="3011" spans="2:6" ht="15.75">
      <c r="B3011" s="191"/>
      <c r="C3011" s="99" t="s">
        <v>478</v>
      </c>
      <c r="D3011" s="177">
        <v>0.5</v>
      </c>
      <c r="E3011" s="198">
        <v>100000</v>
      </c>
      <c r="F3011" s="158">
        <f t="shared" si="65"/>
        <v>50000</v>
      </c>
    </row>
    <row r="3012" spans="2:6" ht="15.75">
      <c r="B3012" s="191"/>
      <c r="C3012" s="99" t="s">
        <v>566</v>
      </c>
      <c r="D3012" s="177">
        <v>0.5</v>
      </c>
      <c r="E3012" s="198">
        <v>100000</v>
      </c>
      <c r="F3012" s="158">
        <f t="shared" si="65"/>
        <v>50000</v>
      </c>
    </row>
    <row r="3013" spans="2:6" ht="15.75">
      <c r="B3013" s="191"/>
      <c r="C3013" s="99"/>
      <c r="D3013" s="177"/>
      <c r="E3013" s="198"/>
      <c r="F3013" s="158"/>
    </row>
    <row r="3014" spans="2:6" ht="18.75">
      <c r="B3014" s="910" t="s">
        <v>263</v>
      </c>
      <c r="C3014" s="911"/>
      <c r="D3014" s="911"/>
      <c r="E3014" s="912"/>
      <c r="F3014" s="159">
        <f>SUM(F3008:F3013)</f>
        <v>855000</v>
      </c>
    </row>
    <row r="3015" spans="2:6" ht="18.75">
      <c r="B3015" s="137"/>
      <c r="C3015" s="188" t="s">
        <v>280</v>
      </c>
      <c r="D3015" s="914" t="s">
        <v>786</v>
      </c>
      <c r="E3015" s="914"/>
      <c r="F3015" s="914"/>
    </row>
    <row r="3016" spans="2:6" ht="18.75">
      <c r="B3016" s="137"/>
      <c r="C3016" s="188" t="s">
        <v>281</v>
      </c>
      <c r="D3016" s="190"/>
      <c r="E3016" s="189" t="s">
        <v>278</v>
      </c>
    </row>
    <row r="3017" spans="2:6" ht="18.75">
      <c r="B3017" s="137"/>
      <c r="C3017" s="188"/>
      <c r="D3017" s="190"/>
      <c r="E3017" s="189"/>
    </row>
    <row r="3018" spans="2:6" ht="18.75">
      <c r="B3018" s="137"/>
      <c r="C3018" s="188"/>
      <c r="D3018" s="190"/>
      <c r="E3018" s="189"/>
    </row>
    <row r="3019" spans="2:6" ht="18.75">
      <c r="B3019" s="137"/>
      <c r="C3019" s="188" t="s">
        <v>784</v>
      </c>
      <c r="D3019" s="190"/>
      <c r="E3019" s="176" t="s">
        <v>876</v>
      </c>
    </row>
    <row r="3020" spans="2:6" ht="18.75">
      <c r="B3020" s="137"/>
      <c r="C3020" s="218"/>
      <c r="D3020" s="220"/>
      <c r="E3020" s="176"/>
    </row>
    <row r="3021" spans="2:6" ht="18.75">
      <c r="B3021" s="137"/>
      <c r="C3021" s="218"/>
      <c r="D3021" s="220"/>
      <c r="E3021" s="176"/>
    </row>
    <row r="3022" spans="2:6" ht="18.75">
      <c r="B3022" s="137"/>
      <c r="C3022" s="218"/>
      <c r="D3022" s="220"/>
      <c r="E3022" s="176"/>
    </row>
    <row r="3023" spans="2:6" ht="18.75">
      <c r="B3023" s="137"/>
      <c r="C3023" s="218"/>
      <c r="D3023" s="220"/>
      <c r="E3023" s="176"/>
    </row>
    <row r="3024" spans="2:6" ht="18.75">
      <c r="B3024" s="137"/>
      <c r="C3024" s="218"/>
      <c r="D3024" s="220"/>
      <c r="E3024" s="176"/>
    </row>
    <row r="3025" spans="2:5" ht="18.75">
      <c r="B3025" s="137"/>
      <c r="C3025" s="218"/>
      <c r="D3025" s="220"/>
      <c r="E3025" s="176"/>
    </row>
    <row r="3026" spans="2:5" ht="18.75">
      <c r="B3026" s="137"/>
      <c r="C3026" s="218"/>
      <c r="D3026" s="220"/>
      <c r="E3026" s="176"/>
    </row>
    <row r="3027" spans="2:5" ht="18.75">
      <c r="B3027" s="137"/>
      <c r="C3027" s="218"/>
      <c r="D3027" s="220"/>
      <c r="E3027" s="176"/>
    </row>
    <row r="3028" spans="2:5" ht="18.75">
      <c r="B3028" s="137"/>
      <c r="C3028" s="218"/>
      <c r="D3028" s="220"/>
      <c r="E3028" s="176"/>
    </row>
    <row r="3029" spans="2:5" ht="18.75">
      <c r="B3029" s="137"/>
      <c r="C3029" s="218"/>
      <c r="D3029" s="220"/>
      <c r="E3029" s="176"/>
    </row>
    <row r="3030" spans="2:5" ht="18.75">
      <c r="B3030" s="137"/>
      <c r="C3030" s="218"/>
      <c r="D3030" s="220"/>
      <c r="E3030" s="176"/>
    </row>
    <row r="3031" spans="2:5" ht="18.75">
      <c r="B3031" s="137"/>
      <c r="C3031" s="218"/>
      <c r="D3031" s="220"/>
      <c r="E3031" s="176"/>
    </row>
    <row r="3032" spans="2:5" ht="18.75">
      <c r="B3032" s="137"/>
      <c r="C3032" s="218"/>
      <c r="D3032" s="220"/>
      <c r="E3032" s="176"/>
    </row>
    <row r="3033" spans="2:5" ht="18.75">
      <c r="B3033" s="137"/>
      <c r="C3033" s="218"/>
      <c r="D3033" s="220"/>
      <c r="E3033" s="176"/>
    </row>
    <row r="3034" spans="2:5" ht="18.75">
      <c r="B3034" s="137"/>
      <c r="C3034" s="218"/>
      <c r="D3034" s="220"/>
      <c r="E3034" s="176"/>
    </row>
    <row r="3035" spans="2:5" ht="18.75">
      <c r="B3035" s="137"/>
      <c r="C3035" s="218"/>
      <c r="D3035" s="220"/>
      <c r="E3035" s="176"/>
    </row>
    <row r="3036" spans="2:5" ht="18.75">
      <c r="B3036" s="137"/>
      <c r="C3036" s="218"/>
      <c r="D3036" s="220"/>
      <c r="E3036" s="176"/>
    </row>
    <row r="3037" spans="2:5" ht="18.75">
      <c r="B3037" s="137"/>
      <c r="C3037" s="218"/>
      <c r="D3037" s="220"/>
      <c r="E3037" s="176"/>
    </row>
    <row r="3038" spans="2:5" ht="18.75">
      <c r="B3038" s="137"/>
      <c r="C3038" s="218"/>
      <c r="D3038" s="220"/>
      <c r="E3038" s="176"/>
    </row>
    <row r="3039" spans="2:5" ht="18.75">
      <c r="B3039" s="137"/>
      <c r="C3039" s="218"/>
      <c r="D3039" s="220"/>
      <c r="E3039" s="176"/>
    </row>
    <row r="3040" spans="2:5" ht="18.75">
      <c r="B3040" s="137"/>
      <c r="C3040" s="218"/>
      <c r="D3040" s="220"/>
      <c r="E3040" s="176"/>
    </row>
    <row r="3041" spans="2:9" ht="18.75">
      <c r="B3041" s="137"/>
      <c r="C3041" s="218"/>
      <c r="D3041" s="220"/>
      <c r="E3041" s="176"/>
    </row>
    <row r="3042" spans="2:9" ht="18.75">
      <c r="B3042" s="137"/>
      <c r="C3042" s="218"/>
      <c r="D3042" s="220"/>
      <c r="E3042" s="176"/>
    </row>
    <row r="3043" spans="2:9" ht="18.75">
      <c r="B3043" s="137"/>
      <c r="C3043" s="218"/>
      <c r="D3043" s="220"/>
      <c r="E3043" s="176"/>
    </row>
    <row r="3044" spans="2:9" ht="18.75">
      <c r="B3044" s="137"/>
      <c r="C3044" s="218"/>
      <c r="D3044" s="220"/>
      <c r="E3044" s="176"/>
    </row>
    <row r="3045" spans="2:9" ht="21">
      <c r="B3045" s="915" t="s">
        <v>267</v>
      </c>
      <c r="C3045" s="915"/>
      <c r="D3045" s="915"/>
      <c r="E3045" s="915"/>
      <c r="F3045" s="915"/>
    </row>
    <row r="3046" spans="2:9">
      <c r="D3046" s="190"/>
      <c r="E3046" s="189"/>
    </row>
    <row r="3047" spans="2:9">
      <c r="B3047" s="908" t="s">
        <v>780</v>
      </c>
      <c r="C3047" s="908"/>
      <c r="D3047" s="908"/>
      <c r="E3047" s="908"/>
      <c r="F3047" s="908"/>
    </row>
    <row r="3048" spans="2:9">
      <c r="B3048" s="908" t="s">
        <v>781</v>
      </c>
      <c r="C3048" s="908"/>
      <c r="D3048" s="908"/>
      <c r="E3048" s="908"/>
      <c r="F3048" s="908"/>
    </row>
    <row r="3049" spans="2:9">
      <c r="B3049" t="s">
        <v>782</v>
      </c>
      <c r="D3049" s="190"/>
      <c r="E3049" s="189"/>
    </row>
    <row r="3050" spans="2:9">
      <c r="B3050" s="188">
        <v>1</v>
      </c>
      <c r="C3050" s="909" t="s">
        <v>872</v>
      </c>
      <c r="D3050" s="909"/>
      <c r="E3050" s="909"/>
    </row>
    <row r="3051" spans="2:9">
      <c r="B3051" s="188">
        <v>2</v>
      </c>
      <c r="C3051" s="909" t="s">
        <v>922</v>
      </c>
      <c r="D3051" s="909"/>
      <c r="E3051" s="909"/>
    </row>
    <row r="3052" spans="2:9">
      <c r="B3052" s="188">
        <v>3</v>
      </c>
      <c r="C3052" s="909" t="s">
        <v>815</v>
      </c>
      <c r="D3052" s="909"/>
      <c r="E3052" s="909"/>
    </row>
    <row r="3053" spans="2:9">
      <c r="D3053" s="190"/>
      <c r="E3053" s="189"/>
    </row>
    <row r="3054" spans="2:9">
      <c r="B3054" s="925" t="s">
        <v>921</v>
      </c>
      <c r="C3054" s="926"/>
      <c r="D3054" s="926"/>
      <c r="E3054" s="926"/>
      <c r="F3054" s="926"/>
      <c r="G3054" s="926"/>
      <c r="H3054" s="926"/>
      <c r="I3054" s="926"/>
    </row>
    <row r="3055" spans="2:9">
      <c r="D3055" s="190"/>
      <c r="E3055" s="189"/>
    </row>
    <row r="3056" spans="2:9" ht="30">
      <c r="B3056" s="191" t="s">
        <v>274</v>
      </c>
      <c r="C3056" s="191" t="s">
        <v>2</v>
      </c>
      <c r="D3056" s="152" t="s">
        <v>275</v>
      </c>
      <c r="E3056" s="158" t="s">
        <v>276</v>
      </c>
      <c r="F3056" s="158" t="s">
        <v>277</v>
      </c>
    </row>
    <row r="3057" spans="2:6" ht="15.75">
      <c r="B3057" s="191"/>
      <c r="C3057" s="99" t="s">
        <v>131</v>
      </c>
      <c r="D3057" s="177">
        <v>1</v>
      </c>
      <c r="E3057" s="178">
        <v>100000</v>
      </c>
      <c r="F3057" s="158">
        <f>E3057*D3057</f>
        <v>100000</v>
      </c>
    </row>
    <row r="3058" spans="2:6" ht="15.75">
      <c r="B3058" s="191"/>
      <c r="C3058" s="118" t="s">
        <v>577</v>
      </c>
      <c r="D3058" s="177">
        <v>20</v>
      </c>
      <c r="E3058" s="198">
        <v>20000</v>
      </c>
      <c r="F3058" s="158">
        <f t="shared" ref="F3058:F3061" si="66">E3058*D3058</f>
        <v>400000</v>
      </c>
    </row>
    <row r="3059" spans="2:6" ht="15.75">
      <c r="B3059" s="191"/>
      <c r="C3059" s="99" t="s">
        <v>811</v>
      </c>
      <c r="D3059" s="177">
        <v>30</v>
      </c>
      <c r="E3059" s="198">
        <v>8500</v>
      </c>
      <c r="F3059" s="158">
        <f t="shared" si="66"/>
        <v>255000</v>
      </c>
    </row>
    <row r="3060" spans="2:6" ht="15.75">
      <c r="B3060" s="191"/>
      <c r="C3060" s="99" t="s">
        <v>478</v>
      </c>
      <c r="D3060" s="177">
        <v>0.5</v>
      </c>
      <c r="E3060" s="198">
        <v>100000</v>
      </c>
      <c r="F3060" s="158">
        <f t="shared" si="66"/>
        <v>50000</v>
      </c>
    </row>
    <row r="3061" spans="2:6" ht="15.75">
      <c r="B3061" s="191"/>
      <c r="C3061" s="99" t="s">
        <v>566</v>
      </c>
      <c r="D3061" s="177">
        <v>0.5</v>
      </c>
      <c r="E3061" s="198">
        <v>100000</v>
      </c>
      <c r="F3061" s="158">
        <f t="shared" si="66"/>
        <v>50000</v>
      </c>
    </row>
    <row r="3062" spans="2:6" ht="15.75">
      <c r="B3062" s="191"/>
      <c r="C3062" s="99"/>
      <c r="D3062" s="177"/>
      <c r="E3062" s="198"/>
      <c r="F3062" s="158"/>
    </row>
    <row r="3063" spans="2:6" ht="18.75">
      <c r="B3063" s="910" t="s">
        <v>263</v>
      </c>
      <c r="C3063" s="911"/>
      <c r="D3063" s="911"/>
      <c r="E3063" s="912"/>
      <c r="F3063" s="159">
        <f>SUM(F3057:F3062)</f>
        <v>855000</v>
      </c>
    </row>
    <row r="3064" spans="2:6" ht="18.75">
      <c r="B3064" s="137"/>
      <c r="C3064" s="188" t="s">
        <v>280</v>
      </c>
      <c r="D3064" s="914" t="s">
        <v>786</v>
      </c>
      <c r="E3064" s="914"/>
      <c r="F3064" s="914"/>
    </row>
    <row r="3065" spans="2:6" ht="18.75">
      <c r="B3065" s="137"/>
      <c r="C3065" s="188" t="s">
        <v>281</v>
      </c>
      <c r="D3065" s="190"/>
      <c r="E3065" s="189" t="s">
        <v>278</v>
      </c>
    </row>
    <row r="3066" spans="2:6" ht="18.75">
      <c r="B3066" s="137"/>
      <c r="C3066" s="188"/>
      <c r="D3066" s="190"/>
      <c r="E3066" s="189"/>
    </row>
    <row r="3067" spans="2:6" ht="18.75">
      <c r="B3067" s="137"/>
      <c r="C3067" s="188"/>
      <c r="D3067" s="190"/>
      <c r="E3067" s="189"/>
    </row>
    <row r="3068" spans="2:6" ht="18.75">
      <c r="B3068" s="137"/>
      <c r="C3068" s="188" t="s">
        <v>784</v>
      </c>
      <c r="D3068" s="190"/>
      <c r="E3068" s="176" t="s">
        <v>876</v>
      </c>
    </row>
    <row r="3069" spans="2:6" ht="18.75">
      <c r="B3069" s="137"/>
      <c r="C3069" s="218"/>
      <c r="D3069" s="220"/>
      <c r="E3069" s="176"/>
    </row>
    <row r="3070" spans="2:6" ht="18.75">
      <c r="B3070" s="137"/>
      <c r="C3070" s="218"/>
      <c r="D3070" s="220"/>
      <c r="E3070" s="176"/>
    </row>
    <row r="3071" spans="2:6" ht="18.75">
      <c r="B3071" s="137"/>
      <c r="C3071" s="218"/>
      <c r="D3071" s="220"/>
      <c r="E3071" s="176"/>
    </row>
    <row r="3072" spans="2:6" ht="18.75">
      <c r="B3072" s="137"/>
      <c r="C3072" s="218"/>
      <c r="D3072" s="220"/>
      <c r="E3072" s="176"/>
    </row>
    <row r="3073" spans="2:5" ht="18.75">
      <c r="B3073" s="137"/>
      <c r="C3073" s="218"/>
      <c r="D3073" s="220"/>
      <c r="E3073" s="176"/>
    </row>
    <row r="3074" spans="2:5" ht="18.75">
      <c r="B3074" s="137"/>
      <c r="C3074" s="218"/>
      <c r="D3074" s="220"/>
      <c r="E3074" s="176"/>
    </row>
    <row r="3075" spans="2:5" ht="18.75">
      <c r="B3075" s="137"/>
      <c r="C3075" s="218"/>
      <c r="D3075" s="220"/>
      <c r="E3075" s="176"/>
    </row>
    <row r="3076" spans="2:5" ht="18.75">
      <c r="B3076" s="137"/>
      <c r="C3076" s="218"/>
      <c r="D3076" s="220"/>
      <c r="E3076" s="176"/>
    </row>
    <row r="3077" spans="2:5" ht="18.75">
      <c r="B3077" s="137"/>
      <c r="C3077" s="218"/>
      <c r="D3077" s="220"/>
      <c r="E3077" s="176"/>
    </row>
    <row r="3078" spans="2:5" ht="18.75">
      <c r="B3078" s="137"/>
      <c r="C3078" s="218"/>
      <c r="D3078" s="220"/>
      <c r="E3078" s="176"/>
    </row>
    <row r="3079" spans="2:5" ht="18.75">
      <c r="B3079" s="137"/>
      <c r="C3079" s="218"/>
      <c r="D3079" s="220"/>
      <c r="E3079" s="176"/>
    </row>
    <row r="3080" spans="2:5" ht="18.75">
      <c r="B3080" s="137"/>
      <c r="C3080" s="218"/>
      <c r="D3080" s="220"/>
      <c r="E3080" s="176"/>
    </row>
    <row r="3081" spans="2:5" ht="18.75">
      <c r="B3081" s="137"/>
      <c r="C3081" s="218"/>
      <c r="D3081" s="220"/>
      <c r="E3081" s="176"/>
    </row>
    <row r="3082" spans="2:5" ht="18.75">
      <c r="B3082" s="137"/>
      <c r="C3082" s="218"/>
      <c r="D3082" s="220"/>
      <c r="E3082" s="176"/>
    </row>
    <row r="3083" spans="2:5" ht="18.75">
      <c r="B3083" s="137"/>
      <c r="C3083" s="218"/>
      <c r="D3083" s="220"/>
      <c r="E3083" s="176"/>
    </row>
    <row r="3084" spans="2:5" ht="18.75">
      <c r="B3084" s="137"/>
      <c r="C3084" s="218"/>
      <c r="D3084" s="220"/>
      <c r="E3084" s="176"/>
    </row>
    <row r="3085" spans="2:5" ht="18.75">
      <c r="B3085" s="137"/>
      <c r="C3085" s="218"/>
      <c r="D3085" s="220"/>
      <c r="E3085" s="176"/>
    </row>
    <row r="3086" spans="2:5" ht="18.75">
      <c r="B3086" s="137"/>
      <c r="C3086" s="218"/>
      <c r="D3086" s="220"/>
      <c r="E3086" s="176"/>
    </row>
    <row r="3087" spans="2:5" ht="18.75">
      <c r="B3087" s="137"/>
      <c r="C3087" s="218"/>
      <c r="D3087" s="220"/>
      <c r="E3087" s="176"/>
    </row>
    <row r="3088" spans="2:5" ht="18.75">
      <c r="B3088" s="137"/>
      <c r="C3088" s="218"/>
      <c r="D3088" s="220"/>
      <c r="E3088" s="176"/>
    </row>
    <row r="3089" spans="2:9" ht="18.75">
      <c r="B3089" s="137"/>
      <c r="C3089" s="218"/>
      <c r="D3089" s="220"/>
      <c r="E3089" s="176"/>
    </row>
    <row r="3090" spans="2:9" ht="18.75">
      <c r="B3090" s="137"/>
      <c r="C3090" s="218"/>
      <c r="D3090" s="220"/>
      <c r="E3090" s="176"/>
    </row>
    <row r="3091" spans="2:9" ht="18.75">
      <c r="B3091" s="137"/>
      <c r="C3091" s="218"/>
      <c r="D3091" s="220"/>
      <c r="E3091" s="176"/>
    </row>
    <row r="3092" spans="2:9" ht="18.75">
      <c r="B3092" s="137"/>
      <c r="C3092" s="218"/>
      <c r="D3092" s="220"/>
      <c r="E3092" s="176"/>
    </row>
    <row r="3093" spans="2:9" ht="18.75">
      <c r="B3093" s="137"/>
      <c r="C3093" s="218"/>
      <c r="D3093" s="220"/>
      <c r="E3093" s="176"/>
    </row>
    <row r="3094" spans="2:9" ht="21">
      <c r="B3094" s="915" t="s">
        <v>267</v>
      </c>
      <c r="C3094" s="915"/>
      <c r="D3094" s="915"/>
      <c r="E3094" s="915"/>
      <c r="F3094" s="915"/>
    </row>
    <row r="3095" spans="2:9">
      <c r="D3095" s="190"/>
      <c r="E3095" s="189"/>
    </row>
    <row r="3096" spans="2:9">
      <c r="B3096" s="908" t="s">
        <v>780</v>
      </c>
      <c r="C3096" s="908"/>
      <c r="D3096" s="908"/>
      <c r="E3096" s="908"/>
      <c r="F3096" s="908"/>
    </row>
    <row r="3097" spans="2:9">
      <c r="B3097" s="908" t="s">
        <v>781</v>
      </c>
      <c r="C3097" s="908"/>
      <c r="D3097" s="908"/>
      <c r="E3097" s="908"/>
      <c r="F3097" s="908"/>
    </row>
    <row r="3098" spans="2:9">
      <c r="B3098" t="s">
        <v>782</v>
      </c>
      <c r="D3098" s="190"/>
      <c r="E3098" s="189"/>
    </row>
    <row r="3099" spans="2:9">
      <c r="B3099" s="188">
        <v>1</v>
      </c>
      <c r="C3099" s="909" t="s">
        <v>872</v>
      </c>
      <c r="D3099" s="909"/>
      <c r="E3099" s="909"/>
    </row>
    <row r="3100" spans="2:9">
      <c r="B3100" s="188">
        <v>2</v>
      </c>
      <c r="C3100" s="909" t="s">
        <v>923</v>
      </c>
      <c r="D3100" s="909"/>
      <c r="E3100" s="909"/>
    </row>
    <row r="3101" spans="2:9">
      <c r="B3101" s="188">
        <v>3</v>
      </c>
      <c r="C3101" s="909" t="s">
        <v>815</v>
      </c>
      <c r="D3101" s="909"/>
      <c r="E3101" s="909"/>
    </row>
    <row r="3102" spans="2:9">
      <c r="D3102" s="190"/>
      <c r="E3102" s="189"/>
    </row>
    <row r="3103" spans="2:9">
      <c r="B3103" s="925" t="s">
        <v>924</v>
      </c>
      <c r="C3103" s="926"/>
      <c r="D3103" s="926"/>
      <c r="E3103" s="926"/>
      <c r="F3103" s="926"/>
      <c r="G3103" s="926"/>
      <c r="H3103" s="926"/>
      <c r="I3103" s="926"/>
    </row>
    <row r="3104" spans="2:9">
      <c r="D3104" s="190"/>
      <c r="E3104" s="189"/>
    </row>
    <row r="3105" spans="2:6" ht="30">
      <c r="B3105" s="191" t="s">
        <v>274</v>
      </c>
      <c r="C3105" s="191" t="s">
        <v>2</v>
      </c>
      <c r="D3105" s="152" t="s">
        <v>275</v>
      </c>
      <c r="E3105" s="158" t="s">
        <v>276</v>
      </c>
      <c r="F3105" s="158" t="s">
        <v>277</v>
      </c>
    </row>
    <row r="3106" spans="2:6" ht="15.75">
      <c r="B3106" s="191"/>
      <c r="C3106" s="99" t="s">
        <v>131</v>
      </c>
      <c r="D3106" s="177">
        <v>1</v>
      </c>
      <c r="E3106" s="178">
        <v>100000</v>
      </c>
      <c r="F3106" s="158">
        <f>E3106*D3106</f>
        <v>100000</v>
      </c>
    </row>
    <row r="3107" spans="2:6" ht="15.75">
      <c r="B3107" s="191"/>
      <c r="C3107" s="118" t="s">
        <v>577</v>
      </c>
      <c r="D3107" s="177">
        <v>20</v>
      </c>
      <c r="E3107" s="198">
        <v>20000</v>
      </c>
      <c r="F3107" s="158">
        <f t="shared" ref="F3107:F3110" si="67">E3107*D3107</f>
        <v>400000</v>
      </c>
    </row>
    <row r="3108" spans="2:6" ht="15.75">
      <c r="B3108" s="191"/>
      <c r="C3108" s="99" t="s">
        <v>811</v>
      </c>
      <c r="D3108" s="177">
        <v>30</v>
      </c>
      <c r="E3108" s="198">
        <v>8500</v>
      </c>
      <c r="F3108" s="158">
        <f t="shared" si="67"/>
        <v>255000</v>
      </c>
    </row>
    <row r="3109" spans="2:6" ht="15.75">
      <c r="B3109" s="191"/>
      <c r="C3109" s="99" t="s">
        <v>478</v>
      </c>
      <c r="D3109" s="177">
        <v>0.5</v>
      </c>
      <c r="E3109" s="198">
        <v>100000</v>
      </c>
      <c r="F3109" s="158">
        <f t="shared" si="67"/>
        <v>50000</v>
      </c>
    </row>
    <row r="3110" spans="2:6" ht="15.75">
      <c r="B3110" s="191"/>
      <c r="C3110" s="99" t="s">
        <v>566</v>
      </c>
      <c r="D3110" s="177">
        <v>0.5</v>
      </c>
      <c r="E3110" s="198">
        <v>100000</v>
      </c>
      <c r="F3110" s="158">
        <f t="shared" si="67"/>
        <v>50000</v>
      </c>
    </row>
    <row r="3111" spans="2:6" ht="15.75">
      <c r="B3111" s="191"/>
      <c r="C3111" s="99"/>
      <c r="D3111" s="177"/>
      <c r="E3111" s="198"/>
      <c r="F3111" s="158"/>
    </row>
    <row r="3112" spans="2:6" ht="18.75">
      <c r="B3112" s="910" t="s">
        <v>263</v>
      </c>
      <c r="C3112" s="911"/>
      <c r="D3112" s="911"/>
      <c r="E3112" s="912"/>
      <c r="F3112" s="159">
        <f>SUM(F3106:F3111)</f>
        <v>855000</v>
      </c>
    </row>
    <row r="3113" spans="2:6" ht="18.75">
      <c r="B3113" s="137"/>
      <c r="C3113" s="188" t="s">
        <v>280</v>
      </c>
      <c r="D3113" s="914" t="s">
        <v>786</v>
      </c>
      <c r="E3113" s="914"/>
      <c r="F3113" s="914"/>
    </row>
    <row r="3114" spans="2:6" ht="18.75">
      <c r="B3114" s="137"/>
      <c r="C3114" s="188" t="s">
        <v>281</v>
      </c>
      <c r="D3114" s="190"/>
      <c r="E3114" s="189" t="s">
        <v>278</v>
      </c>
    </row>
    <row r="3115" spans="2:6" ht="18.75">
      <c r="B3115" s="137"/>
      <c r="C3115" s="188"/>
      <c r="D3115" s="190"/>
      <c r="E3115" s="189"/>
    </row>
    <row r="3116" spans="2:6" ht="18.75">
      <c r="B3116" s="137"/>
      <c r="C3116" s="188"/>
      <c r="D3116" s="190"/>
      <c r="E3116" s="189"/>
    </row>
    <row r="3117" spans="2:6" ht="18.75">
      <c r="B3117" s="137"/>
      <c r="C3117" s="188" t="s">
        <v>784</v>
      </c>
      <c r="D3117" s="190"/>
      <c r="E3117" s="176" t="s">
        <v>876</v>
      </c>
    </row>
    <row r="3118" spans="2:6" ht="18.75">
      <c r="B3118" s="137"/>
      <c r="C3118" s="218"/>
      <c r="D3118" s="220"/>
      <c r="E3118" s="176"/>
    </row>
    <row r="3119" spans="2:6" ht="18.75">
      <c r="B3119" s="137"/>
      <c r="C3119" s="218"/>
      <c r="D3119" s="220"/>
      <c r="E3119" s="176"/>
    </row>
    <row r="3120" spans="2:6" ht="18.75">
      <c r="B3120" s="137"/>
      <c r="C3120" s="218"/>
      <c r="D3120" s="220"/>
      <c r="E3120" s="176"/>
    </row>
    <row r="3121" spans="2:5" ht="18.75">
      <c r="B3121" s="137"/>
      <c r="C3121" s="218"/>
      <c r="D3121" s="220"/>
      <c r="E3121" s="176"/>
    </row>
    <row r="3122" spans="2:5" ht="18.75">
      <c r="B3122" s="137"/>
      <c r="C3122" s="218"/>
      <c r="D3122" s="220"/>
      <c r="E3122" s="176"/>
    </row>
    <row r="3123" spans="2:5" ht="18.75">
      <c r="B3123" s="137"/>
      <c r="C3123" s="218"/>
      <c r="D3123" s="220"/>
      <c r="E3123" s="176"/>
    </row>
    <row r="3124" spans="2:5" ht="18.75">
      <c r="B3124" s="137"/>
      <c r="C3124" s="218"/>
      <c r="D3124" s="220"/>
      <c r="E3124" s="176"/>
    </row>
    <row r="3125" spans="2:5" ht="18.75">
      <c r="B3125" s="137"/>
      <c r="C3125" s="218"/>
      <c r="D3125" s="220"/>
      <c r="E3125" s="176"/>
    </row>
    <row r="3126" spans="2:5" ht="18.75">
      <c r="B3126" s="137"/>
      <c r="C3126" s="218"/>
      <c r="D3126" s="220"/>
      <c r="E3126" s="176"/>
    </row>
    <row r="3127" spans="2:5" ht="18.75">
      <c r="B3127" s="137"/>
      <c r="C3127" s="218"/>
      <c r="D3127" s="220"/>
      <c r="E3127" s="176"/>
    </row>
    <row r="3128" spans="2:5" ht="18.75">
      <c r="B3128" s="137"/>
      <c r="C3128" s="218"/>
      <c r="D3128" s="220"/>
      <c r="E3128" s="176"/>
    </row>
    <row r="3129" spans="2:5" ht="18.75">
      <c r="B3129" s="137"/>
      <c r="C3129" s="218"/>
      <c r="D3129" s="220"/>
      <c r="E3129" s="176"/>
    </row>
    <row r="3130" spans="2:5" ht="18.75">
      <c r="B3130" s="137"/>
      <c r="C3130" s="218"/>
      <c r="D3130" s="220"/>
      <c r="E3130" s="176"/>
    </row>
    <row r="3131" spans="2:5" ht="18.75">
      <c r="B3131" s="137"/>
      <c r="C3131" s="218"/>
      <c r="D3131" s="220"/>
      <c r="E3131" s="176"/>
    </row>
    <row r="3132" spans="2:5" ht="18.75">
      <c r="B3132" s="137"/>
      <c r="C3132" s="218"/>
      <c r="D3132" s="220"/>
      <c r="E3132" s="176"/>
    </row>
    <row r="3133" spans="2:5" ht="18.75">
      <c r="B3133" s="137"/>
      <c r="C3133" s="218"/>
      <c r="D3133" s="220"/>
      <c r="E3133" s="176"/>
    </row>
    <row r="3134" spans="2:5" ht="18.75">
      <c r="B3134" s="137"/>
      <c r="C3134" s="218"/>
      <c r="D3134" s="220"/>
      <c r="E3134" s="176"/>
    </row>
    <row r="3135" spans="2:5" ht="18.75">
      <c r="B3135" s="137"/>
      <c r="C3135" s="218"/>
      <c r="D3135" s="220"/>
      <c r="E3135" s="176"/>
    </row>
    <row r="3136" spans="2:5" ht="18.75">
      <c r="B3136" s="137"/>
      <c r="C3136" s="218"/>
      <c r="D3136" s="220"/>
      <c r="E3136" s="176"/>
    </row>
    <row r="3137" spans="2:9" ht="18.75">
      <c r="B3137" s="137"/>
      <c r="C3137" s="218"/>
      <c r="D3137" s="220"/>
      <c r="E3137" s="176"/>
    </row>
    <row r="3138" spans="2:9" ht="18.75">
      <c r="B3138" s="137"/>
      <c r="C3138" s="218"/>
      <c r="D3138" s="220"/>
      <c r="E3138" s="176"/>
    </row>
    <row r="3139" spans="2:9" ht="18.75">
      <c r="B3139" s="137"/>
      <c r="C3139" s="218"/>
      <c r="D3139" s="220"/>
      <c r="E3139" s="176"/>
    </row>
    <row r="3140" spans="2:9" ht="18.75">
      <c r="B3140" s="137"/>
      <c r="C3140" s="218"/>
      <c r="D3140" s="220"/>
      <c r="E3140" s="176"/>
    </row>
    <row r="3141" spans="2:9" ht="18.75">
      <c r="B3141" s="137"/>
      <c r="C3141" s="218"/>
      <c r="D3141" s="220"/>
      <c r="E3141" s="176"/>
    </row>
    <row r="3142" spans="2:9" ht="18.75">
      <c r="B3142" s="137"/>
      <c r="C3142" s="218"/>
      <c r="D3142" s="220"/>
      <c r="E3142" s="176"/>
    </row>
    <row r="3143" spans="2:9" ht="21">
      <c r="B3143" s="915" t="s">
        <v>267</v>
      </c>
      <c r="C3143" s="915"/>
      <c r="D3143" s="915"/>
      <c r="E3143" s="915"/>
      <c r="F3143" s="915"/>
    </row>
    <row r="3144" spans="2:9">
      <c r="D3144" s="190"/>
      <c r="E3144" s="189"/>
    </row>
    <row r="3145" spans="2:9">
      <c r="B3145" s="908" t="s">
        <v>780</v>
      </c>
      <c r="C3145" s="908"/>
      <c r="D3145" s="908"/>
      <c r="E3145" s="908"/>
      <c r="F3145" s="908"/>
    </row>
    <row r="3146" spans="2:9">
      <c r="B3146" s="908" t="s">
        <v>781</v>
      </c>
      <c r="C3146" s="908"/>
      <c r="D3146" s="908"/>
      <c r="E3146" s="908"/>
      <c r="F3146" s="908"/>
    </row>
    <row r="3147" spans="2:9">
      <c r="B3147" t="s">
        <v>782</v>
      </c>
      <c r="D3147" s="190"/>
      <c r="E3147" s="189"/>
    </row>
    <row r="3148" spans="2:9">
      <c r="B3148" s="188">
        <v>1</v>
      </c>
      <c r="C3148" s="909" t="s">
        <v>872</v>
      </c>
      <c r="D3148" s="909"/>
      <c r="E3148" s="909"/>
    </row>
    <row r="3149" spans="2:9">
      <c r="B3149" s="188">
        <v>2</v>
      </c>
      <c r="C3149" s="909" t="s">
        <v>925</v>
      </c>
      <c r="D3149" s="909"/>
      <c r="E3149" s="909"/>
    </row>
    <row r="3150" spans="2:9">
      <c r="B3150" s="188">
        <v>3</v>
      </c>
      <c r="C3150" s="909" t="s">
        <v>815</v>
      </c>
      <c r="D3150" s="909"/>
      <c r="E3150" s="909"/>
    </row>
    <row r="3151" spans="2:9">
      <c r="D3151" s="190"/>
      <c r="E3151" s="189"/>
    </row>
    <row r="3152" spans="2:9">
      <c r="B3152" s="925" t="s">
        <v>926</v>
      </c>
      <c r="C3152" s="926"/>
      <c r="D3152" s="926"/>
      <c r="E3152" s="926"/>
      <c r="F3152" s="926"/>
      <c r="G3152" s="926"/>
      <c r="H3152" s="926"/>
      <c r="I3152" s="926"/>
    </row>
    <row r="3153" spans="2:6">
      <c r="D3153" s="190"/>
      <c r="E3153" s="189"/>
    </row>
    <row r="3154" spans="2:6" ht="30">
      <c r="B3154" s="191" t="s">
        <v>274</v>
      </c>
      <c r="C3154" s="191" t="s">
        <v>2</v>
      </c>
      <c r="D3154" s="152" t="s">
        <v>275</v>
      </c>
      <c r="E3154" s="158" t="s">
        <v>276</v>
      </c>
      <c r="F3154" s="158" t="s">
        <v>277</v>
      </c>
    </row>
    <row r="3155" spans="2:6" ht="15.75">
      <c r="B3155" s="191"/>
      <c r="C3155" s="99" t="s">
        <v>131</v>
      </c>
      <c r="D3155" s="177">
        <v>1</v>
      </c>
      <c r="E3155" s="178">
        <v>100000</v>
      </c>
      <c r="F3155" s="158">
        <f>E3155*D3155</f>
        <v>100000</v>
      </c>
    </row>
    <row r="3156" spans="2:6" ht="15.75">
      <c r="B3156" s="191"/>
      <c r="C3156" s="118" t="s">
        <v>577</v>
      </c>
      <c r="D3156" s="177">
        <v>20</v>
      </c>
      <c r="E3156" s="198">
        <v>20000</v>
      </c>
      <c r="F3156" s="158">
        <f t="shared" ref="F3156:F3159" si="68">E3156*D3156</f>
        <v>400000</v>
      </c>
    </row>
    <row r="3157" spans="2:6" ht="15.75">
      <c r="B3157" s="191"/>
      <c r="C3157" s="99" t="s">
        <v>811</v>
      </c>
      <c r="D3157" s="177">
        <v>30</v>
      </c>
      <c r="E3157" s="198">
        <v>8500</v>
      </c>
      <c r="F3157" s="158">
        <f t="shared" si="68"/>
        <v>255000</v>
      </c>
    </row>
    <row r="3158" spans="2:6" ht="15.75">
      <c r="B3158" s="191"/>
      <c r="C3158" s="99" t="s">
        <v>478</v>
      </c>
      <c r="D3158" s="177">
        <v>0.5</v>
      </c>
      <c r="E3158" s="198">
        <v>100000</v>
      </c>
      <c r="F3158" s="158">
        <f t="shared" si="68"/>
        <v>50000</v>
      </c>
    </row>
    <row r="3159" spans="2:6" ht="15.75">
      <c r="B3159" s="191"/>
      <c r="C3159" s="99" t="s">
        <v>566</v>
      </c>
      <c r="D3159" s="177">
        <v>0.5</v>
      </c>
      <c r="E3159" s="198">
        <v>100000</v>
      </c>
      <c r="F3159" s="158">
        <f t="shared" si="68"/>
        <v>50000</v>
      </c>
    </row>
    <row r="3160" spans="2:6" ht="15.75">
      <c r="B3160" s="191"/>
      <c r="C3160" s="99"/>
      <c r="D3160" s="177"/>
      <c r="E3160" s="198"/>
      <c r="F3160" s="158"/>
    </row>
    <row r="3161" spans="2:6" ht="18.75">
      <c r="B3161" s="910" t="s">
        <v>263</v>
      </c>
      <c r="C3161" s="911"/>
      <c r="D3161" s="911"/>
      <c r="E3161" s="912"/>
      <c r="F3161" s="159">
        <f>SUM(F3155:F3160)</f>
        <v>855000</v>
      </c>
    </row>
    <row r="3162" spans="2:6" ht="18.75">
      <c r="B3162" s="137"/>
      <c r="C3162" s="188" t="s">
        <v>280</v>
      </c>
      <c r="D3162" s="914" t="s">
        <v>786</v>
      </c>
      <c r="E3162" s="914"/>
      <c r="F3162" s="914"/>
    </row>
    <row r="3163" spans="2:6" ht="18.75">
      <c r="B3163" s="137"/>
      <c r="C3163" s="188" t="s">
        <v>281</v>
      </c>
      <c r="D3163" s="190"/>
      <c r="E3163" s="189" t="s">
        <v>278</v>
      </c>
    </row>
    <row r="3164" spans="2:6" ht="18.75">
      <c r="B3164" s="137"/>
      <c r="C3164" s="188"/>
      <c r="D3164" s="190"/>
      <c r="E3164" s="189"/>
    </row>
    <row r="3165" spans="2:6" ht="18.75">
      <c r="B3165" s="137"/>
      <c r="C3165" s="188"/>
      <c r="D3165" s="190"/>
      <c r="E3165" s="189"/>
    </row>
    <row r="3166" spans="2:6" ht="18.75">
      <c r="B3166" s="137"/>
      <c r="C3166" s="188" t="s">
        <v>784</v>
      </c>
      <c r="D3166" s="190"/>
      <c r="E3166" s="176" t="s">
        <v>876</v>
      </c>
    </row>
    <row r="3167" spans="2:6" ht="18.75">
      <c r="B3167" s="137"/>
      <c r="C3167" s="218"/>
      <c r="D3167" s="220"/>
      <c r="E3167" s="176"/>
    </row>
    <row r="3168" spans="2:6" ht="18.75">
      <c r="B3168" s="137"/>
      <c r="C3168" s="218"/>
      <c r="D3168" s="220"/>
      <c r="E3168" s="176"/>
    </row>
    <row r="3169" spans="2:5" ht="18.75">
      <c r="B3169" s="137"/>
      <c r="C3169" s="218"/>
      <c r="D3169" s="220"/>
      <c r="E3169" s="176"/>
    </row>
    <row r="3170" spans="2:5" ht="18.75">
      <c r="B3170" s="137"/>
      <c r="C3170" s="218"/>
      <c r="D3170" s="220"/>
      <c r="E3170" s="176"/>
    </row>
    <row r="3171" spans="2:5" ht="18.75">
      <c r="B3171" s="137"/>
      <c r="C3171" s="218"/>
      <c r="D3171" s="220"/>
      <c r="E3171" s="176"/>
    </row>
    <row r="3172" spans="2:5" ht="18.75">
      <c r="B3172" s="137"/>
      <c r="C3172" s="218"/>
      <c r="D3172" s="220"/>
      <c r="E3172" s="176"/>
    </row>
    <row r="3173" spans="2:5" ht="18.75">
      <c r="B3173" s="137"/>
      <c r="C3173" s="218"/>
      <c r="D3173" s="220"/>
      <c r="E3173" s="176"/>
    </row>
    <row r="3174" spans="2:5" ht="18.75">
      <c r="B3174" s="137"/>
      <c r="C3174" s="218"/>
      <c r="D3174" s="220"/>
      <c r="E3174" s="176"/>
    </row>
    <row r="3175" spans="2:5" ht="18.75">
      <c r="B3175" s="137"/>
      <c r="C3175" s="218"/>
      <c r="D3175" s="220"/>
      <c r="E3175" s="176"/>
    </row>
    <row r="3176" spans="2:5" ht="18.75">
      <c r="B3176" s="137"/>
      <c r="C3176" s="218"/>
      <c r="D3176" s="220"/>
      <c r="E3176" s="176"/>
    </row>
    <row r="3177" spans="2:5" ht="18.75">
      <c r="B3177" s="137"/>
      <c r="C3177" s="218"/>
      <c r="D3177" s="220"/>
      <c r="E3177" s="176"/>
    </row>
    <row r="3178" spans="2:5" ht="18.75">
      <c r="B3178" s="137"/>
      <c r="C3178" s="218"/>
      <c r="D3178" s="220"/>
      <c r="E3178" s="176"/>
    </row>
    <row r="3179" spans="2:5" ht="18.75">
      <c r="B3179" s="137"/>
      <c r="C3179" s="218"/>
      <c r="D3179" s="220"/>
      <c r="E3179" s="176"/>
    </row>
    <row r="3180" spans="2:5" ht="18.75">
      <c r="B3180" s="137"/>
      <c r="C3180" s="218"/>
      <c r="D3180" s="220"/>
      <c r="E3180" s="176"/>
    </row>
    <row r="3181" spans="2:5" ht="18.75">
      <c r="B3181" s="137"/>
      <c r="C3181" s="218"/>
      <c r="D3181" s="220"/>
      <c r="E3181" s="176"/>
    </row>
    <row r="3182" spans="2:5" ht="18.75">
      <c r="B3182" s="137"/>
      <c r="C3182" s="218"/>
      <c r="D3182" s="220"/>
      <c r="E3182" s="176"/>
    </row>
    <row r="3183" spans="2:5" ht="18.75">
      <c r="B3183" s="137"/>
      <c r="C3183" s="218"/>
      <c r="D3183" s="220"/>
      <c r="E3183" s="176"/>
    </row>
    <row r="3184" spans="2:5" ht="18.75">
      <c r="B3184" s="137"/>
      <c r="C3184" s="218"/>
      <c r="D3184" s="220"/>
      <c r="E3184" s="176"/>
    </row>
    <row r="3185" spans="2:6" ht="18.75">
      <c r="B3185" s="137"/>
      <c r="C3185" s="218"/>
      <c r="D3185" s="220"/>
      <c r="E3185" s="176"/>
    </row>
    <row r="3186" spans="2:6" ht="18.75">
      <c r="B3186" s="137"/>
      <c r="C3186" s="218"/>
      <c r="D3186" s="220"/>
      <c r="E3186" s="176"/>
    </row>
    <row r="3187" spans="2:6" ht="18.75">
      <c r="B3187" s="137"/>
      <c r="C3187" s="218"/>
      <c r="D3187" s="220"/>
      <c r="E3187" s="176"/>
    </row>
    <row r="3188" spans="2:6" ht="18.75">
      <c r="B3188" s="137"/>
      <c r="C3188" s="218"/>
      <c r="D3188" s="220"/>
      <c r="E3188" s="176"/>
    </row>
    <row r="3189" spans="2:6" ht="18.75">
      <c r="B3189" s="137"/>
      <c r="C3189" s="218"/>
      <c r="D3189" s="220"/>
      <c r="E3189" s="176"/>
    </row>
    <row r="3190" spans="2:6" ht="18.75">
      <c r="B3190" s="137"/>
      <c r="C3190" s="218"/>
      <c r="D3190" s="220"/>
      <c r="E3190" s="176"/>
    </row>
    <row r="3191" spans="2:6" ht="18.75">
      <c r="B3191" s="137"/>
      <c r="C3191" s="218"/>
      <c r="D3191" s="220"/>
      <c r="E3191" s="176"/>
    </row>
    <row r="3192" spans="2:6" ht="21">
      <c r="B3192" s="915" t="s">
        <v>267</v>
      </c>
      <c r="C3192" s="915"/>
      <c r="D3192" s="915"/>
      <c r="E3192" s="915"/>
      <c r="F3192" s="915"/>
    </row>
    <row r="3193" spans="2:6">
      <c r="D3193" s="190"/>
      <c r="E3193" s="189"/>
    </row>
    <row r="3194" spans="2:6">
      <c r="B3194" s="908" t="s">
        <v>780</v>
      </c>
      <c r="C3194" s="908"/>
      <c r="D3194" s="908"/>
      <c r="E3194" s="908"/>
      <c r="F3194" s="908"/>
    </row>
    <row r="3195" spans="2:6">
      <c r="B3195" s="908" t="s">
        <v>781</v>
      </c>
      <c r="C3195" s="908"/>
      <c r="D3195" s="908"/>
      <c r="E3195" s="908"/>
      <c r="F3195" s="908"/>
    </row>
    <row r="3196" spans="2:6">
      <c r="B3196" t="s">
        <v>782</v>
      </c>
      <c r="D3196" s="190"/>
      <c r="E3196" s="189"/>
    </row>
    <row r="3197" spans="2:6">
      <c r="B3197" s="188">
        <v>1</v>
      </c>
      <c r="C3197" s="909" t="s">
        <v>872</v>
      </c>
      <c r="D3197" s="909"/>
      <c r="E3197" s="909"/>
    </row>
    <row r="3198" spans="2:6">
      <c r="B3198" s="188">
        <v>2</v>
      </c>
      <c r="C3198" s="909" t="s">
        <v>927</v>
      </c>
      <c r="D3198" s="909"/>
      <c r="E3198" s="909"/>
    </row>
    <row r="3199" spans="2:6">
      <c r="B3199" s="188">
        <v>3</v>
      </c>
      <c r="C3199" s="909" t="s">
        <v>815</v>
      </c>
      <c r="D3199" s="909"/>
      <c r="E3199" s="909"/>
    </row>
    <row r="3200" spans="2:6">
      <c r="D3200" s="190"/>
      <c r="E3200" s="189"/>
    </row>
    <row r="3201" spans="2:9">
      <c r="B3201" s="925" t="s">
        <v>928</v>
      </c>
      <c r="C3201" s="926"/>
      <c r="D3201" s="926"/>
      <c r="E3201" s="926"/>
      <c r="F3201" s="926"/>
      <c r="G3201" s="926"/>
      <c r="H3201" s="926"/>
      <c r="I3201" s="926"/>
    </row>
    <row r="3202" spans="2:9">
      <c r="D3202" s="190"/>
      <c r="E3202" s="189"/>
    </row>
    <row r="3203" spans="2:9" ht="30">
      <c r="B3203" s="191" t="s">
        <v>274</v>
      </c>
      <c r="C3203" s="191" t="s">
        <v>2</v>
      </c>
      <c r="D3203" s="152" t="s">
        <v>275</v>
      </c>
      <c r="E3203" s="158" t="s">
        <v>276</v>
      </c>
      <c r="F3203" s="158" t="s">
        <v>277</v>
      </c>
    </row>
    <row r="3204" spans="2:9" ht="15.75">
      <c r="B3204" s="191"/>
      <c r="C3204" s="99" t="s">
        <v>131</v>
      </c>
      <c r="D3204" s="177">
        <v>1</v>
      </c>
      <c r="E3204" s="178">
        <v>100000</v>
      </c>
      <c r="F3204" s="158">
        <f>E3204*D3204</f>
        <v>100000</v>
      </c>
    </row>
    <row r="3205" spans="2:9" ht="15.75">
      <c r="B3205" s="191"/>
      <c r="C3205" s="118" t="s">
        <v>577</v>
      </c>
      <c r="D3205" s="177">
        <v>20</v>
      </c>
      <c r="E3205" s="198">
        <v>20000</v>
      </c>
      <c r="F3205" s="158">
        <f t="shared" ref="F3205:F3208" si="69">E3205*D3205</f>
        <v>400000</v>
      </c>
    </row>
    <row r="3206" spans="2:9" ht="15.75">
      <c r="B3206" s="191"/>
      <c r="C3206" s="99" t="s">
        <v>811</v>
      </c>
      <c r="D3206" s="177">
        <v>30</v>
      </c>
      <c r="E3206" s="198">
        <v>8500</v>
      </c>
      <c r="F3206" s="158">
        <f t="shared" si="69"/>
        <v>255000</v>
      </c>
    </row>
    <row r="3207" spans="2:9" ht="15.75">
      <c r="B3207" s="191"/>
      <c r="C3207" s="99" t="s">
        <v>478</v>
      </c>
      <c r="D3207" s="177">
        <v>0.5</v>
      </c>
      <c r="E3207" s="198">
        <v>100000</v>
      </c>
      <c r="F3207" s="158">
        <f t="shared" si="69"/>
        <v>50000</v>
      </c>
    </row>
    <row r="3208" spans="2:9" ht="15.75">
      <c r="B3208" s="191"/>
      <c r="C3208" s="99" t="s">
        <v>566</v>
      </c>
      <c r="D3208" s="177">
        <v>0.5</v>
      </c>
      <c r="E3208" s="198">
        <v>100000</v>
      </c>
      <c r="F3208" s="158">
        <f t="shared" si="69"/>
        <v>50000</v>
      </c>
    </row>
    <row r="3209" spans="2:9" ht="15.75">
      <c r="B3209" s="191"/>
      <c r="C3209" s="99"/>
      <c r="D3209" s="177"/>
      <c r="E3209" s="198"/>
      <c r="F3209" s="158"/>
    </row>
    <row r="3210" spans="2:9" ht="18.75">
      <c r="B3210" s="910" t="s">
        <v>263</v>
      </c>
      <c r="C3210" s="911"/>
      <c r="D3210" s="911"/>
      <c r="E3210" s="912"/>
      <c r="F3210" s="159">
        <f>SUM(F3204:F3209)</f>
        <v>855000</v>
      </c>
    </row>
    <row r="3211" spans="2:9" ht="18.75">
      <c r="B3211" s="137"/>
      <c r="C3211" s="188" t="s">
        <v>280</v>
      </c>
      <c r="D3211" s="914" t="s">
        <v>786</v>
      </c>
      <c r="E3211" s="914"/>
      <c r="F3211" s="914"/>
    </row>
    <row r="3212" spans="2:9" ht="18.75">
      <c r="B3212" s="137"/>
      <c r="C3212" s="188" t="s">
        <v>281</v>
      </c>
      <c r="D3212" s="190"/>
      <c r="E3212" s="189" t="s">
        <v>278</v>
      </c>
    </row>
    <row r="3213" spans="2:9" ht="18.75">
      <c r="B3213" s="137"/>
      <c r="C3213" s="188"/>
      <c r="D3213" s="190"/>
      <c r="E3213" s="189"/>
    </row>
    <row r="3214" spans="2:9" ht="18.75">
      <c r="B3214" s="137"/>
      <c r="C3214" s="188"/>
      <c r="D3214" s="190"/>
      <c r="E3214" s="189"/>
    </row>
    <row r="3215" spans="2:9" ht="18.75">
      <c r="B3215" s="137"/>
      <c r="C3215" s="188" t="s">
        <v>784</v>
      </c>
      <c r="D3215" s="190"/>
      <c r="E3215" s="176" t="s">
        <v>876</v>
      </c>
    </row>
    <row r="3216" spans="2:9" ht="18.75">
      <c r="B3216" s="137"/>
      <c r="C3216" s="218"/>
      <c r="D3216" s="220"/>
      <c r="E3216" s="176"/>
    </row>
    <row r="3217" spans="2:5" ht="18.75">
      <c r="B3217" s="137"/>
      <c r="C3217" s="218"/>
      <c r="D3217" s="220"/>
      <c r="E3217" s="176"/>
    </row>
    <row r="3218" spans="2:5" ht="18.75">
      <c r="B3218" s="137"/>
      <c r="C3218" s="218"/>
      <c r="D3218" s="220"/>
      <c r="E3218" s="176"/>
    </row>
    <row r="3219" spans="2:5" ht="18.75">
      <c r="B3219" s="137"/>
      <c r="C3219" s="218"/>
      <c r="D3219" s="220"/>
      <c r="E3219" s="176"/>
    </row>
    <row r="3220" spans="2:5" ht="18.75">
      <c r="B3220" s="137"/>
      <c r="C3220" s="218"/>
      <c r="D3220" s="220"/>
      <c r="E3220" s="176"/>
    </row>
    <row r="3221" spans="2:5" ht="18.75">
      <c r="B3221" s="137"/>
      <c r="C3221" s="218"/>
      <c r="D3221" s="220"/>
      <c r="E3221" s="176"/>
    </row>
    <row r="3222" spans="2:5" ht="18.75">
      <c r="B3222" s="137"/>
      <c r="C3222" s="218"/>
      <c r="D3222" s="220"/>
      <c r="E3222" s="176"/>
    </row>
    <row r="3223" spans="2:5" ht="18.75">
      <c r="B3223" s="137"/>
      <c r="C3223" s="218"/>
      <c r="D3223" s="220"/>
      <c r="E3223" s="176"/>
    </row>
    <row r="3224" spans="2:5" ht="18.75">
      <c r="B3224" s="137"/>
      <c r="C3224" s="218"/>
      <c r="D3224" s="220"/>
      <c r="E3224" s="176"/>
    </row>
    <row r="3225" spans="2:5" ht="18.75">
      <c r="B3225" s="137"/>
      <c r="C3225" s="218"/>
      <c r="D3225" s="220"/>
      <c r="E3225" s="176"/>
    </row>
    <row r="3226" spans="2:5" ht="18.75">
      <c r="B3226" s="137"/>
      <c r="C3226" s="218"/>
      <c r="D3226" s="220"/>
      <c r="E3226" s="176"/>
    </row>
    <row r="3227" spans="2:5" ht="18.75">
      <c r="B3227" s="137"/>
      <c r="C3227" s="218"/>
      <c r="D3227" s="220"/>
      <c r="E3227" s="176"/>
    </row>
    <row r="3228" spans="2:5" ht="18.75">
      <c r="B3228" s="137"/>
      <c r="C3228" s="218"/>
      <c r="D3228" s="220"/>
      <c r="E3228" s="176"/>
    </row>
    <row r="3229" spans="2:5" ht="18.75">
      <c r="B3229" s="137"/>
      <c r="C3229" s="218"/>
      <c r="D3229" s="220"/>
      <c r="E3229" s="176"/>
    </row>
    <row r="3230" spans="2:5" ht="18.75">
      <c r="B3230" s="137"/>
      <c r="C3230" s="218"/>
      <c r="D3230" s="220"/>
      <c r="E3230" s="176"/>
    </row>
    <row r="3231" spans="2:5" ht="18.75">
      <c r="B3231" s="137"/>
      <c r="C3231" s="218"/>
      <c r="D3231" s="220"/>
      <c r="E3231" s="176"/>
    </row>
    <row r="3232" spans="2:5" ht="18.75">
      <c r="B3232" s="137"/>
      <c r="C3232" s="218"/>
      <c r="D3232" s="220"/>
      <c r="E3232" s="176"/>
    </row>
    <row r="3233" spans="2:6" ht="18.75">
      <c r="B3233" s="137"/>
      <c r="C3233" s="218"/>
      <c r="D3233" s="220"/>
      <c r="E3233" s="176"/>
    </row>
    <row r="3234" spans="2:6" ht="18.75">
      <c r="B3234" s="137"/>
      <c r="C3234" s="218"/>
      <c r="D3234" s="220"/>
      <c r="E3234" s="176"/>
    </row>
    <row r="3235" spans="2:6" ht="18.75">
      <c r="B3235" s="137"/>
      <c r="C3235" s="218"/>
      <c r="D3235" s="220"/>
      <c r="E3235" s="176"/>
    </row>
    <row r="3236" spans="2:6" ht="18.75">
      <c r="B3236" s="137"/>
      <c r="C3236" s="218"/>
      <c r="D3236" s="220"/>
      <c r="E3236" s="176"/>
    </row>
    <row r="3237" spans="2:6" ht="18.75">
      <c r="B3237" s="137"/>
      <c r="C3237" s="218"/>
      <c r="D3237" s="220"/>
      <c r="E3237" s="176"/>
    </row>
    <row r="3238" spans="2:6" ht="18.75">
      <c r="B3238" s="137"/>
      <c r="C3238" s="218"/>
      <c r="D3238" s="220"/>
      <c r="E3238" s="176"/>
    </row>
    <row r="3239" spans="2:6" ht="18.75">
      <c r="B3239" s="137"/>
      <c r="C3239" s="218"/>
      <c r="D3239" s="220"/>
      <c r="E3239" s="176"/>
    </row>
    <row r="3240" spans="2:6" ht="18.75">
      <c r="B3240" s="137"/>
      <c r="C3240" s="218"/>
      <c r="D3240" s="220"/>
      <c r="E3240" s="176"/>
    </row>
    <row r="3241" spans="2:6" ht="21">
      <c r="B3241" s="915" t="s">
        <v>267</v>
      </c>
      <c r="C3241" s="915"/>
      <c r="D3241" s="915"/>
      <c r="E3241" s="915"/>
      <c r="F3241" s="915"/>
    </row>
    <row r="3242" spans="2:6">
      <c r="D3242" s="190"/>
      <c r="E3242" s="189"/>
    </row>
    <row r="3243" spans="2:6">
      <c r="B3243" s="908" t="s">
        <v>780</v>
      </c>
      <c r="C3243" s="908"/>
      <c r="D3243" s="908"/>
      <c r="E3243" s="908"/>
      <c r="F3243" s="908"/>
    </row>
    <row r="3244" spans="2:6">
      <c r="B3244" s="908" t="s">
        <v>781</v>
      </c>
      <c r="C3244" s="908"/>
      <c r="D3244" s="908"/>
      <c r="E3244" s="908"/>
      <c r="F3244" s="908"/>
    </row>
    <row r="3245" spans="2:6">
      <c r="B3245" t="s">
        <v>782</v>
      </c>
      <c r="D3245" s="190"/>
      <c r="E3245" s="189"/>
    </row>
    <row r="3246" spans="2:6">
      <c r="B3246" s="188">
        <v>1</v>
      </c>
      <c r="C3246" s="909" t="s">
        <v>872</v>
      </c>
      <c r="D3246" s="909"/>
      <c r="E3246" s="909"/>
    </row>
    <row r="3247" spans="2:6">
      <c r="B3247" s="188">
        <v>2</v>
      </c>
      <c r="C3247" s="909" t="s">
        <v>929</v>
      </c>
      <c r="D3247" s="909"/>
      <c r="E3247" s="909"/>
    </row>
    <row r="3248" spans="2:6">
      <c r="B3248" s="188">
        <v>3</v>
      </c>
      <c r="C3248" s="909" t="s">
        <v>815</v>
      </c>
      <c r="D3248" s="909"/>
      <c r="E3248" s="909"/>
    </row>
    <row r="3249" spans="2:9">
      <c r="D3249" s="190"/>
      <c r="E3249" s="189"/>
    </row>
    <row r="3250" spans="2:9">
      <c r="B3250" s="925" t="s">
        <v>930</v>
      </c>
      <c r="C3250" s="926"/>
      <c r="D3250" s="926"/>
      <c r="E3250" s="926"/>
      <c r="F3250" s="926"/>
      <c r="G3250" s="926"/>
      <c r="H3250" s="926"/>
      <c r="I3250" s="926"/>
    </row>
    <row r="3251" spans="2:9">
      <c r="D3251" s="190"/>
      <c r="E3251" s="189"/>
    </row>
    <row r="3252" spans="2:9" ht="30">
      <c r="B3252" s="191" t="s">
        <v>274</v>
      </c>
      <c r="C3252" s="191" t="s">
        <v>2</v>
      </c>
      <c r="D3252" s="152" t="s">
        <v>275</v>
      </c>
      <c r="E3252" s="158" t="s">
        <v>276</v>
      </c>
      <c r="F3252" s="158" t="s">
        <v>277</v>
      </c>
    </row>
    <row r="3253" spans="2:9" ht="15.75">
      <c r="B3253" s="191"/>
      <c r="C3253" s="99" t="s">
        <v>131</v>
      </c>
      <c r="D3253" s="200">
        <v>1</v>
      </c>
      <c r="E3253" s="201">
        <v>100000</v>
      </c>
      <c r="F3253" s="158">
        <f>E3253*D3253</f>
        <v>100000</v>
      </c>
    </row>
    <row r="3254" spans="2:9" ht="15.75">
      <c r="B3254" s="191"/>
      <c r="C3254" s="118" t="s">
        <v>577</v>
      </c>
      <c r="D3254" s="200">
        <v>20</v>
      </c>
      <c r="E3254" s="202">
        <v>20000</v>
      </c>
      <c r="F3254" s="158">
        <f t="shared" ref="F3254:F3257" si="70">E3254*D3254</f>
        <v>400000</v>
      </c>
    </row>
    <row r="3255" spans="2:9" ht="15.75">
      <c r="B3255" s="191"/>
      <c r="C3255" s="99" t="s">
        <v>811</v>
      </c>
      <c r="D3255" s="177">
        <v>30</v>
      </c>
      <c r="E3255" s="198">
        <v>8500</v>
      </c>
      <c r="F3255" s="158">
        <f t="shared" si="70"/>
        <v>255000</v>
      </c>
    </row>
    <row r="3256" spans="2:9" ht="15.75">
      <c r="B3256" s="191"/>
      <c r="C3256" s="99" t="s">
        <v>478</v>
      </c>
      <c r="D3256" s="200">
        <v>0.5</v>
      </c>
      <c r="E3256" s="202">
        <v>100000</v>
      </c>
      <c r="F3256" s="158">
        <f t="shared" si="70"/>
        <v>50000</v>
      </c>
    </row>
    <row r="3257" spans="2:9" ht="15.75">
      <c r="B3257" s="191"/>
      <c r="C3257" s="99" t="s">
        <v>566</v>
      </c>
      <c r="D3257" s="200">
        <v>0.5</v>
      </c>
      <c r="E3257" s="202">
        <v>100000</v>
      </c>
      <c r="F3257" s="158">
        <f t="shared" si="70"/>
        <v>50000</v>
      </c>
    </row>
    <row r="3258" spans="2:9" ht="15.75">
      <c r="B3258" s="191"/>
      <c r="C3258" s="99"/>
      <c r="D3258" s="177"/>
      <c r="E3258" s="198"/>
      <c r="F3258" s="158"/>
    </row>
    <row r="3259" spans="2:9" ht="18.75">
      <c r="B3259" s="910" t="s">
        <v>263</v>
      </c>
      <c r="C3259" s="911"/>
      <c r="D3259" s="911"/>
      <c r="E3259" s="912"/>
      <c r="F3259" s="159">
        <f>SUM(F3253:F3258)</f>
        <v>855000</v>
      </c>
    </row>
    <row r="3260" spans="2:9" ht="18.75">
      <c r="B3260" s="137"/>
      <c r="C3260" s="188" t="s">
        <v>280</v>
      </c>
      <c r="D3260" s="914" t="s">
        <v>786</v>
      </c>
      <c r="E3260" s="914"/>
      <c r="F3260" s="914"/>
    </row>
    <row r="3261" spans="2:9" ht="18.75">
      <c r="B3261" s="137"/>
      <c r="C3261" s="188" t="s">
        <v>281</v>
      </c>
      <c r="D3261" s="190"/>
      <c r="E3261" s="189" t="s">
        <v>278</v>
      </c>
    </row>
    <row r="3262" spans="2:9" ht="18.75">
      <c r="B3262" s="137"/>
      <c r="C3262" s="188"/>
      <c r="D3262" s="190"/>
      <c r="E3262" s="189"/>
    </row>
    <row r="3263" spans="2:9" ht="18.75">
      <c r="B3263" s="137"/>
      <c r="C3263" s="188"/>
      <c r="D3263" s="190"/>
      <c r="E3263" s="189"/>
    </row>
    <row r="3264" spans="2:9" ht="18.75">
      <c r="B3264" s="137"/>
      <c r="C3264" s="188" t="s">
        <v>784</v>
      </c>
      <c r="D3264" s="190"/>
      <c r="E3264" s="176" t="s">
        <v>876</v>
      </c>
    </row>
    <row r="3265" spans="2:5" ht="18.75">
      <c r="B3265" s="137"/>
      <c r="C3265" s="218"/>
      <c r="D3265" s="220"/>
      <c r="E3265" s="176"/>
    </row>
    <row r="3266" spans="2:5" ht="18.75">
      <c r="B3266" s="137"/>
      <c r="C3266" s="218"/>
      <c r="D3266" s="220"/>
      <c r="E3266" s="176"/>
    </row>
    <row r="3267" spans="2:5" ht="18.75">
      <c r="B3267" s="137"/>
      <c r="C3267" s="218"/>
      <c r="D3267" s="220"/>
      <c r="E3267" s="176"/>
    </row>
    <row r="3268" spans="2:5" ht="18.75">
      <c r="B3268" s="137"/>
      <c r="C3268" s="218"/>
      <c r="D3268" s="220"/>
      <c r="E3268" s="176"/>
    </row>
    <row r="3269" spans="2:5" ht="18.75">
      <c r="B3269" s="137"/>
      <c r="C3269" s="218"/>
      <c r="D3269" s="220"/>
      <c r="E3269" s="176"/>
    </row>
    <row r="3270" spans="2:5" ht="18.75">
      <c r="B3270" s="137"/>
      <c r="C3270" s="218"/>
      <c r="D3270" s="220"/>
      <c r="E3270" s="176"/>
    </row>
    <row r="3271" spans="2:5" ht="18.75">
      <c r="B3271" s="137"/>
      <c r="C3271" s="218"/>
      <c r="D3271" s="220"/>
      <c r="E3271" s="176"/>
    </row>
    <row r="3272" spans="2:5" ht="18.75">
      <c r="B3272" s="137"/>
      <c r="C3272" s="218"/>
      <c r="D3272" s="220"/>
      <c r="E3272" s="176"/>
    </row>
    <row r="3273" spans="2:5" ht="18.75">
      <c r="B3273" s="137"/>
      <c r="C3273" s="218"/>
      <c r="D3273" s="220"/>
      <c r="E3273" s="176"/>
    </row>
    <row r="3274" spans="2:5" ht="18.75">
      <c r="B3274" s="137"/>
      <c r="C3274" s="218"/>
      <c r="D3274" s="220"/>
      <c r="E3274" s="176"/>
    </row>
    <row r="3275" spans="2:5" ht="18.75">
      <c r="B3275" s="137"/>
      <c r="C3275" s="218"/>
      <c r="D3275" s="220"/>
      <c r="E3275" s="176"/>
    </row>
    <row r="3276" spans="2:5" ht="18.75">
      <c r="B3276" s="137"/>
      <c r="C3276" s="218"/>
      <c r="D3276" s="220"/>
      <c r="E3276" s="176"/>
    </row>
    <row r="3277" spans="2:5" ht="18.75">
      <c r="B3277" s="137"/>
      <c r="C3277" s="218"/>
      <c r="D3277" s="220"/>
      <c r="E3277" s="176"/>
    </row>
    <row r="3278" spans="2:5" ht="18.75">
      <c r="B3278" s="137"/>
      <c r="C3278" s="218"/>
      <c r="D3278" s="220"/>
      <c r="E3278" s="176"/>
    </row>
    <row r="3279" spans="2:5" ht="18.75">
      <c r="B3279" s="137"/>
      <c r="C3279" s="218"/>
      <c r="D3279" s="220"/>
      <c r="E3279" s="176"/>
    </row>
    <row r="3280" spans="2:5" ht="18.75">
      <c r="B3280" s="137"/>
      <c r="C3280" s="218"/>
      <c r="D3280" s="220"/>
      <c r="E3280" s="176"/>
    </row>
    <row r="3281" spans="2:6" ht="18.75">
      <c r="B3281" s="137"/>
      <c r="C3281" s="218"/>
      <c r="D3281" s="220"/>
      <c r="E3281" s="176"/>
    </row>
    <row r="3282" spans="2:6" ht="18.75">
      <c r="B3282" s="137"/>
      <c r="C3282" s="218"/>
      <c r="D3282" s="220"/>
      <c r="E3282" s="176"/>
    </row>
    <row r="3283" spans="2:6" ht="18.75">
      <c r="B3283" s="137"/>
      <c r="C3283" s="218"/>
      <c r="D3283" s="220"/>
      <c r="E3283" s="176"/>
    </row>
    <row r="3284" spans="2:6" ht="18.75">
      <c r="B3284" s="137"/>
      <c r="C3284" s="218"/>
      <c r="D3284" s="220"/>
      <c r="E3284" s="176"/>
    </row>
    <row r="3285" spans="2:6" ht="18.75">
      <c r="B3285" s="137"/>
      <c r="C3285" s="218"/>
      <c r="D3285" s="220"/>
      <c r="E3285" s="176"/>
    </row>
    <row r="3286" spans="2:6" ht="18.75">
      <c r="B3286" s="137"/>
      <c r="C3286" s="218"/>
      <c r="D3286" s="220"/>
      <c r="E3286" s="176"/>
    </row>
    <row r="3287" spans="2:6" ht="18.75">
      <c r="B3287" s="137"/>
      <c r="C3287" s="218"/>
      <c r="D3287" s="220"/>
      <c r="E3287" s="176"/>
    </row>
    <row r="3288" spans="2:6" ht="18.75">
      <c r="B3288" s="137"/>
      <c r="C3288" s="218"/>
      <c r="D3288" s="220"/>
      <c r="E3288" s="176"/>
    </row>
    <row r="3289" spans="2:6" ht="18.75">
      <c r="B3289" s="137"/>
      <c r="C3289" s="218"/>
      <c r="D3289" s="220"/>
      <c r="E3289" s="176"/>
    </row>
    <row r="3290" spans="2:6" ht="21">
      <c r="B3290" s="915" t="s">
        <v>267</v>
      </c>
      <c r="C3290" s="915"/>
      <c r="D3290" s="915"/>
      <c r="E3290" s="915"/>
      <c r="F3290" s="915"/>
    </row>
    <row r="3291" spans="2:6">
      <c r="D3291" s="190"/>
      <c r="E3291" s="189"/>
    </row>
    <row r="3292" spans="2:6">
      <c r="B3292" s="908" t="s">
        <v>780</v>
      </c>
      <c r="C3292" s="908"/>
      <c r="D3292" s="908"/>
      <c r="E3292" s="908"/>
      <c r="F3292" s="908"/>
    </row>
    <row r="3293" spans="2:6">
      <c r="B3293" s="908" t="s">
        <v>781</v>
      </c>
      <c r="C3293" s="908"/>
      <c r="D3293" s="908"/>
      <c r="E3293" s="908"/>
      <c r="F3293" s="908"/>
    </row>
    <row r="3294" spans="2:6">
      <c r="B3294" t="s">
        <v>782</v>
      </c>
      <c r="D3294" s="190"/>
      <c r="E3294" s="189"/>
    </row>
    <row r="3295" spans="2:6">
      <c r="B3295" s="188">
        <v>1</v>
      </c>
      <c r="C3295" s="909" t="s">
        <v>872</v>
      </c>
      <c r="D3295" s="909"/>
      <c r="E3295" s="909"/>
    </row>
    <row r="3296" spans="2:6">
      <c r="B3296" s="188">
        <v>2</v>
      </c>
      <c r="C3296" s="909" t="s">
        <v>932</v>
      </c>
      <c r="D3296" s="909"/>
      <c r="E3296" s="909"/>
    </row>
    <row r="3297" spans="2:9">
      <c r="B3297" s="188">
        <v>3</v>
      </c>
      <c r="C3297" s="909" t="s">
        <v>815</v>
      </c>
      <c r="D3297" s="909"/>
      <c r="E3297" s="909"/>
    </row>
    <row r="3298" spans="2:9">
      <c r="D3298" s="190"/>
      <c r="E3298" s="189"/>
    </row>
    <row r="3299" spans="2:9">
      <c r="B3299" s="925" t="s">
        <v>931</v>
      </c>
      <c r="C3299" s="926"/>
      <c r="D3299" s="926"/>
      <c r="E3299" s="926"/>
      <c r="F3299" s="926"/>
      <c r="G3299" s="926"/>
      <c r="H3299" s="926"/>
      <c r="I3299" s="926"/>
    </row>
    <row r="3300" spans="2:9">
      <c r="D3300" s="190"/>
      <c r="E3300" s="189"/>
    </row>
    <row r="3301" spans="2:9" ht="30">
      <c r="B3301" s="191" t="s">
        <v>274</v>
      </c>
      <c r="C3301" s="191" t="s">
        <v>2</v>
      </c>
      <c r="D3301" s="152" t="s">
        <v>275</v>
      </c>
      <c r="E3301" s="158" t="s">
        <v>276</v>
      </c>
      <c r="F3301" s="158" t="s">
        <v>277</v>
      </c>
    </row>
    <row r="3302" spans="2:9" ht="15.75">
      <c r="B3302" s="191"/>
      <c r="C3302" s="99" t="s">
        <v>131</v>
      </c>
      <c r="D3302" s="177">
        <v>1</v>
      </c>
      <c r="E3302" s="178">
        <v>100000</v>
      </c>
      <c r="F3302" s="158">
        <f>E3302*D3302</f>
        <v>100000</v>
      </c>
    </row>
    <row r="3303" spans="2:9" ht="15.75">
      <c r="B3303" s="191"/>
      <c r="C3303" s="118" t="s">
        <v>577</v>
      </c>
      <c r="D3303" s="177">
        <v>20</v>
      </c>
      <c r="E3303" s="198">
        <v>20000</v>
      </c>
      <c r="F3303" s="158">
        <f t="shared" ref="F3303:F3306" si="71">E3303*D3303</f>
        <v>400000</v>
      </c>
    </row>
    <row r="3304" spans="2:9" ht="15.75">
      <c r="B3304" s="191"/>
      <c r="C3304" s="99" t="s">
        <v>811</v>
      </c>
      <c r="D3304" s="177">
        <v>30</v>
      </c>
      <c r="E3304" s="198">
        <v>8500</v>
      </c>
      <c r="F3304" s="158">
        <f t="shared" si="71"/>
        <v>255000</v>
      </c>
    </row>
    <row r="3305" spans="2:9" ht="15.75">
      <c r="B3305" s="191"/>
      <c r="C3305" s="99" t="s">
        <v>478</v>
      </c>
      <c r="D3305" s="177">
        <v>0.5</v>
      </c>
      <c r="E3305" s="198">
        <v>100000</v>
      </c>
      <c r="F3305" s="158">
        <f t="shared" si="71"/>
        <v>50000</v>
      </c>
    </row>
    <row r="3306" spans="2:9" ht="15.75">
      <c r="B3306" s="191"/>
      <c r="C3306" s="99" t="s">
        <v>566</v>
      </c>
      <c r="D3306" s="177">
        <v>0.5</v>
      </c>
      <c r="E3306" s="198">
        <v>100000</v>
      </c>
      <c r="F3306" s="158">
        <f t="shared" si="71"/>
        <v>50000</v>
      </c>
    </row>
    <row r="3307" spans="2:9" ht="15.75">
      <c r="B3307" s="191"/>
      <c r="C3307" s="99"/>
      <c r="D3307" s="177"/>
      <c r="E3307" s="198"/>
      <c r="F3307" s="158"/>
    </row>
    <row r="3308" spans="2:9" ht="18.75">
      <c r="B3308" s="910" t="s">
        <v>263</v>
      </c>
      <c r="C3308" s="911"/>
      <c r="D3308" s="911"/>
      <c r="E3308" s="912"/>
      <c r="F3308" s="159">
        <f>SUM(F3302:F3307)</f>
        <v>855000</v>
      </c>
    </row>
    <row r="3309" spans="2:9" ht="18.75">
      <c r="B3309" s="137"/>
      <c r="C3309" s="188" t="s">
        <v>280</v>
      </c>
      <c r="D3309" s="914" t="s">
        <v>786</v>
      </c>
      <c r="E3309" s="914"/>
      <c r="F3309" s="914"/>
    </row>
    <row r="3310" spans="2:9" ht="18.75">
      <c r="B3310" s="137"/>
      <c r="C3310" s="188" t="s">
        <v>281</v>
      </c>
      <c r="D3310" s="190"/>
      <c r="E3310" s="189" t="s">
        <v>278</v>
      </c>
    </row>
    <row r="3311" spans="2:9" ht="18.75">
      <c r="B3311" s="137"/>
      <c r="C3311" s="188"/>
      <c r="D3311" s="190"/>
      <c r="E3311" s="189"/>
    </row>
    <row r="3312" spans="2:9" ht="18.75">
      <c r="B3312" s="137"/>
      <c r="C3312" s="188"/>
      <c r="D3312" s="190"/>
      <c r="E3312" s="189"/>
    </row>
    <row r="3313" spans="2:5" ht="18.75">
      <c r="B3313" s="137"/>
      <c r="C3313" s="188" t="s">
        <v>784</v>
      </c>
      <c r="D3313" s="190"/>
      <c r="E3313" s="176" t="s">
        <v>876</v>
      </c>
    </row>
    <row r="3314" spans="2:5" ht="18.75">
      <c r="B3314" s="137"/>
      <c r="C3314" s="218"/>
      <c r="D3314" s="220"/>
      <c r="E3314" s="176"/>
    </row>
    <row r="3315" spans="2:5" ht="18.75">
      <c r="B3315" s="137"/>
      <c r="C3315" s="218"/>
      <c r="D3315" s="220"/>
      <c r="E3315" s="176"/>
    </row>
    <row r="3316" spans="2:5" ht="18.75">
      <c r="B3316" s="137"/>
      <c r="C3316" s="218"/>
      <c r="D3316" s="220"/>
      <c r="E3316" s="176"/>
    </row>
    <row r="3317" spans="2:5" ht="18.75">
      <c r="B3317" s="137"/>
      <c r="C3317" s="218"/>
      <c r="D3317" s="220"/>
      <c r="E3317" s="176"/>
    </row>
    <row r="3318" spans="2:5" ht="18.75">
      <c r="B3318" s="137"/>
      <c r="C3318" s="218"/>
      <c r="D3318" s="220"/>
      <c r="E3318" s="176"/>
    </row>
    <row r="3319" spans="2:5" ht="18.75">
      <c r="B3319" s="137"/>
      <c r="C3319" s="218"/>
      <c r="D3319" s="220"/>
      <c r="E3319" s="176"/>
    </row>
    <row r="3320" spans="2:5" ht="18.75">
      <c r="B3320" s="137"/>
      <c r="C3320" s="218"/>
      <c r="D3320" s="220"/>
      <c r="E3320" s="176"/>
    </row>
    <row r="3321" spans="2:5" ht="18.75">
      <c r="B3321" s="137"/>
      <c r="C3321" s="218"/>
      <c r="D3321" s="220"/>
      <c r="E3321" s="176"/>
    </row>
    <row r="3322" spans="2:5" ht="18.75">
      <c r="B3322" s="137"/>
      <c r="C3322" s="218"/>
      <c r="D3322" s="220"/>
      <c r="E3322" s="176"/>
    </row>
    <row r="3323" spans="2:5" ht="18.75">
      <c r="B3323" s="137"/>
      <c r="C3323" s="218"/>
      <c r="D3323" s="220"/>
      <c r="E3323" s="176"/>
    </row>
    <row r="3324" spans="2:5" ht="18.75">
      <c r="B3324" s="137"/>
      <c r="C3324" s="218"/>
      <c r="D3324" s="220"/>
      <c r="E3324" s="176"/>
    </row>
    <row r="3325" spans="2:5" ht="18.75">
      <c r="B3325" s="137"/>
      <c r="C3325" s="218"/>
      <c r="D3325" s="220"/>
      <c r="E3325" s="176"/>
    </row>
    <row r="3326" spans="2:5" ht="18.75">
      <c r="B3326" s="137"/>
      <c r="C3326" s="218"/>
      <c r="D3326" s="220"/>
      <c r="E3326" s="176"/>
    </row>
    <row r="3327" spans="2:5" ht="18.75">
      <c r="B3327" s="137"/>
      <c r="C3327" s="218"/>
      <c r="D3327" s="220"/>
      <c r="E3327" s="176"/>
    </row>
    <row r="3328" spans="2:5" ht="18.75">
      <c r="B3328" s="137"/>
      <c r="C3328" s="218"/>
      <c r="D3328" s="220"/>
      <c r="E3328" s="176"/>
    </row>
    <row r="3329" spans="2:6" ht="18.75">
      <c r="B3329" s="137"/>
      <c r="C3329" s="218"/>
      <c r="D3329" s="220"/>
      <c r="E3329" s="176"/>
    </row>
    <row r="3330" spans="2:6" ht="18.75">
      <c r="B3330" s="137"/>
      <c r="C3330" s="218"/>
      <c r="D3330" s="220"/>
      <c r="E3330" s="176"/>
    </row>
    <row r="3331" spans="2:6" ht="18.75">
      <c r="B3331" s="137"/>
      <c r="C3331" s="218"/>
      <c r="D3331" s="220"/>
      <c r="E3331" s="176"/>
    </row>
    <row r="3332" spans="2:6" ht="18.75">
      <c r="B3332" s="137"/>
      <c r="C3332" s="218"/>
      <c r="D3332" s="220"/>
      <c r="E3332" s="176"/>
    </row>
    <row r="3333" spans="2:6" ht="18.75">
      <c r="B3333" s="137"/>
      <c r="C3333" s="218"/>
      <c r="D3333" s="220"/>
      <c r="E3333" s="176"/>
    </row>
    <row r="3334" spans="2:6" ht="18.75">
      <c r="B3334" s="137"/>
      <c r="C3334" s="218"/>
      <c r="D3334" s="220"/>
      <c r="E3334" s="176"/>
    </row>
    <row r="3335" spans="2:6" ht="18.75">
      <c r="B3335" s="137"/>
      <c r="C3335" s="218"/>
      <c r="D3335" s="220"/>
      <c r="E3335" s="176"/>
    </row>
    <row r="3336" spans="2:6" ht="18.75">
      <c r="B3336" s="137"/>
      <c r="C3336" s="218"/>
      <c r="D3336" s="220"/>
      <c r="E3336" s="176"/>
    </row>
    <row r="3337" spans="2:6" ht="18.75">
      <c r="B3337" s="137"/>
      <c r="C3337" s="218"/>
      <c r="D3337" s="220"/>
      <c r="E3337" s="176"/>
    </row>
    <row r="3338" spans="2:6" ht="18.75">
      <c r="B3338" s="137"/>
      <c r="C3338" s="218"/>
      <c r="D3338" s="220"/>
      <c r="E3338" s="176"/>
    </row>
    <row r="3339" spans="2:6" ht="21">
      <c r="B3339" s="915" t="s">
        <v>267</v>
      </c>
      <c r="C3339" s="915"/>
      <c r="D3339" s="915"/>
      <c r="E3339" s="915"/>
      <c r="F3339" s="915"/>
    </row>
    <row r="3340" spans="2:6">
      <c r="D3340" s="190"/>
      <c r="E3340" s="189"/>
    </row>
    <row r="3341" spans="2:6">
      <c r="B3341" s="908" t="s">
        <v>780</v>
      </c>
      <c r="C3341" s="908"/>
      <c r="D3341" s="908"/>
      <c r="E3341" s="908"/>
      <c r="F3341" s="908"/>
    </row>
    <row r="3342" spans="2:6">
      <c r="B3342" s="908" t="s">
        <v>781</v>
      </c>
      <c r="C3342" s="908"/>
      <c r="D3342" s="908"/>
      <c r="E3342" s="908"/>
      <c r="F3342" s="908"/>
    </row>
    <row r="3343" spans="2:6">
      <c r="B3343" t="s">
        <v>782</v>
      </c>
      <c r="D3343" s="190"/>
      <c r="E3343" s="189"/>
    </row>
    <row r="3344" spans="2:6">
      <c r="B3344" s="188">
        <v>1</v>
      </c>
      <c r="C3344" s="909" t="s">
        <v>872</v>
      </c>
      <c r="D3344" s="909"/>
      <c r="E3344" s="909"/>
    </row>
    <row r="3345" spans="2:9">
      <c r="B3345" s="188">
        <v>2</v>
      </c>
      <c r="C3345" s="909" t="s">
        <v>934</v>
      </c>
      <c r="D3345" s="909"/>
      <c r="E3345" s="909"/>
    </row>
    <row r="3346" spans="2:9">
      <c r="B3346" s="188">
        <v>3</v>
      </c>
      <c r="C3346" s="909" t="s">
        <v>815</v>
      </c>
      <c r="D3346" s="909"/>
      <c r="E3346" s="909"/>
    </row>
    <row r="3347" spans="2:9">
      <c r="D3347" s="190"/>
      <c r="E3347" s="189"/>
    </row>
    <row r="3348" spans="2:9">
      <c r="B3348" s="925" t="s">
        <v>933</v>
      </c>
      <c r="C3348" s="926"/>
      <c r="D3348" s="926"/>
      <c r="E3348" s="926"/>
      <c r="F3348" s="926"/>
      <c r="G3348" s="926"/>
      <c r="H3348" s="926"/>
      <c r="I3348" s="926"/>
    </row>
    <row r="3349" spans="2:9">
      <c r="D3349" s="190"/>
      <c r="E3349" s="189"/>
    </row>
    <row r="3350" spans="2:9" ht="30">
      <c r="B3350" s="191" t="s">
        <v>274</v>
      </c>
      <c r="C3350" s="191" t="s">
        <v>2</v>
      </c>
      <c r="D3350" s="152" t="s">
        <v>275</v>
      </c>
      <c r="E3350" s="158" t="s">
        <v>276</v>
      </c>
      <c r="F3350" s="158" t="s">
        <v>277</v>
      </c>
    </row>
    <row r="3351" spans="2:9" ht="15.75">
      <c r="B3351" s="191"/>
      <c r="C3351" s="99" t="s">
        <v>131</v>
      </c>
      <c r="D3351" s="177">
        <v>1</v>
      </c>
      <c r="E3351" s="178">
        <v>100000</v>
      </c>
      <c r="F3351" s="158">
        <f>E3351*D3351</f>
        <v>100000</v>
      </c>
    </row>
    <row r="3352" spans="2:9" ht="15.75">
      <c r="B3352" s="191"/>
      <c r="C3352" s="118" t="s">
        <v>577</v>
      </c>
      <c r="D3352" s="177">
        <v>20</v>
      </c>
      <c r="E3352" s="198">
        <v>20000</v>
      </c>
      <c r="F3352" s="158">
        <f t="shared" ref="F3352:F3355" si="72">E3352*D3352</f>
        <v>400000</v>
      </c>
    </row>
    <row r="3353" spans="2:9" ht="15.75">
      <c r="B3353" s="191"/>
      <c r="C3353" s="99" t="s">
        <v>811</v>
      </c>
      <c r="D3353" s="177">
        <v>30</v>
      </c>
      <c r="E3353" s="198">
        <v>8500</v>
      </c>
      <c r="F3353" s="158">
        <f t="shared" si="72"/>
        <v>255000</v>
      </c>
    </row>
    <row r="3354" spans="2:9" ht="15.75">
      <c r="B3354" s="191"/>
      <c r="C3354" s="99" t="s">
        <v>478</v>
      </c>
      <c r="D3354" s="177">
        <v>0.5</v>
      </c>
      <c r="E3354" s="198">
        <v>100000</v>
      </c>
      <c r="F3354" s="158">
        <f t="shared" si="72"/>
        <v>50000</v>
      </c>
    </row>
    <row r="3355" spans="2:9" ht="15.75">
      <c r="B3355" s="191"/>
      <c r="C3355" s="99" t="s">
        <v>566</v>
      </c>
      <c r="D3355" s="177">
        <v>0.5</v>
      </c>
      <c r="E3355" s="198">
        <v>100000</v>
      </c>
      <c r="F3355" s="158">
        <f t="shared" si="72"/>
        <v>50000</v>
      </c>
    </row>
    <row r="3356" spans="2:9" ht="15.75">
      <c r="B3356" s="191"/>
      <c r="C3356" s="99"/>
      <c r="D3356" s="177"/>
      <c r="E3356" s="198"/>
      <c r="F3356" s="158"/>
    </row>
    <row r="3357" spans="2:9" ht="18.75">
      <c r="B3357" s="910" t="s">
        <v>263</v>
      </c>
      <c r="C3357" s="911"/>
      <c r="D3357" s="911"/>
      <c r="E3357" s="912"/>
      <c r="F3357" s="159">
        <f>SUM(F3351:F3356)</f>
        <v>855000</v>
      </c>
    </row>
    <row r="3358" spans="2:9" ht="18.75">
      <c r="B3358" s="137"/>
      <c r="C3358" s="188" t="s">
        <v>280</v>
      </c>
      <c r="D3358" s="914" t="s">
        <v>786</v>
      </c>
      <c r="E3358" s="914"/>
      <c r="F3358" s="914"/>
    </row>
    <row r="3359" spans="2:9" ht="18.75">
      <c r="B3359" s="137"/>
      <c r="C3359" s="188" t="s">
        <v>281</v>
      </c>
      <c r="D3359" s="190"/>
      <c r="E3359" s="189" t="s">
        <v>278</v>
      </c>
    </row>
    <row r="3360" spans="2:9" ht="18.75">
      <c r="B3360" s="137"/>
      <c r="C3360" s="188"/>
      <c r="D3360" s="190"/>
      <c r="E3360" s="189"/>
    </row>
    <row r="3361" spans="2:5" ht="18.75">
      <c r="B3361" s="137"/>
      <c r="C3361" s="188"/>
      <c r="D3361" s="190"/>
      <c r="E3361" s="189"/>
    </row>
    <row r="3362" spans="2:5" ht="18.75">
      <c r="B3362" s="137"/>
      <c r="C3362" s="188" t="s">
        <v>784</v>
      </c>
      <c r="D3362" s="190"/>
      <c r="E3362" s="176" t="s">
        <v>876</v>
      </c>
    </row>
    <row r="3363" spans="2:5" ht="18.75">
      <c r="B3363" s="137"/>
      <c r="C3363" s="218"/>
      <c r="D3363" s="220"/>
      <c r="E3363" s="176"/>
    </row>
    <row r="3364" spans="2:5" ht="18.75">
      <c r="B3364" s="137"/>
      <c r="C3364" s="218"/>
      <c r="D3364" s="220"/>
      <c r="E3364" s="176"/>
    </row>
    <row r="3365" spans="2:5" ht="18.75">
      <c r="B3365" s="137"/>
      <c r="C3365" s="218"/>
      <c r="D3365" s="220"/>
      <c r="E3365" s="176"/>
    </row>
    <row r="3366" spans="2:5" ht="18.75">
      <c r="B3366" s="137"/>
      <c r="C3366" s="218"/>
      <c r="D3366" s="220"/>
      <c r="E3366" s="176"/>
    </row>
    <row r="3367" spans="2:5" ht="18.75">
      <c r="B3367" s="137"/>
      <c r="C3367" s="218"/>
      <c r="D3367" s="220"/>
      <c r="E3367" s="176"/>
    </row>
    <row r="3368" spans="2:5" ht="18.75">
      <c r="B3368" s="137"/>
      <c r="C3368" s="218"/>
      <c r="D3368" s="220"/>
      <c r="E3368" s="176"/>
    </row>
    <row r="3369" spans="2:5" ht="18.75">
      <c r="B3369" s="137"/>
      <c r="C3369" s="218"/>
      <c r="D3369" s="220"/>
      <c r="E3369" s="176"/>
    </row>
    <row r="3370" spans="2:5" ht="18.75">
      <c r="B3370" s="137"/>
      <c r="C3370" s="218"/>
      <c r="D3370" s="220"/>
      <c r="E3370" s="176"/>
    </row>
    <row r="3371" spans="2:5" ht="18.75">
      <c r="B3371" s="137"/>
      <c r="C3371" s="218"/>
      <c r="D3371" s="220"/>
      <c r="E3371" s="176"/>
    </row>
    <row r="3372" spans="2:5" ht="18.75">
      <c r="B3372" s="137"/>
      <c r="C3372" s="218"/>
      <c r="D3372" s="220"/>
      <c r="E3372" s="176"/>
    </row>
    <row r="3373" spans="2:5" ht="18.75">
      <c r="B3373" s="137"/>
      <c r="C3373" s="218"/>
      <c r="D3373" s="220"/>
      <c r="E3373" s="176"/>
    </row>
    <row r="3374" spans="2:5" ht="18.75">
      <c r="B3374" s="137"/>
      <c r="C3374" s="218"/>
      <c r="D3374" s="220"/>
      <c r="E3374" s="176"/>
    </row>
    <row r="3375" spans="2:5" ht="18.75">
      <c r="B3375" s="137"/>
      <c r="C3375" s="218"/>
      <c r="D3375" s="220"/>
      <c r="E3375" s="176"/>
    </row>
    <row r="3376" spans="2:5" ht="18.75">
      <c r="B3376" s="137"/>
      <c r="C3376" s="218"/>
      <c r="D3376" s="220"/>
      <c r="E3376" s="176"/>
    </row>
    <row r="3377" spans="2:6" ht="18.75">
      <c r="B3377" s="137"/>
      <c r="C3377" s="218"/>
      <c r="D3377" s="220"/>
      <c r="E3377" s="176"/>
    </row>
    <row r="3378" spans="2:6" ht="18.75">
      <c r="B3378" s="137"/>
      <c r="C3378" s="218"/>
      <c r="D3378" s="220"/>
      <c r="E3378" s="176"/>
    </row>
    <row r="3379" spans="2:6" ht="18.75">
      <c r="B3379" s="137"/>
      <c r="C3379" s="218"/>
      <c r="D3379" s="220"/>
      <c r="E3379" s="176"/>
    </row>
    <row r="3380" spans="2:6" ht="18.75">
      <c r="B3380" s="137"/>
      <c r="C3380" s="218"/>
      <c r="D3380" s="220"/>
      <c r="E3380" s="176"/>
    </row>
    <row r="3381" spans="2:6" ht="18.75">
      <c r="B3381" s="137"/>
      <c r="C3381" s="218"/>
      <c r="D3381" s="220"/>
      <c r="E3381" s="176"/>
    </row>
    <row r="3382" spans="2:6" ht="18.75">
      <c r="B3382" s="137"/>
      <c r="C3382" s="218"/>
      <c r="D3382" s="220"/>
      <c r="E3382" s="176"/>
    </row>
    <row r="3383" spans="2:6" ht="18.75">
      <c r="B3383" s="137"/>
      <c r="C3383" s="218"/>
      <c r="D3383" s="220"/>
      <c r="E3383" s="176"/>
    </row>
    <row r="3384" spans="2:6" ht="18.75">
      <c r="B3384" s="137"/>
      <c r="C3384" s="218"/>
      <c r="D3384" s="220"/>
      <c r="E3384" s="176"/>
    </row>
    <row r="3385" spans="2:6" ht="18.75">
      <c r="B3385" s="137"/>
      <c r="C3385" s="218"/>
      <c r="D3385" s="220"/>
      <c r="E3385" s="176"/>
    </row>
    <row r="3386" spans="2:6" ht="18.75">
      <c r="B3386" s="137"/>
      <c r="C3386" s="218"/>
      <c r="D3386" s="220"/>
      <c r="E3386" s="176"/>
    </row>
    <row r="3387" spans="2:6" ht="18.75">
      <c r="B3387" s="137"/>
      <c r="C3387" s="218"/>
      <c r="D3387" s="220"/>
      <c r="E3387" s="176"/>
    </row>
    <row r="3388" spans="2:6" ht="21">
      <c r="B3388" s="915" t="s">
        <v>267</v>
      </c>
      <c r="C3388" s="915"/>
      <c r="D3388" s="915"/>
      <c r="E3388" s="915"/>
      <c r="F3388" s="915"/>
    </row>
    <row r="3389" spans="2:6">
      <c r="D3389" s="190"/>
      <c r="E3389" s="189"/>
    </row>
    <row r="3390" spans="2:6">
      <c r="B3390" s="908" t="s">
        <v>780</v>
      </c>
      <c r="C3390" s="908"/>
      <c r="D3390" s="908"/>
      <c r="E3390" s="908"/>
      <c r="F3390" s="908"/>
    </row>
    <row r="3391" spans="2:6">
      <c r="B3391" s="908" t="s">
        <v>781</v>
      </c>
      <c r="C3391" s="908"/>
      <c r="D3391" s="908"/>
      <c r="E3391" s="908"/>
      <c r="F3391" s="908"/>
    </row>
    <row r="3392" spans="2:6">
      <c r="B3392" t="s">
        <v>782</v>
      </c>
      <c r="D3392" s="190"/>
      <c r="E3392" s="189"/>
    </row>
    <row r="3393" spans="2:9">
      <c r="B3393" s="188">
        <v>1</v>
      </c>
      <c r="C3393" s="909" t="s">
        <v>872</v>
      </c>
      <c r="D3393" s="909"/>
      <c r="E3393" s="909"/>
    </row>
    <row r="3394" spans="2:9">
      <c r="B3394" s="188">
        <v>2</v>
      </c>
      <c r="C3394" s="909" t="s">
        <v>936</v>
      </c>
      <c r="D3394" s="909"/>
      <c r="E3394" s="909"/>
    </row>
    <row r="3395" spans="2:9">
      <c r="B3395" s="188">
        <v>3</v>
      </c>
      <c r="C3395" s="909" t="s">
        <v>815</v>
      </c>
      <c r="D3395" s="909"/>
      <c r="E3395" s="909"/>
    </row>
    <row r="3396" spans="2:9">
      <c r="D3396" s="190"/>
      <c r="E3396" s="189"/>
    </row>
    <row r="3397" spans="2:9">
      <c r="B3397" s="925" t="s">
        <v>935</v>
      </c>
      <c r="C3397" s="926"/>
      <c r="D3397" s="926"/>
      <c r="E3397" s="926"/>
      <c r="F3397" s="926"/>
      <c r="G3397" s="926"/>
      <c r="H3397" s="926"/>
      <c r="I3397" s="926"/>
    </row>
    <row r="3398" spans="2:9">
      <c r="D3398" s="190"/>
      <c r="E3398" s="189"/>
    </row>
    <row r="3399" spans="2:9" ht="30">
      <c r="B3399" s="191" t="s">
        <v>274</v>
      </c>
      <c r="C3399" s="191" t="s">
        <v>2</v>
      </c>
      <c r="D3399" s="152" t="s">
        <v>275</v>
      </c>
      <c r="E3399" s="158" t="s">
        <v>276</v>
      </c>
      <c r="F3399" s="158" t="s">
        <v>277</v>
      </c>
    </row>
    <row r="3400" spans="2:9" ht="15.75">
      <c r="B3400" s="191"/>
      <c r="C3400" s="99" t="s">
        <v>131</v>
      </c>
      <c r="D3400" s="177">
        <v>1</v>
      </c>
      <c r="E3400" s="178">
        <v>100000</v>
      </c>
      <c r="F3400" s="158">
        <f>E3400*D3400</f>
        <v>100000</v>
      </c>
    </row>
    <row r="3401" spans="2:9" ht="15.75">
      <c r="B3401" s="191"/>
      <c r="C3401" s="118" t="s">
        <v>577</v>
      </c>
      <c r="D3401" s="177">
        <v>20</v>
      </c>
      <c r="E3401" s="198">
        <v>20000</v>
      </c>
      <c r="F3401" s="158">
        <f t="shared" ref="F3401:F3404" si="73">E3401*D3401</f>
        <v>400000</v>
      </c>
    </row>
    <row r="3402" spans="2:9" ht="15.75">
      <c r="B3402" s="191"/>
      <c r="C3402" s="99" t="s">
        <v>811</v>
      </c>
      <c r="D3402" s="177">
        <v>30</v>
      </c>
      <c r="E3402" s="198">
        <v>8500</v>
      </c>
      <c r="F3402" s="158">
        <f t="shared" si="73"/>
        <v>255000</v>
      </c>
    </row>
    <row r="3403" spans="2:9" ht="15.75">
      <c r="B3403" s="191"/>
      <c r="C3403" s="99" t="s">
        <v>478</v>
      </c>
      <c r="D3403" s="177">
        <v>0.5</v>
      </c>
      <c r="E3403" s="198">
        <v>100000</v>
      </c>
      <c r="F3403" s="158">
        <f t="shared" si="73"/>
        <v>50000</v>
      </c>
    </row>
    <row r="3404" spans="2:9" ht="15.75">
      <c r="B3404" s="191"/>
      <c r="C3404" s="99" t="s">
        <v>566</v>
      </c>
      <c r="D3404" s="177">
        <v>0.5</v>
      </c>
      <c r="E3404" s="198">
        <v>100000</v>
      </c>
      <c r="F3404" s="158">
        <f t="shared" si="73"/>
        <v>50000</v>
      </c>
    </row>
    <row r="3405" spans="2:9" ht="15.75">
      <c r="B3405" s="191"/>
      <c r="C3405" s="99"/>
      <c r="D3405" s="177"/>
      <c r="E3405" s="198"/>
      <c r="F3405" s="158"/>
    </row>
    <row r="3406" spans="2:9" ht="18.75">
      <c r="B3406" s="910" t="s">
        <v>263</v>
      </c>
      <c r="C3406" s="911"/>
      <c r="D3406" s="911"/>
      <c r="E3406" s="912"/>
      <c r="F3406" s="159">
        <f>SUM(F3400:F3405)</f>
        <v>855000</v>
      </c>
    </row>
    <row r="3407" spans="2:9" ht="18.75">
      <c r="B3407" s="137"/>
      <c r="C3407" s="188" t="s">
        <v>280</v>
      </c>
      <c r="D3407" s="914" t="s">
        <v>786</v>
      </c>
      <c r="E3407" s="914"/>
      <c r="F3407" s="914"/>
    </row>
    <row r="3408" spans="2:9" ht="18.75">
      <c r="B3408" s="137"/>
      <c r="C3408" s="188" t="s">
        <v>281</v>
      </c>
      <c r="D3408" s="190"/>
      <c r="E3408" s="189" t="s">
        <v>278</v>
      </c>
    </row>
    <row r="3409" spans="2:5" ht="18.75">
      <c r="B3409" s="137"/>
      <c r="C3409" s="188"/>
      <c r="D3409" s="190"/>
      <c r="E3409" s="189"/>
    </row>
    <row r="3410" spans="2:5" ht="18.75">
      <c r="B3410" s="137"/>
      <c r="C3410" s="188"/>
      <c r="D3410" s="190"/>
      <c r="E3410" s="189"/>
    </row>
    <row r="3411" spans="2:5" ht="18.75">
      <c r="B3411" s="137"/>
      <c r="C3411" s="188" t="s">
        <v>784</v>
      </c>
      <c r="D3411" s="190"/>
      <c r="E3411" s="176" t="s">
        <v>876</v>
      </c>
    </row>
    <row r="3412" spans="2:5" ht="18.75">
      <c r="B3412" s="137"/>
      <c r="C3412" s="218"/>
      <c r="D3412" s="220"/>
      <c r="E3412" s="176"/>
    </row>
    <row r="3413" spans="2:5" ht="18.75">
      <c r="B3413" s="137"/>
      <c r="C3413" s="218"/>
      <c r="D3413" s="220"/>
      <c r="E3413" s="176"/>
    </row>
    <row r="3414" spans="2:5" ht="18.75">
      <c r="B3414" s="137"/>
      <c r="C3414" s="218"/>
      <c r="D3414" s="220"/>
      <c r="E3414" s="176"/>
    </row>
    <row r="3415" spans="2:5" ht="18.75">
      <c r="B3415" s="137"/>
      <c r="C3415" s="218"/>
      <c r="D3415" s="220"/>
      <c r="E3415" s="176"/>
    </row>
    <row r="3416" spans="2:5" ht="18.75">
      <c r="B3416" s="137"/>
      <c r="C3416" s="218"/>
      <c r="D3416" s="220"/>
      <c r="E3416" s="176"/>
    </row>
    <row r="3417" spans="2:5" ht="18.75">
      <c r="B3417" s="137"/>
      <c r="C3417" s="218"/>
      <c r="D3417" s="220"/>
      <c r="E3417" s="176"/>
    </row>
    <row r="3418" spans="2:5" ht="18.75">
      <c r="B3418" s="137"/>
      <c r="C3418" s="218"/>
      <c r="D3418" s="220"/>
      <c r="E3418" s="176"/>
    </row>
    <row r="3419" spans="2:5" ht="18.75">
      <c r="B3419" s="137"/>
      <c r="C3419" s="218"/>
      <c r="D3419" s="220"/>
      <c r="E3419" s="176"/>
    </row>
    <row r="3420" spans="2:5" ht="18.75">
      <c r="B3420" s="137"/>
      <c r="C3420" s="218"/>
      <c r="D3420" s="220"/>
      <c r="E3420" s="176"/>
    </row>
    <row r="3421" spans="2:5" ht="18.75">
      <c r="B3421" s="137"/>
      <c r="C3421" s="218"/>
      <c r="D3421" s="220"/>
      <c r="E3421" s="176"/>
    </row>
    <row r="3422" spans="2:5" ht="18.75">
      <c r="B3422" s="137"/>
      <c r="C3422" s="218"/>
      <c r="D3422" s="220"/>
      <c r="E3422" s="176"/>
    </row>
    <row r="3423" spans="2:5" ht="18.75">
      <c r="B3423" s="137"/>
      <c r="C3423" s="218"/>
      <c r="D3423" s="220"/>
      <c r="E3423" s="176"/>
    </row>
    <row r="3424" spans="2:5" ht="18.75">
      <c r="B3424" s="137"/>
      <c r="C3424" s="218"/>
      <c r="D3424" s="220"/>
      <c r="E3424" s="176"/>
    </row>
    <row r="3425" spans="2:6" ht="18.75">
      <c r="B3425" s="137"/>
      <c r="C3425" s="218"/>
      <c r="D3425" s="220"/>
      <c r="E3425" s="176"/>
    </row>
    <row r="3426" spans="2:6" ht="18.75">
      <c r="B3426" s="137"/>
      <c r="C3426" s="218"/>
      <c r="D3426" s="220"/>
      <c r="E3426" s="176"/>
    </row>
    <row r="3427" spans="2:6" ht="18.75">
      <c r="B3427" s="137"/>
      <c r="C3427" s="218"/>
      <c r="D3427" s="220"/>
      <c r="E3427" s="176"/>
    </row>
    <row r="3428" spans="2:6" ht="18.75">
      <c r="B3428" s="137"/>
      <c r="C3428" s="218"/>
      <c r="D3428" s="220"/>
      <c r="E3428" s="176"/>
    </row>
    <row r="3429" spans="2:6" ht="18.75">
      <c r="B3429" s="137"/>
      <c r="C3429" s="218"/>
      <c r="D3429" s="220"/>
      <c r="E3429" s="176"/>
    </row>
    <row r="3430" spans="2:6" ht="18.75">
      <c r="B3430" s="137"/>
      <c r="C3430" s="218"/>
      <c r="D3430" s="220"/>
      <c r="E3430" s="176"/>
    </row>
    <row r="3431" spans="2:6" ht="18.75">
      <c r="B3431" s="137"/>
      <c r="C3431" s="218"/>
      <c r="D3431" s="220"/>
      <c r="E3431" s="176"/>
    </row>
    <row r="3432" spans="2:6" ht="18.75">
      <c r="B3432" s="137"/>
      <c r="C3432" s="218"/>
      <c r="D3432" s="220"/>
      <c r="E3432" s="176"/>
    </row>
    <row r="3433" spans="2:6" ht="18.75">
      <c r="B3433" s="137"/>
      <c r="C3433" s="218"/>
      <c r="D3433" s="220"/>
      <c r="E3433" s="176"/>
    </row>
    <row r="3434" spans="2:6" ht="18.75">
      <c r="B3434" s="137"/>
      <c r="C3434" s="218"/>
      <c r="D3434" s="220"/>
      <c r="E3434" s="176"/>
    </row>
    <row r="3435" spans="2:6" ht="18.75">
      <c r="B3435" s="137"/>
      <c r="C3435" s="218"/>
      <c r="D3435" s="220"/>
      <c r="E3435" s="176"/>
    </row>
    <row r="3436" spans="2:6" ht="18.75">
      <c r="B3436" s="137"/>
      <c r="C3436" s="218"/>
      <c r="D3436" s="220"/>
      <c r="E3436" s="176"/>
    </row>
    <row r="3437" spans="2:6" ht="21">
      <c r="B3437" s="915" t="s">
        <v>267</v>
      </c>
      <c r="C3437" s="915"/>
      <c r="D3437" s="915"/>
      <c r="E3437" s="915"/>
      <c r="F3437" s="915"/>
    </row>
    <row r="3438" spans="2:6">
      <c r="D3438" s="190"/>
      <c r="E3438" s="189"/>
    </row>
    <row r="3439" spans="2:6">
      <c r="B3439" s="908" t="s">
        <v>780</v>
      </c>
      <c r="C3439" s="908"/>
      <c r="D3439" s="908"/>
      <c r="E3439" s="908"/>
      <c r="F3439" s="908"/>
    </row>
    <row r="3440" spans="2:6">
      <c r="B3440" s="908" t="s">
        <v>781</v>
      </c>
      <c r="C3440" s="908"/>
      <c r="D3440" s="908"/>
      <c r="E3440" s="908"/>
      <c r="F3440" s="908"/>
    </row>
    <row r="3441" spans="2:9">
      <c r="B3441" t="s">
        <v>782</v>
      </c>
      <c r="D3441" s="190"/>
      <c r="E3441" s="189"/>
    </row>
    <row r="3442" spans="2:9">
      <c r="B3442" s="188">
        <v>1</v>
      </c>
      <c r="C3442" s="909" t="s">
        <v>872</v>
      </c>
      <c r="D3442" s="909"/>
      <c r="E3442" s="909"/>
    </row>
    <row r="3443" spans="2:9">
      <c r="B3443" s="188">
        <v>2</v>
      </c>
      <c r="C3443" s="909" t="s">
        <v>938</v>
      </c>
      <c r="D3443" s="909"/>
      <c r="E3443" s="909"/>
    </row>
    <row r="3444" spans="2:9">
      <c r="B3444" s="188">
        <v>3</v>
      </c>
      <c r="C3444" s="909" t="s">
        <v>815</v>
      </c>
      <c r="D3444" s="909"/>
      <c r="E3444" s="909"/>
    </row>
    <row r="3445" spans="2:9">
      <c r="D3445" s="190"/>
      <c r="E3445" s="189"/>
    </row>
    <row r="3446" spans="2:9">
      <c r="B3446" s="925" t="s">
        <v>937</v>
      </c>
      <c r="C3446" s="926"/>
      <c r="D3446" s="926"/>
      <c r="E3446" s="926"/>
      <c r="F3446" s="926"/>
      <c r="G3446" s="926"/>
      <c r="H3446" s="926"/>
      <c r="I3446" s="926"/>
    </row>
    <row r="3447" spans="2:9">
      <c r="D3447" s="190"/>
      <c r="E3447" s="189"/>
    </row>
    <row r="3448" spans="2:9" ht="30">
      <c r="B3448" s="191" t="s">
        <v>274</v>
      </c>
      <c r="C3448" s="191" t="s">
        <v>2</v>
      </c>
      <c r="D3448" s="152" t="s">
        <v>275</v>
      </c>
      <c r="E3448" s="158" t="s">
        <v>276</v>
      </c>
      <c r="F3448" s="158" t="s">
        <v>277</v>
      </c>
    </row>
    <row r="3449" spans="2:9" ht="15.75">
      <c r="B3449" s="191"/>
      <c r="C3449" s="99" t="s">
        <v>131</v>
      </c>
      <c r="D3449" s="177">
        <v>1</v>
      </c>
      <c r="E3449" s="178">
        <v>100000</v>
      </c>
      <c r="F3449" s="158">
        <f>E3449*D3449</f>
        <v>100000</v>
      </c>
    </row>
    <row r="3450" spans="2:9" ht="15.75">
      <c r="B3450" s="191"/>
      <c r="C3450" s="118" t="s">
        <v>577</v>
      </c>
      <c r="D3450" s="177">
        <v>20</v>
      </c>
      <c r="E3450" s="198">
        <v>20000</v>
      </c>
      <c r="F3450" s="158">
        <f t="shared" ref="F3450:F3453" si="74">E3450*D3450</f>
        <v>400000</v>
      </c>
    </row>
    <row r="3451" spans="2:9" ht="15.75">
      <c r="B3451" s="191"/>
      <c r="C3451" s="99" t="s">
        <v>811</v>
      </c>
      <c r="D3451" s="177">
        <v>30</v>
      </c>
      <c r="E3451" s="198">
        <v>8500</v>
      </c>
      <c r="F3451" s="158">
        <f t="shared" si="74"/>
        <v>255000</v>
      </c>
    </row>
    <row r="3452" spans="2:9" ht="15.75">
      <c r="B3452" s="191"/>
      <c r="C3452" s="99" t="s">
        <v>478</v>
      </c>
      <c r="D3452" s="177">
        <v>0.5</v>
      </c>
      <c r="E3452" s="198">
        <v>100000</v>
      </c>
      <c r="F3452" s="158">
        <f t="shared" si="74"/>
        <v>50000</v>
      </c>
    </row>
    <row r="3453" spans="2:9" ht="15.75">
      <c r="B3453" s="191"/>
      <c r="C3453" s="99" t="s">
        <v>566</v>
      </c>
      <c r="D3453" s="177">
        <v>0.5</v>
      </c>
      <c r="E3453" s="198">
        <v>100000</v>
      </c>
      <c r="F3453" s="158">
        <f t="shared" si="74"/>
        <v>50000</v>
      </c>
    </row>
    <row r="3454" spans="2:9" ht="15.75">
      <c r="B3454" s="191"/>
      <c r="C3454" s="99"/>
      <c r="D3454" s="177"/>
      <c r="E3454" s="198"/>
      <c r="F3454" s="158"/>
    </row>
    <row r="3455" spans="2:9" ht="18.75">
      <c r="B3455" s="910" t="s">
        <v>263</v>
      </c>
      <c r="C3455" s="911"/>
      <c r="D3455" s="911"/>
      <c r="E3455" s="912"/>
      <c r="F3455" s="159">
        <f>SUM(F3449:F3454)</f>
        <v>855000</v>
      </c>
    </row>
    <row r="3456" spans="2:9" ht="18.75">
      <c r="B3456" s="137"/>
      <c r="C3456" s="188" t="s">
        <v>280</v>
      </c>
      <c r="D3456" s="914" t="s">
        <v>786</v>
      </c>
      <c r="E3456" s="914"/>
      <c r="F3456" s="914"/>
    </row>
    <row r="3457" spans="2:5" ht="18.75">
      <c r="B3457" s="137"/>
      <c r="C3457" s="188" t="s">
        <v>281</v>
      </c>
      <c r="D3457" s="190"/>
      <c r="E3457" s="189" t="s">
        <v>278</v>
      </c>
    </row>
    <row r="3458" spans="2:5" ht="18.75">
      <c r="B3458" s="137"/>
      <c r="C3458" s="188"/>
      <c r="D3458" s="190"/>
      <c r="E3458" s="189"/>
    </row>
    <row r="3459" spans="2:5" ht="18.75">
      <c r="B3459" s="137"/>
      <c r="C3459" s="188"/>
      <c r="D3459" s="190"/>
      <c r="E3459" s="189"/>
    </row>
    <row r="3460" spans="2:5" ht="18.75">
      <c r="B3460" s="137"/>
      <c r="C3460" s="188" t="s">
        <v>784</v>
      </c>
      <c r="D3460" s="190"/>
      <c r="E3460" s="176" t="s">
        <v>876</v>
      </c>
    </row>
    <row r="3461" spans="2:5" ht="18.75">
      <c r="B3461" s="137"/>
      <c r="C3461" s="218"/>
      <c r="D3461" s="220"/>
      <c r="E3461" s="176"/>
    </row>
    <row r="3462" spans="2:5" ht="18.75">
      <c r="B3462" s="137"/>
      <c r="C3462" s="218"/>
      <c r="D3462" s="220"/>
      <c r="E3462" s="176"/>
    </row>
    <row r="3463" spans="2:5" ht="18.75">
      <c r="B3463" s="137"/>
      <c r="C3463" s="218"/>
      <c r="D3463" s="220"/>
      <c r="E3463" s="176"/>
    </row>
    <row r="3464" spans="2:5" ht="18.75">
      <c r="B3464" s="137"/>
      <c r="C3464" s="218"/>
      <c r="D3464" s="220"/>
      <c r="E3464" s="176"/>
    </row>
    <row r="3465" spans="2:5" ht="18.75">
      <c r="B3465" s="137"/>
      <c r="C3465" s="218"/>
      <c r="D3465" s="220"/>
      <c r="E3465" s="176"/>
    </row>
    <row r="3466" spans="2:5" ht="18.75">
      <c r="B3466" s="137"/>
      <c r="C3466" s="218"/>
      <c r="D3466" s="220"/>
      <c r="E3466" s="176"/>
    </row>
    <row r="3467" spans="2:5" ht="18.75">
      <c r="B3467" s="137"/>
      <c r="C3467" s="218"/>
      <c r="D3467" s="220"/>
      <c r="E3467" s="176"/>
    </row>
    <row r="3468" spans="2:5" ht="18.75">
      <c r="B3468" s="137"/>
      <c r="C3468" s="218"/>
      <c r="D3468" s="220"/>
      <c r="E3468" s="176"/>
    </row>
    <row r="3469" spans="2:5" ht="18.75">
      <c r="B3469" s="137"/>
      <c r="C3469" s="218"/>
      <c r="D3469" s="220"/>
      <c r="E3469" s="176"/>
    </row>
    <row r="3470" spans="2:5" ht="18.75">
      <c r="B3470" s="137"/>
      <c r="C3470" s="218"/>
      <c r="D3470" s="220"/>
      <c r="E3470" s="176"/>
    </row>
    <row r="3471" spans="2:5" ht="18.75">
      <c r="B3471" s="137"/>
      <c r="C3471" s="218"/>
      <c r="D3471" s="220"/>
      <c r="E3471" s="176"/>
    </row>
    <row r="3472" spans="2:5" ht="18.75">
      <c r="B3472" s="137"/>
      <c r="C3472" s="218"/>
      <c r="D3472" s="220"/>
      <c r="E3472" s="176"/>
    </row>
    <row r="3473" spans="2:6" ht="18.75">
      <c r="B3473" s="137"/>
      <c r="C3473" s="218"/>
      <c r="D3473" s="220"/>
      <c r="E3473" s="176"/>
    </row>
    <row r="3474" spans="2:6" ht="18.75">
      <c r="B3474" s="137"/>
      <c r="C3474" s="218"/>
      <c r="D3474" s="220"/>
      <c r="E3474" s="176"/>
    </row>
    <row r="3475" spans="2:6" ht="18.75">
      <c r="B3475" s="137"/>
      <c r="C3475" s="218"/>
      <c r="D3475" s="220"/>
      <c r="E3475" s="176"/>
    </row>
    <row r="3476" spans="2:6" ht="18.75">
      <c r="B3476" s="137"/>
      <c r="C3476" s="218"/>
      <c r="D3476" s="220"/>
      <c r="E3476" s="176"/>
    </row>
    <row r="3477" spans="2:6" ht="18.75">
      <c r="B3477" s="137"/>
      <c r="C3477" s="218"/>
      <c r="D3477" s="220"/>
      <c r="E3477" s="176"/>
    </row>
    <row r="3478" spans="2:6" ht="18.75">
      <c r="B3478" s="137"/>
      <c r="C3478" s="218"/>
      <c r="D3478" s="220"/>
      <c r="E3478" s="176"/>
    </row>
    <row r="3479" spans="2:6" ht="18.75">
      <c r="B3479" s="137"/>
      <c r="C3479" s="218"/>
      <c r="D3479" s="220"/>
      <c r="E3479" s="176"/>
    </row>
    <row r="3480" spans="2:6" ht="18.75">
      <c r="B3480" s="137"/>
      <c r="C3480" s="218"/>
      <c r="D3480" s="220"/>
      <c r="E3480" s="176"/>
    </row>
    <row r="3481" spans="2:6" ht="18.75">
      <c r="B3481" s="137"/>
      <c r="C3481" s="218"/>
      <c r="D3481" s="220"/>
      <c r="E3481" s="176"/>
    </row>
    <row r="3482" spans="2:6" ht="18.75">
      <c r="B3482" s="137"/>
      <c r="C3482" s="218"/>
      <c r="D3482" s="220"/>
      <c r="E3482" s="176"/>
    </row>
    <row r="3483" spans="2:6" ht="18.75">
      <c r="B3483" s="137"/>
      <c r="C3483" s="218"/>
      <c r="D3483" s="220"/>
      <c r="E3483" s="176"/>
    </row>
    <row r="3484" spans="2:6" ht="18.75">
      <c r="B3484" s="137"/>
      <c r="C3484" s="218"/>
      <c r="D3484" s="220"/>
      <c r="E3484" s="176"/>
    </row>
    <row r="3485" spans="2:6" ht="18.75">
      <c r="B3485" s="137"/>
      <c r="C3485" s="218"/>
      <c r="D3485" s="220"/>
      <c r="E3485" s="176"/>
    </row>
    <row r="3486" spans="2:6" ht="21">
      <c r="B3486" s="915" t="s">
        <v>267</v>
      </c>
      <c r="C3486" s="915"/>
      <c r="D3486" s="915"/>
      <c r="E3486" s="915"/>
      <c r="F3486" s="915"/>
    </row>
    <row r="3487" spans="2:6">
      <c r="D3487" s="205"/>
      <c r="E3487" s="204"/>
    </row>
    <row r="3488" spans="2:6">
      <c r="B3488" s="908" t="s">
        <v>780</v>
      </c>
      <c r="C3488" s="908"/>
      <c r="D3488" s="908"/>
      <c r="E3488" s="908"/>
      <c r="F3488" s="908"/>
    </row>
    <row r="3489" spans="2:9">
      <c r="B3489" s="908" t="s">
        <v>781</v>
      </c>
      <c r="C3489" s="908"/>
      <c r="D3489" s="908"/>
      <c r="E3489" s="908"/>
      <c r="F3489" s="908"/>
    </row>
    <row r="3490" spans="2:9">
      <c r="B3490" t="s">
        <v>782</v>
      </c>
      <c r="D3490" s="205"/>
      <c r="E3490" s="204"/>
    </row>
    <row r="3491" spans="2:9">
      <c r="B3491" s="203">
        <v>1</v>
      </c>
      <c r="C3491" s="909" t="s">
        <v>872</v>
      </c>
      <c r="D3491" s="909"/>
      <c r="E3491" s="909"/>
    </row>
    <row r="3492" spans="2:9">
      <c r="B3492" s="203">
        <v>2</v>
      </c>
      <c r="C3492" s="909" t="s">
        <v>939</v>
      </c>
      <c r="D3492" s="909"/>
      <c r="E3492" s="909"/>
    </row>
    <row r="3493" spans="2:9">
      <c r="B3493" s="203">
        <v>3</v>
      </c>
      <c r="C3493" s="909" t="s">
        <v>815</v>
      </c>
      <c r="D3493" s="909"/>
      <c r="E3493" s="909"/>
    </row>
    <row r="3494" spans="2:9">
      <c r="D3494" s="205"/>
      <c r="E3494" s="204"/>
    </row>
    <row r="3495" spans="2:9">
      <c r="B3495" s="925" t="s">
        <v>940</v>
      </c>
      <c r="C3495" s="926"/>
      <c r="D3495" s="926"/>
      <c r="E3495" s="926"/>
      <c r="F3495" s="926"/>
      <c r="G3495" s="926"/>
      <c r="H3495" s="926"/>
      <c r="I3495" s="926"/>
    </row>
    <row r="3496" spans="2:9">
      <c r="D3496" s="205"/>
      <c r="E3496" s="204"/>
    </row>
    <row r="3497" spans="2:9" ht="30">
      <c r="B3497" s="206" t="s">
        <v>274</v>
      </c>
      <c r="C3497" s="206" t="s">
        <v>2</v>
      </c>
      <c r="D3497" s="152" t="s">
        <v>275</v>
      </c>
      <c r="E3497" s="158" t="s">
        <v>276</v>
      </c>
      <c r="F3497" s="158" t="s">
        <v>277</v>
      </c>
    </row>
    <row r="3498" spans="2:9" ht="15.75">
      <c r="B3498" s="206"/>
      <c r="C3498" s="99" t="s">
        <v>479</v>
      </c>
      <c r="D3498" s="177">
        <v>1</v>
      </c>
      <c r="E3498" s="98">
        <v>150000</v>
      </c>
      <c r="F3498" s="158">
        <f>E3498*D3498</f>
        <v>150000</v>
      </c>
    </row>
    <row r="3499" spans="2:9" ht="15.75">
      <c r="B3499" s="206"/>
      <c r="C3499" s="99" t="s">
        <v>480</v>
      </c>
      <c r="D3499" s="177">
        <v>1</v>
      </c>
      <c r="E3499" s="98">
        <v>125000</v>
      </c>
      <c r="F3499" s="158">
        <f t="shared" ref="F3499:F3506" si="75">E3499*D3499</f>
        <v>125000</v>
      </c>
    </row>
    <row r="3500" spans="2:9" ht="15.75">
      <c r="B3500" s="206"/>
      <c r="C3500" s="96" t="s">
        <v>613</v>
      </c>
      <c r="D3500" s="177">
        <v>4</v>
      </c>
      <c r="E3500" s="98">
        <v>100000</v>
      </c>
      <c r="F3500" s="158">
        <f t="shared" si="75"/>
        <v>400000</v>
      </c>
    </row>
    <row r="3501" spans="2:9" ht="15.75">
      <c r="B3501" s="206"/>
      <c r="C3501" s="99" t="s">
        <v>131</v>
      </c>
      <c r="D3501" s="177">
        <v>2</v>
      </c>
      <c r="E3501" s="116">
        <v>150000</v>
      </c>
      <c r="F3501" s="158">
        <f t="shared" si="75"/>
        <v>300000</v>
      </c>
    </row>
    <row r="3502" spans="2:9" ht="15.75">
      <c r="B3502" s="206"/>
      <c r="C3502" s="99" t="s">
        <v>130</v>
      </c>
      <c r="D3502" s="177">
        <v>50</v>
      </c>
      <c r="E3502" s="116">
        <v>20000</v>
      </c>
      <c r="F3502" s="158">
        <f t="shared" si="75"/>
        <v>1000000</v>
      </c>
    </row>
    <row r="3503" spans="2:9" ht="15.75">
      <c r="B3503" s="206"/>
      <c r="C3503" s="99" t="s">
        <v>127</v>
      </c>
      <c r="D3503" s="177"/>
      <c r="E3503" s="116"/>
      <c r="F3503" s="158">
        <v>500000</v>
      </c>
    </row>
    <row r="3504" spans="2:9" ht="15.75">
      <c r="B3504" s="206"/>
      <c r="C3504" s="99" t="s">
        <v>225</v>
      </c>
      <c r="D3504" s="177">
        <v>40</v>
      </c>
      <c r="E3504" s="116">
        <v>20000</v>
      </c>
      <c r="F3504" s="158">
        <f t="shared" si="75"/>
        <v>800000</v>
      </c>
    </row>
    <row r="3505" spans="2:6" ht="15.75">
      <c r="B3505" s="206"/>
      <c r="C3505" s="99" t="s">
        <v>128</v>
      </c>
      <c r="D3505" s="177"/>
      <c r="E3505" s="116"/>
      <c r="F3505" s="158">
        <v>200000</v>
      </c>
    </row>
    <row r="3506" spans="2:6" ht="15.75">
      <c r="B3506" s="206"/>
      <c r="C3506" s="99" t="s">
        <v>574</v>
      </c>
      <c r="D3506" s="177">
        <v>32</v>
      </c>
      <c r="E3506" s="116">
        <v>150000</v>
      </c>
      <c r="F3506" s="158">
        <f t="shared" si="75"/>
        <v>4800000</v>
      </c>
    </row>
    <row r="3507" spans="2:6" ht="15.75">
      <c r="B3507" s="206"/>
      <c r="C3507" s="99"/>
      <c r="D3507" s="177"/>
      <c r="E3507" s="116"/>
      <c r="F3507" s="158"/>
    </row>
    <row r="3508" spans="2:6" ht="15.75">
      <c r="B3508" s="206"/>
      <c r="C3508" s="99"/>
      <c r="D3508" s="177"/>
      <c r="E3508" s="198"/>
      <c r="F3508" s="158"/>
    </row>
    <row r="3509" spans="2:6" ht="18.75">
      <c r="B3509" s="910" t="s">
        <v>263</v>
      </c>
      <c r="C3509" s="911"/>
      <c r="D3509" s="911"/>
      <c r="E3509" s="912"/>
      <c r="F3509" s="159">
        <f>SUM(F3498:F3508)</f>
        <v>8275000</v>
      </c>
    </row>
    <row r="3510" spans="2:6" ht="18.75">
      <c r="B3510" s="137"/>
      <c r="C3510" s="203" t="s">
        <v>280</v>
      </c>
      <c r="D3510" s="914" t="s">
        <v>786</v>
      </c>
      <c r="E3510" s="914"/>
      <c r="F3510" s="914"/>
    </row>
    <row r="3511" spans="2:6" ht="18.75">
      <c r="B3511" s="137"/>
      <c r="C3511" s="203" t="s">
        <v>281</v>
      </c>
      <c r="D3511" s="205"/>
      <c r="E3511" s="204" t="s">
        <v>278</v>
      </c>
    </row>
    <row r="3512" spans="2:6" ht="18.75">
      <c r="B3512" s="137"/>
      <c r="C3512" s="203"/>
      <c r="D3512" s="205"/>
      <c r="E3512" s="204"/>
    </row>
    <row r="3513" spans="2:6" ht="18.75">
      <c r="B3513" s="137"/>
      <c r="C3513" s="203"/>
      <c r="D3513" s="205"/>
      <c r="E3513" s="204"/>
    </row>
    <row r="3514" spans="2:6" ht="18.75">
      <c r="B3514" s="137"/>
      <c r="C3514" s="203" t="s">
        <v>784</v>
      </c>
      <c r="D3514" s="205"/>
      <c r="E3514" s="176" t="s">
        <v>876</v>
      </c>
    </row>
    <row r="3515" spans="2:6" ht="18.75">
      <c r="B3515" s="137"/>
      <c r="C3515" s="218"/>
      <c r="D3515" s="220"/>
      <c r="E3515" s="176"/>
    </row>
    <row r="3516" spans="2:6" ht="18.75">
      <c r="B3516" s="137"/>
      <c r="C3516" s="218"/>
      <c r="D3516" s="220"/>
      <c r="E3516" s="176"/>
    </row>
    <row r="3517" spans="2:6" ht="18.75">
      <c r="B3517" s="137"/>
      <c r="C3517" s="218"/>
      <c r="D3517" s="220"/>
      <c r="E3517" s="176"/>
    </row>
    <row r="3518" spans="2:6" ht="18.75">
      <c r="B3518" s="137"/>
      <c r="C3518" s="218"/>
      <c r="D3518" s="220"/>
      <c r="E3518" s="176"/>
    </row>
    <row r="3519" spans="2:6" ht="18.75">
      <c r="B3519" s="137"/>
      <c r="C3519" s="218"/>
      <c r="D3519" s="220"/>
      <c r="E3519" s="176"/>
    </row>
    <row r="3520" spans="2:6" ht="18.75">
      <c r="B3520" s="137"/>
      <c r="C3520" s="218"/>
      <c r="D3520" s="220"/>
      <c r="E3520" s="176"/>
    </row>
    <row r="3521" spans="2:6" ht="18.75">
      <c r="B3521" s="137"/>
      <c r="C3521" s="218"/>
      <c r="D3521" s="220"/>
      <c r="E3521" s="176"/>
    </row>
    <row r="3522" spans="2:6" ht="18.75">
      <c r="B3522" s="137"/>
      <c r="C3522" s="218"/>
      <c r="D3522" s="220"/>
      <c r="E3522" s="176"/>
    </row>
    <row r="3523" spans="2:6" ht="18.75">
      <c r="B3523" s="137"/>
      <c r="C3523" s="218"/>
      <c r="D3523" s="220"/>
      <c r="E3523" s="176"/>
    </row>
    <row r="3524" spans="2:6" ht="18.75">
      <c r="B3524" s="137"/>
      <c r="C3524" s="218"/>
      <c r="D3524" s="220"/>
      <c r="E3524" s="176"/>
    </row>
    <row r="3525" spans="2:6" ht="18.75">
      <c r="B3525" s="137"/>
      <c r="C3525" s="218"/>
      <c r="D3525" s="220"/>
      <c r="E3525" s="176"/>
    </row>
    <row r="3526" spans="2:6" ht="18.75">
      <c r="B3526" s="137"/>
      <c r="C3526" s="218"/>
      <c r="D3526" s="220"/>
      <c r="E3526" s="176"/>
    </row>
    <row r="3527" spans="2:6" ht="18.75">
      <c r="B3527" s="137"/>
      <c r="C3527" s="218"/>
      <c r="D3527" s="220"/>
      <c r="E3527" s="176"/>
    </row>
    <row r="3528" spans="2:6" ht="18.75">
      <c r="B3528" s="137"/>
      <c r="C3528" s="218"/>
      <c r="D3528" s="220"/>
      <c r="E3528" s="176"/>
    </row>
    <row r="3529" spans="2:6" ht="18.75">
      <c r="B3529" s="137"/>
      <c r="C3529" s="218"/>
      <c r="D3529" s="220"/>
      <c r="E3529" s="176"/>
    </row>
    <row r="3530" spans="2:6" ht="18.75">
      <c r="B3530" s="137"/>
      <c r="C3530" s="218"/>
      <c r="D3530" s="220"/>
      <c r="E3530" s="176"/>
    </row>
    <row r="3531" spans="2:6" ht="18.75">
      <c r="B3531" s="137"/>
      <c r="C3531" s="218"/>
      <c r="D3531" s="220"/>
      <c r="E3531" s="176"/>
    </row>
    <row r="3532" spans="2:6" ht="18.75">
      <c r="B3532" s="137"/>
      <c r="C3532" s="218"/>
      <c r="D3532" s="220"/>
      <c r="E3532" s="176"/>
    </row>
    <row r="3533" spans="2:6" ht="18.75">
      <c r="B3533" s="137"/>
      <c r="C3533" s="218"/>
      <c r="D3533" s="220"/>
      <c r="E3533" s="176"/>
    </row>
    <row r="3534" spans="2:6" ht="18.75">
      <c r="B3534" s="137"/>
      <c r="C3534" s="218"/>
      <c r="D3534" s="220"/>
      <c r="E3534" s="176"/>
    </row>
    <row r="3535" spans="2:6" ht="18.75">
      <c r="B3535" s="137"/>
      <c r="C3535" s="218"/>
      <c r="D3535" s="220"/>
      <c r="E3535" s="176"/>
    </row>
    <row r="3536" spans="2:6" ht="21">
      <c r="B3536" s="915" t="s">
        <v>267</v>
      </c>
      <c r="C3536" s="915"/>
      <c r="D3536" s="915"/>
      <c r="E3536" s="915"/>
      <c r="F3536" s="915"/>
    </row>
    <row r="3537" spans="2:9">
      <c r="D3537" s="205"/>
      <c r="E3537" s="204"/>
    </row>
    <row r="3538" spans="2:9">
      <c r="B3538" s="908" t="s">
        <v>780</v>
      </c>
      <c r="C3538" s="908"/>
      <c r="D3538" s="908"/>
      <c r="E3538" s="908"/>
      <c r="F3538" s="908"/>
    </row>
    <row r="3539" spans="2:9">
      <c r="B3539" s="908" t="s">
        <v>781</v>
      </c>
      <c r="C3539" s="908"/>
      <c r="D3539" s="908"/>
      <c r="E3539" s="908"/>
      <c r="F3539" s="908"/>
    </row>
    <row r="3540" spans="2:9">
      <c r="B3540" t="s">
        <v>782</v>
      </c>
      <c r="D3540" s="205"/>
      <c r="E3540" s="204"/>
    </row>
    <row r="3541" spans="2:9">
      <c r="B3541" s="203">
        <v>1</v>
      </c>
      <c r="C3541" s="909" t="s">
        <v>872</v>
      </c>
      <c r="D3541" s="909"/>
      <c r="E3541" s="909"/>
    </row>
    <row r="3542" spans="2:9">
      <c r="B3542" s="203">
        <v>2</v>
      </c>
      <c r="C3542" s="909" t="s">
        <v>941</v>
      </c>
      <c r="D3542" s="909"/>
      <c r="E3542" s="909"/>
    </row>
    <row r="3543" spans="2:9">
      <c r="B3543" s="203">
        <v>3</v>
      </c>
      <c r="C3543" s="909" t="s">
        <v>815</v>
      </c>
      <c r="D3543" s="909"/>
      <c r="E3543" s="909"/>
    </row>
    <row r="3544" spans="2:9">
      <c r="D3544" s="205"/>
      <c r="E3544" s="204"/>
    </row>
    <row r="3545" spans="2:9">
      <c r="B3545" s="925" t="s">
        <v>942</v>
      </c>
      <c r="C3545" s="926"/>
      <c r="D3545" s="926"/>
      <c r="E3545" s="926"/>
      <c r="F3545" s="926"/>
      <c r="G3545" s="926"/>
      <c r="H3545" s="926"/>
      <c r="I3545" s="926"/>
    </row>
    <row r="3546" spans="2:9">
      <c r="D3546" s="205"/>
      <c r="E3546" s="204"/>
    </row>
    <row r="3547" spans="2:9" ht="30">
      <c r="B3547" s="206" t="s">
        <v>274</v>
      </c>
      <c r="C3547" s="206" t="s">
        <v>2</v>
      </c>
      <c r="D3547" s="152" t="s">
        <v>275</v>
      </c>
      <c r="E3547" s="158" t="s">
        <v>276</v>
      </c>
      <c r="F3547" s="158" t="s">
        <v>277</v>
      </c>
    </row>
    <row r="3548" spans="2:9" ht="15.75">
      <c r="B3548" s="206"/>
      <c r="C3548" s="99" t="s">
        <v>131</v>
      </c>
      <c r="D3548" s="91">
        <v>1</v>
      </c>
      <c r="E3548" s="116">
        <v>150000</v>
      </c>
      <c r="F3548" s="158">
        <f>E3548*D3548</f>
        <v>150000</v>
      </c>
    </row>
    <row r="3549" spans="2:9" ht="15.75">
      <c r="B3549" s="206"/>
      <c r="C3549" s="99" t="s">
        <v>130</v>
      </c>
      <c r="D3549" s="91">
        <v>50</v>
      </c>
      <c r="E3549" s="116">
        <v>20000</v>
      </c>
      <c r="F3549" s="158">
        <f t="shared" ref="F3549:F3552" si="76">E3549*D3549</f>
        <v>1000000</v>
      </c>
    </row>
    <row r="3550" spans="2:9" ht="15.75">
      <c r="B3550" s="206"/>
      <c r="C3550" s="99" t="s">
        <v>127</v>
      </c>
      <c r="D3550" s="91">
        <v>1</v>
      </c>
      <c r="E3550" s="116">
        <v>300000</v>
      </c>
      <c r="F3550" s="158">
        <f t="shared" si="76"/>
        <v>300000</v>
      </c>
    </row>
    <row r="3551" spans="2:9" ht="15.75">
      <c r="B3551" s="206"/>
      <c r="C3551" s="99" t="s">
        <v>225</v>
      </c>
      <c r="D3551" s="91">
        <v>50</v>
      </c>
      <c r="E3551" s="116">
        <v>20000</v>
      </c>
      <c r="F3551" s="158">
        <f>E3551*D3551</f>
        <v>1000000</v>
      </c>
    </row>
    <row r="3552" spans="2:9" ht="15.75">
      <c r="B3552" s="206"/>
      <c r="C3552" s="99" t="s">
        <v>128</v>
      </c>
      <c r="D3552" s="177">
        <v>1</v>
      </c>
      <c r="E3552" s="116">
        <v>200000</v>
      </c>
      <c r="F3552" s="158">
        <f t="shared" si="76"/>
        <v>200000</v>
      </c>
    </row>
    <row r="3553" spans="2:6" ht="15.75">
      <c r="B3553" s="206"/>
      <c r="C3553" s="99"/>
      <c r="D3553" s="177"/>
      <c r="E3553" s="116"/>
      <c r="F3553" s="158"/>
    </row>
    <row r="3554" spans="2:6" ht="15.75">
      <c r="B3554" s="206"/>
      <c r="C3554" s="99"/>
      <c r="D3554" s="177"/>
      <c r="E3554" s="116"/>
      <c r="F3554" s="158"/>
    </row>
    <row r="3555" spans="2:6" ht="15.75">
      <c r="B3555" s="206"/>
      <c r="C3555" s="99"/>
      <c r="D3555" s="177"/>
      <c r="E3555" s="116"/>
      <c r="F3555" s="158"/>
    </row>
    <row r="3556" spans="2:6" ht="15.75">
      <c r="B3556" s="206"/>
      <c r="C3556" s="99"/>
      <c r="D3556" s="177"/>
      <c r="E3556" s="116"/>
      <c r="F3556" s="158"/>
    </row>
    <row r="3557" spans="2:6" ht="15.75">
      <c r="B3557" s="206"/>
      <c r="C3557" s="99"/>
      <c r="D3557" s="177"/>
      <c r="E3557" s="198"/>
      <c r="F3557" s="158"/>
    </row>
    <row r="3558" spans="2:6" ht="18.75">
      <c r="B3558" s="910" t="s">
        <v>263</v>
      </c>
      <c r="C3558" s="911"/>
      <c r="D3558" s="911"/>
      <c r="E3558" s="912"/>
      <c r="F3558" s="159">
        <f>SUM(F3548:F3557)</f>
        <v>2650000</v>
      </c>
    </row>
    <row r="3559" spans="2:6" ht="18.75">
      <c r="B3559" s="137"/>
      <c r="C3559" s="203" t="s">
        <v>280</v>
      </c>
      <c r="D3559" s="914" t="s">
        <v>786</v>
      </c>
      <c r="E3559" s="914"/>
      <c r="F3559" s="914"/>
    </row>
    <row r="3560" spans="2:6" ht="18.75">
      <c r="B3560" s="137"/>
      <c r="C3560" s="203" t="s">
        <v>281</v>
      </c>
      <c r="D3560" s="205"/>
      <c r="E3560" s="204" t="s">
        <v>278</v>
      </c>
    </row>
    <row r="3561" spans="2:6" ht="18.75">
      <c r="B3561" s="137"/>
      <c r="C3561" s="203"/>
      <c r="D3561" s="205"/>
      <c r="E3561" s="204"/>
    </row>
    <row r="3562" spans="2:6" ht="18.75">
      <c r="B3562" s="137"/>
      <c r="C3562" s="203"/>
      <c r="D3562" s="205"/>
      <c r="E3562" s="204"/>
    </row>
    <row r="3563" spans="2:6" ht="18.75">
      <c r="B3563" s="137"/>
      <c r="C3563" s="203" t="s">
        <v>784</v>
      </c>
      <c r="D3563" s="205"/>
      <c r="E3563" s="176" t="s">
        <v>876</v>
      </c>
    </row>
    <row r="3564" spans="2:6" ht="18.75">
      <c r="B3564" s="137"/>
      <c r="C3564" s="218"/>
      <c r="D3564" s="220"/>
      <c r="E3564" s="176"/>
    </row>
    <row r="3565" spans="2:6" ht="18.75">
      <c r="B3565" s="137"/>
      <c r="C3565" s="218"/>
      <c r="D3565" s="220"/>
      <c r="E3565" s="176"/>
    </row>
    <row r="3566" spans="2:6" ht="18.75">
      <c r="B3566" s="137"/>
      <c r="C3566" s="218"/>
      <c r="D3566" s="220"/>
      <c r="E3566" s="176"/>
    </row>
    <row r="3567" spans="2:6" ht="18.75">
      <c r="B3567" s="137"/>
      <c r="C3567" s="218"/>
      <c r="D3567" s="220"/>
      <c r="E3567" s="176"/>
    </row>
    <row r="3568" spans="2:6" ht="18.75">
      <c r="B3568" s="137"/>
      <c r="C3568" s="218"/>
      <c r="D3568" s="220"/>
      <c r="E3568" s="176"/>
    </row>
    <row r="3569" spans="2:5" ht="18.75">
      <c r="B3569" s="137"/>
      <c r="C3569" s="218"/>
      <c r="D3569" s="220"/>
      <c r="E3569" s="176"/>
    </row>
    <row r="3570" spans="2:5" ht="18.75">
      <c r="B3570" s="137"/>
      <c r="C3570" s="218"/>
      <c r="D3570" s="220"/>
      <c r="E3570" s="176"/>
    </row>
    <row r="3571" spans="2:5" ht="18.75">
      <c r="B3571" s="137"/>
      <c r="C3571" s="218"/>
      <c r="D3571" s="220"/>
      <c r="E3571" s="176"/>
    </row>
    <row r="3572" spans="2:5" ht="18.75">
      <c r="B3572" s="137"/>
      <c r="C3572" s="218"/>
      <c r="D3572" s="220"/>
      <c r="E3572" s="176"/>
    </row>
    <row r="3573" spans="2:5" ht="18.75">
      <c r="B3573" s="137"/>
      <c r="C3573" s="218"/>
      <c r="D3573" s="220"/>
      <c r="E3573" s="176"/>
    </row>
    <row r="3574" spans="2:5" ht="18.75">
      <c r="B3574" s="137"/>
      <c r="C3574" s="218"/>
      <c r="D3574" s="220"/>
      <c r="E3574" s="176"/>
    </row>
    <row r="3575" spans="2:5" ht="18.75">
      <c r="B3575" s="137"/>
      <c r="C3575" s="218"/>
      <c r="D3575" s="220"/>
      <c r="E3575" s="176"/>
    </row>
    <row r="3576" spans="2:5" ht="18.75">
      <c r="B3576" s="137"/>
      <c r="C3576" s="218"/>
      <c r="D3576" s="220"/>
      <c r="E3576" s="176"/>
    </row>
    <row r="3577" spans="2:5" ht="18.75">
      <c r="B3577" s="137"/>
      <c r="C3577" s="218"/>
      <c r="D3577" s="220"/>
      <c r="E3577" s="176"/>
    </row>
    <row r="3578" spans="2:5" ht="18.75">
      <c r="B3578" s="137"/>
      <c r="C3578" s="218"/>
      <c r="D3578" s="220"/>
      <c r="E3578" s="176"/>
    </row>
    <row r="3579" spans="2:5" ht="18.75">
      <c r="B3579" s="137"/>
      <c r="C3579" s="218"/>
      <c r="D3579" s="220"/>
      <c r="E3579" s="176"/>
    </row>
    <row r="3580" spans="2:5" ht="18.75">
      <c r="B3580" s="137"/>
      <c r="C3580" s="218"/>
      <c r="D3580" s="220"/>
      <c r="E3580" s="176"/>
    </row>
    <row r="3581" spans="2:5" ht="18.75">
      <c r="B3581" s="137"/>
      <c r="C3581" s="218"/>
      <c r="D3581" s="220"/>
      <c r="E3581" s="176"/>
    </row>
    <row r="3582" spans="2:5" ht="18.75">
      <c r="B3582" s="137"/>
      <c r="C3582" s="218"/>
      <c r="D3582" s="220"/>
      <c r="E3582" s="176"/>
    </row>
    <row r="3583" spans="2:5" ht="18.75">
      <c r="B3583" s="137"/>
      <c r="C3583" s="218"/>
      <c r="D3583" s="220"/>
      <c r="E3583" s="176"/>
    </row>
    <row r="3584" spans="2:5" ht="18.75">
      <c r="B3584" s="137"/>
      <c r="C3584" s="218"/>
      <c r="D3584" s="220"/>
      <c r="E3584" s="176"/>
    </row>
    <row r="3585" spans="2:9" ht="18.75">
      <c r="B3585" s="137"/>
      <c r="C3585" s="218"/>
      <c r="D3585" s="220"/>
      <c r="E3585" s="176"/>
    </row>
    <row r="3586" spans="2:9" ht="21">
      <c r="B3586" s="915" t="s">
        <v>267</v>
      </c>
      <c r="C3586" s="915"/>
      <c r="D3586" s="915"/>
      <c r="E3586" s="915"/>
      <c r="F3586" s="915"/>
    </row>
    <row r="3587" spans="2:9">
      <c r="D3587" s="220"/>
      <c r="E3587" s="219"/>
    </row>
    <row r="3588" spans="2:9">
      <c r="B3588" s="908" t="s">
        <v>780</v>
      </c>
      <c r="C3588" s="908"/>
      <c r="D3588" s="908"/>
      <c r="E3588" s="908"/>
      <c r="F3588" s="908"/>
    </row>
    <row r="3589" spans="2:9">
      <c r="B3589" s="908" t="s">
        <v>781</v>
      </c>
      <c r="C3589" s="908"/>
      <c r="D3589" s="908"/>
      <c r="E3589" s="908"/>
      <c r="F3589" s="908"/>
    </row>
    <row r="3590" spans="2:9">
      <c r="B3590" t="s">
        <v>782</v>
      </c>
      <c r="D3590" s="220"/>
      <c r="E3590" s="219"/>
    </row>
    <row r="3591" spans="2:9">
      <c r="B3591" s="218">
        <v>1</v>
      </c>
      <c r="C3591" s="909" t="s">
        <v>872</v>
      </c>
      <c r="D3591" s="909"/>
      <c r="E3591" s="909"/>
    </row>
    <row r="3592" spans="2:9">
      <c r="B3592" s="218">
        <v>2</v>
      </c>
      <c r="C3592" s="909" t="s">
        <v>949</v>
      </c>
      <c r="D3592" s="909"/>
      <c r="E3592" s="909"/>
    </row>
    <row r="3593" spans="2:9">
      <c r="B3593" s="218">
        <v>3</v>
      </c>
      <c r="C3593" s="909" t="s">
        <v>948</v>
      </c>
      <c r="D3593" s="909"/>
      <c r="E3593" s="909"/>
    </row>
    <row r="3594" spans="2:9">
      <c r="D3594" s="220"/>
      <c r="E3594" s="219"/>
    </row>
    <row r="3595" spans="2:9">
      <c r="B3595" s="925" t="s">
        <v>950</v>
      </c>
      <c r="C3595" s="926"/>
      <c r="D3595" s="926"/>
      <c r="E3595" s="926"/>
      <c r="F3595" s="926"/>
      <c r="G3595" s="926"/>
      <c r="H3595" s="926"/>
      <c r="I3595" s="926"/>
    </row>
    <row r="3596" spans="2:9">
      <c r="D3596" s="220"/>
      <c r="E3596" s="219"/>
    </row>
    <row r="3597" spans="2:9" ht="30">
      <c r="B3597" s="222" t="s">
        <v>274</v>
      </c>
      <c r="C3597" s="222" t="s">
        <v>2</v>
      </c>
      <c r="D3597" s="152" t="s">
        <v>275</v>
      </c>
      <c r="E3597" s="158" t="s">
        <v>276</v>
      </c>
      <c r="F3597" s="158" t="s">
        <v>277</v>
      </c>
    </row>
    <row r="3598" spans="2:9" ht="15.75">
      <c r="B3598" s="222"/>
      <c r="C3598" s="99" t="s">
        <v>618</v>
      </c>
      <c r="D3598" s="91">
        <v>3</v>
      </c>
      <c r="E3598" s="116">
        <v>100000</v>
      </c>
      <c r="F3598" s="158">
        <f>E3598*D3598</f>
        <v>300000</v>
      </c>
    </row>
    <row r="3599" spans="2:9" ht="15.75">
      <c r="B3599" s="222"/>
      <c r="C3599" s="99" t="s">
        <v>127</v>
      </c>
      <c r="D3599" s="91">
        <v>1</v>
      </c>
      <c r="E3599" s="116">
        <v>100000</v>
      </c>
      <c r="F3599" s="158">
        <f t="shared" ref="F3599:F3604" si="77">E3599*D3599</f>
        <v>100000</v>
      </c>
    </row>
    <row r="3600" spans="2:9" ht="15.75">
      <c r="B3600" s="222"/>
      <c r="C3600" s="99" t="s">
        <v>205</v>
      </c>
      <c r="D3600" s="91">
        <v>40</v>
      </c>
      <c r="E3600" s="116">
        <v>20000</v>
      </c>
      <c r="F3600" s="158">
        <f t="shared" si="77"/>
        <v>800000</v>
      </c>
    </row>
    <row r="3601" spans="2:6" ht="15.75">
      <c r="B3601" s="222"/>
      <c r="C3601" s="99" t="s">
        <v>128</v>
      </c>
      <c r="D3601" s="91">
        <v>1</v>
      </c>
      <c r="E3601" s="116">
        <v>200000</v>
      </c>
      <c r="F3601" s="158">
        <f t="shared" si="77"/>
        <v>200000</v>
      </c>
    </row>
    <row r="3602" spans="2:6" ht="15.75">
      <c r="B3602" s="222"/>
      <c r="C3602" s="99" t="s">
        <v>616</v>
      </c>
      <c r="D3602" s="91">
        <v>1</v>
      </c>
      <c r="E3602" s="116">
        <v>300000</v>
      </c>
      <c r="F3602" s="158">
        <f t="shared" si="77"/>
        <v>300000</v>
      </c>
    </row>
    <row r="3603" spans="2:6" ht="15.75">
      <c r="B3603" s="222"/>
      <c r="C3603" s="99" t="s">
        <v>617</v>
      </c>
      <c r="D3603" s="91">
        <v>1</v>
      </c>
      <c r="E3603" s="116">
        <v>150000</v>
      </c>
      <c r="F3603" s="158">
        <f t="shared" si="77"/>
        <v>150000</v>
      </c>
    </row>
    <row r="3604" spans="2:6" ht="15.75">
      <c r="B3604" s="222"/>
      <c r="C3604" s="99" t="s">
        <v>619</v>
      </c>
      <c r="D3604" s="91">
        <v>54</v>
      </c>
      <c r="E3604" s="116">
        <v>50000</v>
      </c>
      <c r="F3604" s="158">
        <f t="shared" si="77"/>
        <v>2700000</v>
      </c>
    </row>
    <row r="3605" spans="2:6" ht="15.75">
      <c r="B3605" s="222"/>
      <c r="C3605" s="99"/>
      <c r="D3605" s="177"/>
      <c r="E3605" s="116"/>
      <c r="F3605" s="158"/>
    </row>
    <row r="3606" spans="2:6" ht="15.75">
      <c r="B3606" s="222"/>
      <c r="C3606" s="99"/>
      <c r="D3606" s="177"/>
      <c r="E3606" s="116"/>
      <c r="F3606" s="158"/>
    </row>
    <row r="3607" spans="2:6" ht="15.75">
      <c r="B3607" s="222"/>
      <c r="C3607" s="99"/>
      <c r="D3607" s="177"/>
      <c r="E3607" s="198"/>
      <c r="F3607" s="158"/>
    </row>
    <row r="3608" spans="2:6" ht="18.75">
      <c r="B3608" s="910" t="s">
        <v>263</v>
      </c>
      <c r="C3608" s="911"/>
      <c r="D3608" s="911"/>
      <c r="E3608" s="912"/>
      <c r="F3608" s="159">
        <f>SUM(F3598:F3607)</f>
        <v>4550000</v>
      </c>
    </row>
    <row r="3609" spans="2:6" ht="18.75">
      <c r="B3609" s="137"/>
      <c r="C3609" s="218" t="s">
        <v>280</v>
      </c>
      <c r="D3609" s="914" t="s">
        <v>786</v>
      </c>
      <c r="E3609" s="914"/>
      <c r="F3609" s="914"/>
    </row>
    <row r="3610" spans="2:6" ht="18.75">
      <c r="B3610" s="137"/>
      <c r="C3610" s="218" t="s">
        <v>281</v>
      </c>
      <c r="D3610" s="220"/>
      <c r="E3610" s="219" t="s">
        <v>278</v>
      </c>
    </row>
    <row r="3611" spans="2:6" ht="18.75">
      <c r="B3611" s="137"/>
      <c r="C3611" s="218"/>
      <c r="D3611" s="220"/>
      <c r="E3611" s="219"/>
    </row>
    <row r="3612" spans="2:6" ht="18.75">
      <c r="B3612" s="137"/>
      <c r="C3612" s="218"/>
      <c r="D3612" s="220"/>
      <c r="E3612" s="219"/>
    </row>
    <row r="3613" spans="2:6" ht="18.75">
      <c r="B3613" s="137"/>
      <c r="C3613" s="218" t="s">
        <v>784</v>
      </c>
      <c r="D3613" s="220"/>
      <c r="E3613" s="176" t="s">
        <v>876</v>
      </c>
    </row>
    <row r="3614" spans="2:6" ht="18.75">
      <c r="B3614" s="137"/>
      <c r="C3614" s="218"/>
      <c r="D3614" s="220"/>
      <c r="E3614" s="176"/>
    </row>
    <row r="3615" spans="2:6" ht="18.75">
      <c r="B3615" s="137"/>
      <c r="C3615" s="218"/>
      <c r="D3615" s="220"/>
      <c r="E3615" s="176"/>
    </row>
    <row r="3616" spans="2:6" ht="18.75">
      <c r="B3616" s="137"/>
      <c r="C3616" s="218"/>
      <c r="D3616" s="220"/>
      <c r="E3616" s="176"/>
    </row>
    <row r="3617" spans="2:5" ht="18.75">
      <c r="B3617" s="137"/>
      <c r="C3617" s="218"/>
      <c r="D3617" s="220"/>
      <c r="E3617" s="176"/>
    </row>
    <row r="3618" spans="2:5" ht="18.75">
      <c r="B3618" s="137"/>
      <c r="C3618" s="218"/>
      <c r="D3618" s="220"/>
      <c r="E3618" s="176"/>
    </row>
    <row r="3619" spans="2:5" ht="18.75">
      <c r="B3619" s="137"/>
      <c r="C3619" s="218"/>
      <c r="D3619" s="220"/>
      <c r="E3619" s="176"/>
    </row>
    <row r="3620" spans="2:5" ht="18.75">
      <c r="B3620" s="137"/>
      <c r="C3620" s="218"/>
      <c r="D3620" s="220"/>
      <c r="E3620" s="176"/>
    </row>
    <row r="3621" spans="2:5" ht="18.75">
      <c r="B3621" s="137"/>
      <c r="C3621" s="218"/>
      <c r="D3621" s="220"/>
      <c r="E3621" s="176"/>
    </row>
    <row r="3622" spans="2:5" ht="18.75">
      <c r="B3622" s="137"/>
      <c r="C3622" s="218"/>
      <c r="D3622" s="220"/>
      <c r="E3622" s="176"/>
    </row>
    <row r="3623" spans="2:5" ht="18.75">
      <c r="B3623" s="137"/>
      <c r="C3623" s="218"/>
      <c r="D3623" s="220"/>
      <c r="E3623" s="176"/>
    </row>
    <row r="3624" spans="2:5" ht="18.75">
      <c r="B3624" s="137"/>
      <c r="C3624" s="218"/>
      <c r="D3624" s="220"/>
      <c r="E3624" s="176"/>
    </row>
    <row r="3625" spans="2:5" ht="18.75">
      <c r="B3625" s="137"/>
      <c r="C3625" s="218"/>
      <c r="D3625" s="220"/>
      <c r="E3625" s="176"/>
    </row>
    <row r="3626" spans="2:5" ht="18.75">
      <c r="B3626" s="137"/>
      <c r="C3626" s="218"/>
      <c r="D3626" s="220"/>
      <c r="E3626" s="176"/>
    </row>
    <row r="3627" spans="2:5" ht="18.75">
      <c r="B3627" s="137"/>
      <c r="C3627" s="218"/>
      <c r="D3627" s="220"/>
      <c r="E3627" s="176"/>
    </row>
    <row r="3628" spans="2:5" ht="18.75">
      <c r="B3628" s="137"/>
      <c r="C3628" s="218"/>
      <c r="D3628" s="220"/>
      <c r="E3628" s="176"/>
    </row>
    <row r="3629" spans="2:5" ht="18.75">
      <c r="B3629" s="137"/>
      <c r="C3629" s="218"/>
      <c r="D3629" s="220"/>
      <c r="E3629" s="176"/>
    </row>
    <row r="3630" spans="2:5" ht="18.75">
      <c r="B3630" s="137"/>
      <c r="C3630" s="218"/>
      <c r="D3630" s="220"/>
      <c r="E3630" s="176"/>
    </row>
    <row r="3631" spans="2:5" ht="18.75">
      <c r="B3631" s="137"/>
      <c r="C3631" s="218"/>
      <c r="D3631" s="220"/>
      <c r="E3631" s="176"/>
    </row>
    <row r="3632" spans="2:5" ht="18.75">
      <c r="B3632" s="137"/>
      <c r="C3632" s="218"/>
      <c r="D3632" s="220"/>
      <c r="E3632" s="176"/>
    </row>
    <row r="3633" spans="2:9" ht="18.75">
      <c r="B3633" s="137"/>
      <c r="C3633" s="218"/>
      <c r="D3633" s="220"/>
      <c r="E3633" s="176"/>
    </row>
    <row r="3634" spans="2:9" ht="18.75">
      <c r="B3634" s="137"/>
      <c r="C3634" s="218"/>
      <c r="D3634" s="220"/>
      <c r="E3634" s="176"/>
    </row>
    <row r="3635" spans="2:9" ht="18.75">
      <c r="B3635" s="137"/>
      <c r="C3635" s="218"/>
      <c r="D3635" s="220"/>
      <c r="E3635" s="176"/>
    </row>
    <row r="3636" spans="2:9" ht="18.75">
      <c r="B3636" s="137"/>
      <c r="C3636" s="218"/>
      <c r="D3636" s="220"/>
      <c r="E3636" s="176"/>
    </row>
    <row r="3637" spans="2:9" ht="18.75">
      <c r="B3637" s="137"/>
      <c r="C3637" s="218"/>
      <c r="D3637" s="220"/>
      <c r="E3637" s="176"/>
    </row>
    <row r="3638" spans="2:9" ht="18.75">
      <c r="B3638" s="137"/>
      <c r="C3638" s="218"/>
      <c r="D3638" s="220"/>
      <c r="E3638" s="176"/>
    </row>
    <row r="3639" spans="2:9" ht="21">
      <c r="B3639" s="915" t="s">
        <v>267</v>
      </c>
      <c r="C3639" s="915"/>
      <c r="D3639" s="915"/>
      <c r="E3639" s="915"/>
      <c r="F3639" s="915"/>
    </row>
    <row r="3640" spans="2:9">
      <c r="D3640" s="220"/>
      <c r="E3640" s="219"/>
    </row>
    <row r="3641" spans="2:9">
      <c r="B3641" s="908" t="s">
        <v>780</v>
      </c>
      <c r="C3641" s="908"/>
      <c r="D3641" s="908"/>
      <c r="E3641" s="908"/>
      <c r="F3641" s="908"/>
    </row>
    <row r="3642" spans="2:9">
      <c r="B3642" s="908" t="s">
        <v>781</v>
      </c>
      <c r="C3642" s="908"/>
      <c r="D3642" s="908"/>
      <c r="E3642" s="908"/>
      <c r="F3642" s="908"/>
    </row>
    <row r="3643" spans="2:9">
      <c r="B3643" t="s">
        <v>782</v>
      </c>
      <c r="D3643" s="220"/>
      <c r="E3643" s="219"/>
    </row>
    <row r="3644" spans="2:9">
      <c r="B3644" s="218">
        <v>1</v>
      </c>
      <c r="C3644" s="909" t="s">
        <v>872</v>
      </c>
      <c r="D3644" s="909"/>
      <c r="E3644" s="909"/>
    </row>
    <row r="3645" spans="2:9">
      <c r="B3645" s="218">
        <v>2</v>
      </c>
      <c r="C3645" s="909" t="s">
        <v>951</v>
      </c>
      <c r="D3645" s="909"/>
      <c r="E3645" s="909"/>
    </row>
    <row r="3646" spans="2:9">
      <c r="B3646" s="218">
        <v>3</v>
      </c>
      <c r="C3646" s="909" t="s">
        <v>948</v>
      </c>
      <c r="D3646" s="909"/>
      <c r="E3646" s="909"/>
    </row>
    <row r="3647" spans="2:9">
      <c r="D3647" s="220"/>
      <c r="E3647" s="219"/>
    </row>
    <row r="3648" spans="2:9">
      <c r="B3648" s="925" t="s">
        <v>952</v>
      </c>
      <c r="C3648" s="926"/>
      <c r="D3648" s="926"/>
      <c r="E3648" s="926"/>
      <c r="F3648" s="926"/>
      <c r="G3648" s="926"/>
      <c r="H3648" s="926"/>
      <c r="I3648" s="926"/>
    </row>
    <row r="3649" spans="2:6">
      <c r="D3649" s="220"/>
      <c r="E3649" s="219"/>
    </row>
    <row r="3650" spans="2:6" ht="30">
      <c r="B3650" s="222" t="s">
        <v>274</v>
      </c>
      <c r="C3650" s="222" t="s">
        <v>2</v>
      </c>
      <c r="D3650" s="152" t="s">
        <v>275</v>
      </c>
      <c r="E3650" s="158" t="s">
        <v>276</v>
      </c>
      <c r="F3650" s="158" t="s">
        <v>277</v>
      </c>
    </row>
    <row r="3651" spans="2:6" ht="15.75">
      <c r="B3651" s="222"/>
      <c r="C3651" s="99" t="s">
        <v>131</v>
      </c>
      <c r="D3651" s="177">
        <v>3</v>
      </c>
      <c r="E3651" s="116">
        <v>100000</v>
      </c>
      <c r="F3651" s="158">
        <f>E3651*D3651</f>
        <v>300000</v>
      </c>
    </row>
    <row r="3652" spans="2:6" ht="15.75">
      <c r="B3652" s="222"/>
      <c r="C3652" s="99" t="s">
        <v>130</v>
      </c>
      <c r="D3652" s="177">
        <v>50</v>
      </c>
      <c r="E3652" s="116">
        <v>20000</v>
      </c>
      <c r="F3652" s="158">
        <f t="shared" ref="F3652:F3655" si="78">E3652*D3652</f>
        <v>1000000</v>
      </c>
    </row>
    <row r="3653" spans="2:6" ht="15.75">
      <c r="B3653" s="222"/>
      <c r="C3653" s="99" t="s">
        <v>127</v>
      </c>
      <c r="D3653" s="177">
        <v>1</v>
      </c>
      <c r="E3653" s="116">
        <v>300000</v>
      </c>
      <c r="F3653" s="158">
        <f t="shared" si="78"/>
        <v>300000</v>
      </c>
    </row>
    <row r="3654" spans="2:6" ht="15.75">
      <c r="B3654" s="222"/>
      <c r="C3654" s="99" t="s">
        <v>205</v>
      </c>
      <c r="D3654" s="177">
        <v>70</v>
      </c>
      <c r="E3654" s="116">
        <v>20000</v>
      </c>
      <c r="F3654" s="158">
        <f t="shared" si="78"/>
        <v>1400000</v>
      </c>
    </row>
    <row r="3655" spans="2:6" ht="15.75">
      <c r="B3655" s="222"/>
      <c r="C3655" s="99" t="s">
        <v>128</v>
      </c>
      <c r="D3655" s="177">
        <v>1</v>
      </c>
      <c r="E3655" s="116">
        <v>500000</v>
      </c>
      <c r="F3655" s="158">
        <f t="shared" si="78"/>
        <v>500000</v>
      </c>
    </row>
    <row r="3656" spans="2:6" ht="15.75">
      <c r="B3656" s="222"/>
      <c r="C3656" s="99"/>
      <c r="D3656" s="177"/>
      <c r="E3656" s="116"/>
      <c r="F3656" s="158"/>
    </row>
    <row r="3657" spans="2:6" ht="15.75">
      <c r="B3657" s="222"/>
      <c r="C3657" s="99"/>
      <c r="D3657" s="177"/>
      <c r="E3657" s="116"/>
      <c r="F3657" s="158"/>
    </row>
    <row r="3658" spans="2:6" ht="15.75">
      <c r="B3658" s="222"/>
      <c r="C3658" s="99"/>
      <c r="D3658" s="177"/>
      <c r="E3658" s="116"/>
      <c r="F3658" s="158"/>
    </row>
    <row r="3659" spans="2:6" ht="15.75">
      <c r="B3659" s="222"/>
      <c r="C3659" s="99"/>
      <c r="D3659" s="177"/>
      <c r="E3659" s="198"/>
      <c r="F3659" s="158"/>
    </row>
    <row r="3660" spans="2:6" ht="18.75">
      <c r="B3660" s="910" t="s">
        <v>263</v>
      </c>
      <c r="C3660" s="911"/>
      <c r="D3660" s="911"/>
      <c r="E3660" s="912"/>
      <c r="F3660" s="159">
        <f>SUM(F3651:F3659)</f>
        <v>3500000</v>
      </c>
    </row>
    <row r="3661" spans="2:6" ht="18.75">
      <c r="B3661" s="137"/>
      <c r="C3661" s="218" t="s">
        <v>280</v>
      </c>
      <c r="D3661" s="914" t="s">
        <v>786</v>
      </c>
      <c r="E3661" s="914"/>
      <c r="F3661" s="914"/>
    </row>
    <row r="3662" spans="2:6" ht="18.75">
      <c r="B3662" s="137"/>
      <c r="C3662" s="218" t="s">
        <v>281</v>
      </c>
      <c r="D3662" s="220"/>
      <c r="E3662" s="219" t="s">
        <v>278</v>
      </c>
    </row>
    <row r="3663" spans="2:6" ht="18.75">
      <c r="B3663" s="137"/>
      <c r="C3663" s="218"/>
      <c r="D3663" s="220"/>
      <c r="E3663" s="219"/>
    </row>
    <row r="3664" spans="2:6" ht="18.75">
      <c r="B3664" s="137"/>
      <c r="C3664" s="218"/>
      <c r="D3664" s="220"/>
      <c r="E3664" s="219"/>
    </row>
    <row r="3665" spans="2:5" ht="18.75">
      <c r="B3665" s="137"/>
      <c r="C3665" s="218" t="s">
        <v>784</v>
      </c>
      <c r="D3665" s="220"/>
      <c r="E3665" s="176" t="s">
        <v>876</v>
      </c>
    </row>
    <row r="3666" spans="2:5" ht="18.75">
      <c r="B3666" s="137"/>
      <c r="C3666" s="218"/>
      <c r="D3666" s="220"/>
      <c r="E3666" s="176"/>
    </row>
    <row r="3667" spans="2:5" ht="18.75">
      <c r="B3667" s="137"/>
      <c r="C3667" s="218"/>
      <c r="D3667" s="220"/>
      <c r="E3667" s="176"/>
    </row>
    <row r="3668" spans="2:5" ht="18.75">
      <c r="B3668" s="137"/>
      <c r="C3668" s="218"/>
      <c r="D3668" s="220"/>
      <c r="E3668" s="176"/>
    </row>
    <row r="3669" spans="2:5" ht="18.75">
      <c r="B3669" s="137"/>
      <c r="C3669" s="218"/>
      <c r="D3669" s="220"/>
      <c r="E3669" s="176"/>
    </row>
    <row r="3670" spans="2:5" ht="18.75">
      <c r="B3670" s="137"/>
      <c r="C3670" s="218"/>
      <c r="D3670" s="220"/>
      <c r="E3670" s="176"/>
    </row>
    <row r="3671" spans="2:5" ht="18.75">
      <c r="B3671" s="137"/>
      <c r="C3671" s="218"/>
      <c r="D3671" s="220"/>
      <c r="E3671" s="176"/>
    </row>
    <row r="3672" spans="2:5" ht="18.75">
      <c r="B3672" s="137"/>
      <c r="C3672" s="218"/>
      <c r="D3672" s="220"/>
      <c r="E3672" s="176"/>
    </row>
    <row r="3673" spans="2:5" ht="18.75">
      <c r="B3673" s="137"/>
      <c r="C3673" s="218"/>
      <c r="D3673" s="220"/>
      <c r="E3673" s="176"/>
    </row>
    <row r="3674" spans="2:5" ht="18.75">
      <c r="B3674" s="137"/>
      <c r="C3674" s="218"/>
      <c r="D3674" s="220"/>
      <c r="E3674" s="176"/>
    </row>
    <row r="3675" spans="2:5" ht="18.75">
      <c r="B3675" s="137"/>
      <c r="C3675" s="218"/>
      <c r="D3675" s="220"/>
      <c r="E3675" s="176"/>
    </row>
    <row r="3676" spans="2:5" ht="18.75">
      <c r="B3676" s="137"/>
      <c r="C3676" s="218"/>
      <c r="D3676" s="220"/>
      <c r="E3676" s="176"/>
    </row>
    <row r="3677" spans="2:5" ht="18.75">
      <c r="B3677" s="137"/>
      <c r="C3677" s="218"/>
      <c r="D3677" s="220"/>
      <c r="E3677" s="176"/>
    </row>
    <row r="3678" spans="2:5" ht="18.75">
      <c r="B3678" s="137"/>
      <c r="C3678" s="218"/>
      <c r="D3678" s="220"/>
      <c r="E3678" s="176"/>
    </row>
    <row r="3679" spans="2:5" ht="18.75">
      <c r="B3679" s="137"/>
      <c r="C3679" s="218"/>
      <c r="D3679" s="220"/>
      <c r="E3679" s="176"/>
    </row>
    <row r="3680" spans="2:5" ht="18.75">
      <c r="B3680" s="137"/>
      <c r="C3680" s="218"/>
      <c r="D3680" s="220"/>
      <c r="E3680" s="176"/>
    </row>
    <row r="3681" spans="2:9" ht="18.75">
      <c r="B3681" s="137"/>
      <c r="C3681" s="218"/>
      <c r="D3681" s="220"/>
      <c r="E3681" s="176"/>
    </row>
    <row r="3682" spans="2:9" ht="18.75">
      <c r="B3682" s="137"/>
      <c r="C3682" s="218"/>
      <c r="D3682" s="220"/>
      <c r="E3682" s="176"/>
    </row>
    <row r="3683" spans="2:9" ht="18.75">
      <c r="B3683" s="137"/>
      <c r="C3683" s="218"/>
      <c r="D3683" s="220"/>
      <c r="E3683" s="176"/>
    </row>
    <row r="3684" spans="2:9" ht="18.75">
      <c r="B3684" s="137"/>
      <c r="C3684" s="218"/>
      <c r="D3684" s="220"/>
      <c r="E3684" s="176"/>
    </row>
    <row r="3685" spans="2:9" ht="18.75">
      <c r="B3685" s="137"/>
      <c r="C3685" s="218"/>
      <c r="D3685" s="220"/>
      <c r="E3685" s="176"/>
    </row>
    <row r="3686" spans="2:9" ht="21">
      <c r="B3686" s="915" t="s">
        <v>267</v>
      </c>
      <c r="C3686" s="915"/>
      <c r="D3686" s="915"/>
      <c r="E3686" s="915"/>
      <c r="F3686" s="915"/>
    </row>
    <row r="3687" spans="2:9">
      <c r="D3687" s="220"/>
      <c r="E3687" s="219"/>
    </row>
    <row r="3688" spans="2:9">
      <c r="B3688" s="908" t="s">
        <v>780</v>
      </c>
      <c r="C3688" s="908"/>
      <c r="D3688" s="908"/>
      <c r="E3688" s="908"/>
      <c r="F3688" s="908"/>
    </row>
    <row r="3689" spans="2:9">
      <c r="B3689" s="908" t="s">
        <v>781</v>
      </c>
      <c r="C3689" s="908"/>
      <c r="D3689" s="908"/>
      <c r="E3689" s="908"/>
      <c r="F3689" s="908"/>
    </row>
    <row r="3690" spans="2:9">
      <c r="B3690" t="s">
        <v>782</v>
      </c>
      <c r="D3690" s="220"/>
      <c r="E3690" s="219"/>
    </row>
    <row r="3691" spans="2:9">
      <c r="B3691" s="218">
        <v>1</v>
      </c>
      <c r="C3691" s="909" t="s">
        <v>872</v>
      </c>
      <c r="D3691" s="909"/>
      <c r="E3691" s="909"/>
    </row>
    <row r="3692" spans="2:9">
      <c r="B3692" s="218">
        <v>2</v>
      </c>
      <c r="C3692" s="909" t="s">
        <v>954</v>
      </c>
      <c r="D3692" s="909"/>
      <c r="E3692" s="909"/>
    </row>
    <row r="3693" spans="2:9">
      <c r="B3693" s="218">
        <v>3</v>
      </c>
      <c r="C3693" s="909" t="s">
        <v>948</v>
      </c>
      <c r="D3693" s="909"/>
      <c r="E3693" s="909"/>
    </row>
    <row r="3694" spans="2:9">
      <c r="D3694" s="220"/>
      <c r="E3694" s="219"/>
    </row>
    <row r="3695" spans="2:9">
      <c r="B3695" s="925" t="s">
        <v>953</v>
      </c>
      <c r="C3695" s="926"/>
      <c r="D3695" s="926"/>
      <c r="E3695" s="926"/>
      <c r="F3695" s="926"/>
      <c r="G3695" s="926"/>
      <c r="H3695" s="926"/>
      <c r="I3695" s="926"/>
    </row>
    <row r="3696" spans="2:9">
      <c r="D3696" s="220"/>
      <c r="E3696" s="219"/>
    </row>
    <row r="3697" spans="2:6" ht="30">
      <c r="B3697" s="222" t="s">
        <v>274</v>
      </c>
      <c r="C3697" s="222" t="s">
        <v>2</v>
      </c>
      <c r="D3697" s="152" t="s">
        <v>275</v>
      </c>
      <c r="E3697" s="158" t="s">
        <v>276</v>
      </c>
      <c r="F3697" s="158" t="s">
        <v>277</v>
      </c>
    </row>
    <row r="3698" spans="2:6" ht="15.75">
      <c r="B3698" s="222"/>
      <c r="C3698" s="99" t="s">
        <v>131</v>
      </c>
      <c r="D3698" s="91">
        <v>4</v>
      </c>
      <c r="E3698" s="116">
        <v>150000</v>
      </c>
      <c r="F3698" s="158">
        <f>E3698*D3698</f>
        <v>600000</v>
      </c>
    </row>
    <row r="3699" spans="2:6" ht="15.75">
      <c r="B3699" s="222"/>
      <c r="C3699" s="99" t="s">
        <v>130</v>
      </c>
      <c r="D3699" s="91">
        <v>1</v>
      </c>
      <c r="E3699" s="116">
        <v>200000</v>
      </c>
      <c r="F3699" s="158">
        <f t="shared" ref="F3699:F3705" si="79">E3699*D3699</f>
        <v>200000</v>
      </c>
    </row>
    <row r="3700" spans="2:6" ht="15.75">
      <c r="B3700" s="222"/>
      <c r="C3700" s="99" t="s">
        <v>127</v>
      </c>
      <c r="D3700" s="91">
        <v>100</v>
      </c>
      <c r="E3700" s="116">
        <v>20000</v>
      </c>
      <c r="F3700" s="158">
        <f t="shared" si="79"/>
        <v>2000000</v>
      </c>
    </row>
    <row r="3701" spans="2:6" ht="15.75">
      <c r="B3701" s="222"/>
      <c r="C3701" s="99" t="s">
        <v>205</v>
      </c>
      <c r="D3701" s="91">
        <v>100</v>
      </c>
      <c r="E3701" s="116">
        <v>20000</v>
      </c>
      <c r="F3701" s="158">
        <f t="shared" si="79"/>
        <v>2000000</v>
      </c>
    </row>
    <row r="3702" spans="2:6" ht="15.75">
      <c r="B3702" s="222"/>
      <c r="C3702" s="99" t="s">
        <v>128</v>
      </c>
      <c r="D3702" s="177">
        <v>1</v>
      </c>
      <c r="E3702" s="116">
        <v>200000</v>
      </c>
      <c r="F3702" s="158">
        <f t="shared" si="79"/>
        <v>200000</v>
      </c>
    </row>
    <row r="3703" spans="2:6" ht="15.75">
      <c r="B3703" s="222"/>
      <c r="C3703" s="99" t="s">
        <v>604</v>
      </c>
      <c r="D3703" s="177">
        <v>1</v>
      </c>
      <c r="E3703" s="116">
        <v>300000</v>
      </c>
      <c r="F3703" s="158">
        <f t="shared" si="79"/>
        <v>300000</v>
      </c>
    </row>
    <row r="3704" spans="2:6" ht="15.75">
      <c r="B3704" s="222"/>
      <c r="C3704" s="99" t="s">
        <v>605</v>
      </c>
      <c r="D3704" s="177">
        <v>1</v>
      </c>
      <c r="E3704" s="116">
        <v>300000</v>
      </c>
      <c r="F3704" s="158">
        <f t="shared" si="79"/>
        <v>300000</v>
      </c>
    </row>
    <row r="3705" spans="2:6" ht="15.75">
      <c r="B3705" s="222"/>
      <c r="C3705" s="99" t="s">
        <v>621</v>
      </c>
      <c r="D3705" s="177">
        <v>1</v>
      </c>
      <c r="E3705" s="198">
        <v>300000</v>
      </c>
      <c r="F3705" s="158">
        <f t="shared" si="79"/>
        <v>300000</v>
      </c>
    </row>
    <row r="3706" spans="2:6" ht="18.75">
      <c r="B3706" s="910" t="s">
        <v>263</v>
      </c>
      <c r="C3706" s="911"/>
      <c r="D3706" s="911"/>
      <c r="E3706" s="912"/>
      <c r="F3706" s="159">
        <f>SUM(F3698:F3705)</f>
        <v>5900000</v>
      </c>
    </row>
    <row r="3707" spans="2:6" ht="18.75">
      <c r="B3707" s="137"/>
      <c r="C3707" s="218" t="s">
        <v>280</v>
      </c>
      <c r="D3707" s="914" t="s">
        <v>786</v>
      </c>
      <c r="E3707" s="914"/>
      <c r="F3707" s="914"/>
    </row>
    <row r="3708" spans="2:6" ht="18.75">
      <c r="B3708" s="137"/>
      <c r="C3708" s="218" t="s">
        <v>281</v>
      </c>
      <c r="D3708" s="220"/>
      <c r="E3708" s="219" t="s">
        <v>278</v>
      </c>
    </row>
    <row r="3709" spans="2:6" ht="18.75">
      <c r="B3709" s="137"/>
      <c r="C3709" s="218"/>
      <c r="D3709" s="220"/>
      <c r="E3709" s="219"/>
    </row>
    <row r="3710" spans="2:6" ht="18.75">
      <c r="B3710" s="137"/>
      <c r="C3710" s="218"/>
      <c r="D3710" s="220"/>
      <c r="E3710" s="219"/>
    </row>
    <row r="3711" spans="2:6" ht="18.75">
      <c r="B3711" s="137"/>
      <c r="C3711" s="218" t="s">
        <v>784</v>
      </c>
      <c r="D3711" s="220"/>
      <c r="E3711" s="176" t="s">
        <v>876</v>
      </c>
    </row>
    <row r="3712" spans="2:6" ht="18.75">
      <c r="B3712" s="137"/>
      <c r="C3712" s="218"/>
      <c r="D3712" s="220"/>
      <c r="E3712" s="176"/>
    </row>
    <row r="3713" spans="2:5" ht="18.75">
      <c r="B3713" s="137"/>
      <c r="C3713" s="218"/>
      <c r="D3713" s="220"/>
      <c r="E3713" s="176"/>
    </row>
    <row r="3714" spans="2:5" ht="18.75">
      <c r="B3714" s="137"/>
      <c r="C3714" s="218"/>
      <c r="D3714" s="220"/>
      <c r="E3714" s="176"/>
    </row>
    <row r="3715" spans="2:5" ht="18.75">
      <c r="B3715" s="137"/>
      <c r="C3715" s="218"/>
      <c r="D3715" s="220"/>
      <c r="E3715" s="176"/>
    </row>
    <row r="3716" spans="2:5" ht="18.75">
      <c r="B3716" s="137"/>
      <c r="C3716" s="218"/>
      <c r="D3716" s="220"/>
      <c r="E3716" s="176"/>
    </row>
    <row r="3717" spans="2:5" ht="18.75">
      <c r="B3717" s="137"/>
      <c r="C3717" s="218"/>
      <c r="D3717" s="220"/>
      <c r="E3717" s="176"/>
    </row>
    <row r="3718" spans="2:5" ht="18.75">
      <c r="B3718" s="137"/>
      <c r="C3718" s="218"/>
      <c r="D3718" s="220"/>
      <c r="E3718" s="176"/>
    </row>
    <row r="3719" spans="2:5" ht="18.75">
      <c r="B3719" s="137"/>
      <c r="C3719" s="218"/>
      <c r="D3719" s="220"/>
      <c r="E3719" s="176"/>
    </row>
    <row r="3720" spans="2:5" ht="18.75">
      <c r="B3720" s="137"/>
      <c r="C3720" s="218"/>
      <c r="D3720" s="220"/>
      <c r="E3720" s="176"/>
    </row>
    <row r="3721" spans="2:5" ht="18.75">
      <c r="B3721" s="137"/>
      <c r="C3721" s="218"/>
      <c r="D3721" s="220"/>
      <c r="E3721" s="176"/>
    </row>
    <row r="3722" spans="2:5" ht="18.75">
      <c r="B3722" s="137"/>
      <c r="C3722" s="218"/>
      <c r="D3722" s="220"/>
      <c r="E3722" s="176"/>
    </row>
    <row r="3723" spans="2:5" ht="18.75">
      <c r="B3723" s="137"/>
      <c r="C3723" s="218"/>
      <c r="D3723" s="220"/>
      <c r="E3723" s="176"/>
    </row>
    <row r="3724" spans="2:5" ht="18.75">
      <c r="B3724" s="137"/>
      <c r="C3724" s="218"/>
      <c r="D3724" s="220"/>
      <c r="E3724" s="176"/>
    </row>
    <row r="3725" spans="2:5" ht="18.75">
      <c r="B3725" s="137"/>
      <c r="C3725" s="218"/>
      <c r="D3725" s="220"/>
      <c r="E3725" s="176"/>
    </row>
    <row r="3726" spans="2:5" ht="18.75">
      <c r="B3726" s="137"/>
      <c r="C3726" s="218"/>
      <c r="D3726" s="220"/>
      <c r="E3726" s="176"/>
    </row>
    <row r="3727" spans="2:5" ht="18.75">
      <c r="B3727" s="137"/>
      <c r="C3727" s="218"/>
      <c r="D3727" s="220"/>
      <c r="E3727" s="176"/>
    </row>
    <row r="3728" spans="2:5" ht="18.75">
      <c r="B3728" s="137"/>
      <c r="C3728" s="218"/>
      <c r="D3728" s="220"/>
      <c r="E3728" s="176"/>
    </row>
    <row r="3729" spans="2:6" ht="18.75">
      <c r="B3729" s="137"/>
      <c r="C3729" s="218"/>
      <c r="D3729" s="220"/>
      <c r="E3729" s="176"/>
    </row>
    <row r="3730" spans="2:6" ht="18.75">
      <c r="B3730" s="137"/>
      <c r="C3730" s="218"/>
      <c r="D3730" s="220"/>
      <c r="E3730" s="176"/>
    </row>
    <row r="3731" spans="2:6" ht="18.75">
      <c r="B3731" s="137"/>
      <c r="C3731" s="218"/>
      <c r="D3731" s="220"/>
      <c r="E3731" s="176"/>
    </row>
    <row r="3732" spans="2:6" ht="18.75">
      <c r="B3732" s="137"/>
      <c r="C3732" s="218"/>
      <c r="D3732" s="220"/>
      <c r="E3732" s="176"/>
    </row>
    <row r="3733" spans="2:6" ht="18.75">
      <c r="B3733" s="137"/>
      <c r="C3733" s="218"/>
      <c r="D3733" s="220"/>
      <c r="E3733" s="176"/>
    </row>
    <row r="3734" spans="2:6" ht="18.75">
      <c r="B3734" s="137"/>
      <c r="C3734" s="218"/>
      <c r="D3734" s="220"/>
      <c r="E3734" s="176"/>
    </row>
    <row r="3735" spans="2:6" ht="18.75">
      <c r="B3735" s="137"/>
      <c r="C3735" s="218"/>
      <c r="D3735" s="220"/>
      <c r="E3735" s="176"/>
    </row>
    <row r="3736" spans="2:6" ht="21">
      <c r="B3736" s="915" t="s">
        <v>267</v>
      </c>
      <c r="C3736" s="915"/>
      <c r="D3736" s="915"/>
      <c r="E3736" s="915"/>
      <c r="F3736" s="915"/>
    </row>
    <row r="3737" spans="2:6">
      <c r="D3737" s="220"/>
      <c r="E3737" s="219"/>
    </row>
    <row r="3738" spans="2:6">
      <c r="B3738" s="908" t="s">
        <v>780</v>
      </c>
      <c r="C3738" s="908"/>
      <c r="D3738" s="908"/>
      <c r="E3738" s="908"/>
      <c r="F3738" s="908"/>
    </row>
    <row r="3739" spans="2:6">
      <c r="B3739" s="908" t="s">
        <v>781</v>
      </c>
      <c r="C3739" s="908"/>
      <c r="D3739" s="908"/>
      <c r="E3739" s="908"/>
      <c r="F3739" s="908"/>
    </row>
    <row r="3740" spans="2:6">
      <c r="B3740" t="s">
        <v>782</v>
      </c>
      <c r="D3740" s="220"/>
      <c r="E3740" s="219"/>
    </row>
    <row r="3741" spans="2:6">
      <c r="B3741" s="218">
        <v>1</v>
      </c>
      <c r="C3741" s="909" t="s">
        <v>872</v>
      </c>
      <c r="D3741" s="909"/>
      <c r="E3741" s="909"/>
    </row>
    <row r="3742" spans="2:6">
      <c r="B3742" s="218">
        <v>2</v>
      </c>
      <c r="C3742" s="909" t="s">
        <v>955</v>
      </c>
      <c r="D3742" s="909"/>
      <c r="E3742" s="909"/>
    </row>
    <row r="3743" spans="2:6">
      <c r="B3743" s="218">
        <v>3</v>
      </c>
      <c r="C3743" s="909" t="s">
        <v>948</v>
      </c>
      <c r="D3743" s="909"/>
      <c r="E3743" s="909"/>
    </row>
    <row r="3744" spans="2:6">
      <c r="D3744" s="220"/>
      <c r="E3744" s="219"/>
    </row>
    <row r="3745" spans="2:9">
      <c r="B3745" s="925" t="s">
        <v>956</v>
      </c>
      <c r="C3745" s="926"/>
      <c r="D3745" s="926"/>
      <c r="E3745" s="926"/>
      <c r="F3745" s="926"/>
      <c r="G3745" s="926"/>
      <c r="H3745" s="926"/>
      <c r="I3745" s="926"/>
    </row>
    <row r="3746" spans="2:9">
      <c r="D3746" s="220"/>
      <c r="E3746" s="219"/>
    </row>
    <row r="3747" spans="2:9" ht="30">
      <c r="B3747" s="222" t="s">
        <v>274</v>
      </c>
      <c r="C3747" s="222" t="s">
        <v>2</v>
      </c>
      <c r="D3747" s="152" t="s">
        <v>275</v>
      </c>
      <c r="E3747" s="158" t="s">
        <v>276</v>
      </c>
      <c r="F3747" s="158" t="s">
        <v>277</v>
      </c>
    </row>
    <row r="3748" spans="2:9" ht="15.75">
      <c r="B3748" s="222"/>
      <c r="C3748" s="99" t="s">
        <v>131</v>
      </c>
      <c r="D3748" s="177">
        <v>3</v>
      </c>
      <c r="E3748" s="116">
        <v>150000</v>
      </c>
      <c r="F3748" s="158">
        <f>E3748*D3748</f>
        <v>450000</v>
      </c>
    </row>
    <row r="3749" spans="2:9" ht="15.75">
      <c r="B3749" s="222"/>
      <c r="C3749" s="99" t="s">
        <v>130</v>
      </c>
      <c r="D3749" s="177">
        <v>50</v>
      </c>
      <c r="E3749" s="116">
        <v>20000</v>
      </c>
      <c r="F3749" s="158">
        <f t="shared" ref="F3749:F3752" si="80">E3749*D3749</f>
        <v>1000000</v>
      </c>
    </row>
    <row r="3750" spans="2:9" ht="15.75">
      <c r="B3750" s="222"/>
      <c r="C3750" s="99" t="s">
        <v>127</v>
      </c>
      <c r="D3750" s="177">
        <v>1</v>
      </c>
      <c r="E3750" s="116">
        <v>200000</v>
      </c>
      <c r="F3750" s="158">
        <f t="shared" si="80"/>
        <v>200000</v>
      </c>
    </row>
    <row r="3751" spans="2:9" ht="15.75">
      <c r="B3751" s="222"/>
      <c r="C3751" s="99" t="s">
        <v>205</v>
      </c>
      <c r="D3751" s="177">
        <v>60</v>
      </c>
      <c r="E3751" s="116">
        <v>20000</v>
      </c>
      <c r="F3751" s="158">
        <f t="shared" si="80"/>
        <v>1200000</v>
      </c>
    </row>
    <row r="3752" spans="2:9" ht="15.75">
      <c r="B3752" s="222"/>
      <c r="C3752" s="99" t="s">
        <v>128</v>
      </c>
      <c r="D3752" s="177">
        <v>1</v>
      </c>
      <c r="E3752" s="116">
        <v>200000</v>
      </c>
      <c r="F3752" s="158">
        <f t="shared" si="80"/>
        <v>200000</v>
      </c>
    </row>
    <row r="3753" spans="2:9" ht="15.75">
      <c r="B3753" s="222"/>
      <c r="C3753" s="99"/>
      <c r="D3753" s="177"/>
      <c r="E3753" s="116"/>
      <c r="F3753" s="158"/>
    </row>
    <row r="3754" spans="2:9" ht="15.75">
      <c r="B3754" s="222"/>
      <c r="C3754" s="99"/>
      <c r="D3754" s="177"/>
      <c r="E3754" s="116"/>
      <c r="F3754" s="158"/>
    </row>
    <row r="3755" spans="2:9" ht="15.75">
      <c r="B3755" s="222"/>
      <c r="C3755" s="99"/>
      <c r="D3755" s="177"/>
      <c r="E3755" s="198"/>
      <c r="F3755" s="158"/>
    </row>
    <row r="3756" spans="2:9" ht="18.75">
      <c r="B3756" s="910" t="s">
        <v>263</v>
      </c>
      <c r="C3756" s="911"/>
      <c r="D3756" s="911"/>
      <c r="E3756" s="912"/>
      <c r="F3756" s="159">
        <f>SUM(F3748:F3755)</f>
        <v>3050000</v>
      </c>
    </row>
    <row r="3757" spans="2:9" ht="18.75">
      <c r="B3757" s="137"/>
      <c r="C3757" s="218" t="s">
        <v>280</v>
      </c>
      <c r="D3757" s="914" t="s">
        <v>786</v>
      </c>
      <c r="E3757" s="914"/>
      <c r="F3757" s="914"/>
    </row>
    <row r="3758" spans="2:9" ht="18.75">
      <c r="B3758" s="137"/>
      <c r="C3758" s="218" t="s">
        <v>281</v>
      </c>
      <c r="D3758" s="220"/>
      <c r="E3758" s="219" t="s">
        <v>278</v>
      </c>
    </row>
    <row r="3759" spans="2:9" ht="18.75">
      <c r="B3759" s="137"/>
      <c r="C3759" s="218"/>
      <c r="D3759" s="220"/>
      <c r="E3759" s="219"/>
    </row>
    <row r="3760" spans="2:9" ht="18.75">
      <c r="B3760" s="137"/>
      <c r="C3760" s="218"/>
      <c r="D3760" s="220"/>
      <c r="E3760" s="219"/>
    </row>
    <row r="3761" spans="2:5" ht="18.75">
      <c r="B3761" s="137"/>
      <c r="C3761" s="218" t="s">
        <v>784</v>
      </c>
      <c r="D3761" s="220"/>
      <c r="E3761" s="176" t="s">
        <v>876</v>
      </c>
    </row>
    <row r="3762" spans="2:5" ht="18.75">
      <c r="B3762" s="137"/>
      <c r="C3762" s="218"/>
      <c r="D3762" s="220"/>
      <c r="E3762" s="176"/>
    </row>
    <row r="3763" spans="2:5" ht="18.75">
      <c r="B3763" s="137"/>
      <c r="C3763" s="218"/>
      <c r="D3763" s="220"/>
      <c r="E3763" s="176"/>
    </row>
    <row r="3764" spans="2:5" ht="18.75">
      <c r="B3764" s="137"/>
      <c r="C3764" s="218"/>
      <c r="D3764" s="220"/>
      <c r="E3764" s="176"/>
    </row>
    <row r="3765" spans="2:5" ht="18.75">
      <c r="B3765" s="137"/>
      <c r="C3765" s="218"/>
      <c r="D3765" s="220"/>
      <c r="E3765" s="176"/>
    </row>
    <row r="3766" spans="2:5" ht="18.75">
      <c r="B3766" s="137"/>
      <c r="C3766" s="218"/>
      <c r="D3766" s="220"/>
      <c r="E3766" s="176"/>
    </row>
    <row r="3767" spans="2:5" ht="18.75">
      <c r="B3767" s="137"/>
      <c r="C3767" s="218"/>
      <c r="D3767" s="220"/>
      <c r="E3767" s="176"/>
    </row>
    <row r="3768" spans="2:5" ht="18.75">
      <c r="B3768" s="137"/>
      <c r="C3768" s="218"/>
      <c r="D3768" s="220"/>
      <c r="E3768" s="176"/>
    </row>
    <row r="3769" spans="2:5" ht="18.75">
      <c r="B3769" s="137"/>
      <c r="C3769" s="218"/>
      <c r="D3769" s="220"/>
      <c r="E3769" s="176"/>
    </row>
    <row r="3770" spans="2:5" ht="18.75">
      <c r="B3770" s="137"/>
      <c r="C3770" s="218"/>
      <c r="D3770" s="220"/>
      <c r="E3770" s="176"/>
    </row>
    <row r="3771" spans="2:5" ht="18.75">
      <c r="B3771" s="137"/>
      <c r="C3771" s="218"/>
      <c r="D3771" s="220"/>
      <c r="E3771" s="176"/>
    </row>
    <row r="3772" spans="2:5" ht="18.75">
      <c r="B3772" s="137"/>
      <c r="C3772" s="218"/>
      <c r="D3772" s="220"/>
      <c r="E3772" s="176"/>
    </row>
    <row r="3773" spans="2:5" ht="18.75">
      <c r="B3773" s="137"/>
      <c r="C3773" s="218"/>
      <c r="D3773" s="220"/>
      <c r="E3773" s="176"/>
    </row>
    <row r="3774" spans="2:5" ht="18.75">
      <c r="B3774" s="137"/>
      <c r="C3774" s="218"/>
      <c r="D3774" s="220"/>
      <c r="E3774" s="176"/>
    </row>
    <row r="3775" spans="2:5" ht="18.75">
      <c r="B3775" s="137"/>
      <c r="C3775" s="218"/>
      <c r="D3775" s="220"/>
      <c r="E3775" s="176"/>
    </row>
    <row r="3776" spans="2:5" ht="18.75">
      <c r="B3776" s="137"/>
      <c r="C3776" s="218"/>
      <c r="D3776" s="220"/>
      <c r="E3776" s="176"/>
    </row>
    <row r="3777" spans="2:6" ht="18.75">
      <c r="B3777" s="137"/>
      <c r="C3777" s="218"/>
      <c r="D3777" s="220"/>
      <c r="E3777" s="176"/>
    </row>
    <row r="3778" spans="2:6" ht="18.75">
      <c r="B3778" s="137"/>
      <c r="C3778" s="218"/>
      <c r="D3778" s="220"/>
      <c r="E3778" s="176"/>
    </row>
    <row r="3779" spans="2:6" ht="18.75">
      <c r="B3779" s="137"/>
      <c r="C3779" s="218"/>
      <c r="D3779" s="220"/>
      <c r="E3779" s="176"/>
    </row>
    <row r="3780" spans="2:6" ht="18.75">
      <c r="B3780" s="137"/>
      <c r="C3780" s="218"/>
      <c r="D3780" s="220"/>
      <c r="E3780" s="176"/>
    </row>
    <row r="3781" spans="2:6" ht="18.75">
      <c r="B3781" s="137"/>
      <c r="C3781" s="218"/>
      <c r="D3781" s="220"/>
      <c r="E3781" s="176"/>
    </row>
    <row r="3782" spans="2:6" ht="18.75">
      <c r="B3782" s="137"/>
      <c r="C3782" s="218"/>
      <c r="D3782" s="220"/>
      <c r="E3782" s="176"/>
    </row>
    <row r="3783" spans="2:6" ht="18.75">
      <c r="B3783" s="137"/>
      <c r="C3783" s="218"/>
      <c r="D3783" s="220"/>
      <c r="E3783" s="176"/>
    </row>
    <row r="3784" spans="2:6" ht="18.75">
      <c r="B3784" s="137"/>
      <c r="C3784" s="218"/>
      <c r="D3784" s="220"/>
      <c r="E3784" s="176"/>
    </row>
    <row r="3785" spans="2:6" ht="18.75">
      <c r="B3785" s="137"/>
      <c r="C3785" s="218"/>
      <c r="D3785" s="220"/>
      <c r="E3785" s="176"/>
    </row>
    <row r="3786" spans="2:6" ht="21">
      <c r="B3786" s="915" t="s">
        <v>267</v>
      </c>
      <c r="C3786" s="915"/>
      <c r="D3786" s="915"/>
      <c r="E3786" s="915"/>
      <c r="F3786" s="915"/>
    </row>
    <row r="3787" spans="2:6">
      <c r="D3787" s="220"/>
      <c r="E3787" s="219"/>
    </row>
    <row r="3788" spans="2:6">
      <c r="B3788" s="908" t="s">
        <v>780</v>
      </c>
      <c r="C3788" s="908"/>
      <c r="D3788" s="908"/>
      <c r="E3788" s="908"/>
      <c r="F3788" s="908"/>
    </row>
    <row r="3789" spans="2:6">
      <c r="B3789" s="908" t="s">
        <v>781</v>
      </c>
      <c r="C3789" s="908"/>
      <c r="D3789" s="908"/>
      <c r="E3789" s="908"/>
      <c r="F3789" s="908"/>
    </row>
    <row r="3790" spans="2:6">
      <c r="B3790" t="s">
        <v>782</v>
      </c>
      <c r="D3790" s="220"/>
      <c r="E3790" s="219"/>
    </row>
    <row r="3791" spans="2:6">
      <c r="B3791" s="218">
        <v>1</v>
      </c>
      <c r="C3791" s="909" t="s">
        <v>872</v>
      </c>
      <c r="D3791" s="909"/>
      <c r="E3791" s="909"/>
    </row>
    <row r="3792" spans="2:6">
      <c r="B3792" s="218">
        <v>2</v>
      </c>
      <c r="C3792" s="909" t="s">
        <v>957</v>
      </c>
      <c r="D3792" s="909"/>
      <c r="E3792" s="909"/>
    </row>
    <row r="3793" spans="2:9">
      <c r="B3793" s="218">
        <v>3</v>
      </c>
      <c r="C3793" s="909" t="s">
        <v>948</v>
      </c>
      <c r="D3793" s="909"/>
      <c r="E3793" s="909"/>
    </row>
    <row r="3794" spans="2:9">
      <c r="D3794" s="220"/>
      <c r="E3794" s="219"/>
    </row>
    <row r="3795" spans="2:9">
      <c r="B3795" s="925" t="s">
        <v>961</v>
      </c>
      <c r="C3795" s="926"/>
      <c r="D3795" s="926"/>
      <c r="E3795" s="926"/>
      <c r="F3795" s="926"/>
      <c r="G3795" s="926"/>
      <c r="H3795" s="926"/>
      <c r="I3795" s="926"/>
    </row>
    <row r="3796" spans="2:9">
      <c r="D3796" s="220"/>
      <c r="E3796" s="219"/>
    </row>
    <row r="3797" spans="2:9" ht="30">
      <c r="B3797" s="222" t="s">
        <v>274</v>
      </c>
      <c r="C3797" s="222" t="s">
        <v>2</v>
      </c>
      <c r="D3797" s="152" t="s">
        <v>275</v>
      </c>
      <c r="E3797" s="158" t="s">
        <v>276</v>
      </c>
      <c r="F3797" s="158" t="s">
        <v>277</v>
      </c>
    </row>
    <row r="3798" spans="2:9" ht="15.75">
      <c r="B3798" s="222"/>
      <c r="C3798" s="99" t="s">
        <v>131</v>
      </c>
      <c r="D3798" s="177">
        <v>3</v>
      </c>
      <c r="E3798" s="116">
        <v>150000</v>
      </c>
      <c r="F3798" s="158">
        <f>E3798*D3798</f>
        <v>450000</v>
      </c>
    </row>
    <row r="3799" spans="2:9" ht="15.75">
      <c r="B3799" s="222"/>
      <c r="C3799" s="99" t="s">
        <v>130</v>
      </c>
      <c r="D3799" s="177">
        <v>50</v>
      </c>
      <c r="E3799" s="116">
        <v>20000</v>
      </c>
      <c r="F3799" s="158">
        <f t="shared" ref="F3799:F3802" si="81">E3799*D3799</f>
        <v>1000000</v>
      </c>
    </row>
    <row r="3800" spans="2:9" ht="15.75">
      <c r="B3800" s="222"/>
      <c r="C3800" s="99" t="s">
        <v>127</v>
      </c>
      <c r="D3800" s="177">
        <v>1</v>
      </c>
      <c r="E3800" s="116">
        <v>200000</v>
      </c>
      <c r="F3800" s="158">
        <f t="shared" si="81"/>
        <v>200000</v>
      </c>
    </row>
    <row r="3801" spans="2:9" ht="15.75">
      <c r="B3801" s="222"/>
      <c r="C3801" s="99" t="s">
        <v>205</v>
      </c>
      <c r="D3801" s="177">
        <v>60</v>
      </c>
      <c r="E3801" s="116">
        <v>20000</v>
      </c>
      <c r="F3801" s="158">
        <f t="shared" si="81"/>
        <v>1200000</v>
      </c>
    </row>
    <row r="3802" spans="2:9" ht="15.75">
      <c r="B3802" s="222"/>
      <c r="C3802" s="99" t="s">
        <v>128</v>
      </c>
      <c r="D3802" s="177">
        <v>1</v>
      </c>
      <c r="E3802" s="116">
        <v>200000</v>
      </c>
      <c r="F3802" s="158">
        <f t="shared" si="81"/>
        <v>200000</v>
      </c>
    </row>
    <row r="3803" spans="2:9" ht="15.75">
      <c r="B3803" s="222"/>
      <c r="C3803" s="99"/>
      <c r="D3803" s="177"/>
      <c r="E3803" s="116"/>
      <c r="F3803" s="158"/>
    </row>
    <row r="3804" spans="2:9" ht="15.75">
      <c r="B3804" s="222"/>
      <c r="C3804" s="99"/>
      <c r="D3804" s="177"/>
      <c r="E3804" s="116"/>
      <c r="F3804" s="158"/>
    </row>
    <row r="3805" spans="2:9" ht="15.75">
      <c r="B3805" s="222"/>
      <c r="C3805" s="99"/>
      <c r="D3805" s="177"/>
      <c r="E3805" s="198"/>
      <c r="F3805" s="158"/>
    </row>
    <row r="3806" spans="2:9" ht="18.75">
      <c r="B3806" s="910" t="s">
        <v>263</v>
      </c>
      <c r="C3806" s="911"/>
      <c r="D3806" s="911"/>
      <c r="E3806" s="912"/>
      <c r="F3806" s="159">
        <f>SUM(F3798:F3805)</f>
        <v>3050000</v>
      </c>
    </row>
    <row r="3807" spans="2:9" ht="18.75">
      <c r="B3807" s="137"/>
      <c r="C3807" s="218" t="s">
        <v>280</v>
      </c>
      <c r="D3807" s="914" t="s">
        <v>786</v>
      </c>
      <c r="E3807" s="914"/>
      <c r="F3807" s="914"/>
    </row>
    <row r="3808" spans="2:9" ht="18.75">
      <c r="B3808" s="137"/>
      <c r="C3808" s="218" t="s">
        <v>281</v>
      </c>
      <c r="D3808" s="220"/>
      <c r="E3808" s="219" t="s">
        <v>278</v>
      </c>
    </row>
    <row r="3809" spans="2:5" ht="14.45" customHeight="1">
      <c r="B3809" s="137"/>
      <c r="C3809" s="218"/>
      <c r="D3809" s="220"/>
      <c r="E3809" s="219"/>
    </row>
    <row r="3810" spans="2:5" ht="18.75">
      <c r="B3810" s="137"/>
      <c r="C3810" s="218"/>
      <c r="D3810" s="220"/>
      <c r="E3810" s="219"/>
    </row>
    <row r="3811" spans="2:5" ht="18.75">
      <c r="B3811" s="137"/>
      <c r="C3811" s="218" t="s">
        <v>784</v>
      </c>
      <c r="D3811" s="220"/>
      <c r="E3811" s="176" t="s">
        <v>876</v>
      </c>
    </row>
    <row r="3812" spans="2:5" ht="18.75">
      <c r="B3812" s="137"/>
      <c r="C3812" s="218"/>
      <c r="D3812" s="220"/>
      <c r="E3812" s="176"/>
    </row>
    <row r="3813" spans="2:5" ht="18.75">
      <c r="B3813" s="137"/>
      <c r="C3813" s="218"/>
      <c r="D3813" s="220"/>
      <c r="E3813" s="176"/>
    </row>
    <row r="3814" spans="2:5" ht="18.75">
      <c r="B3814" s="137"/>
      <c r="C3814" s="218"/>
      <c r="D3814" s="220"/>
      <c r="E3814" s="176"/>
    </row>
    <row r="3815" spans="2:5" ht="18.75">
      <c r="B3815" s="137"/>
      <c r="C3815" s="218"/>
      <c r="D3815" s="220"/>
      <c r="E3815" s="176"/>
    </row>
    <row r="3816" spans="2:5" ht="18.75">
      <c r="B3816" s="137"/>
      <c r="C3816" s="218"/>
      <c r="D3816" s="220"/>
      <c r="E3816" s="176"/>
    </row>
    <row r="3817" spans="2:5" ht="18.75">
      <c r="B3817" s="137"/>
      <c r="C3817" s="218"/>
      <c r="D3817" s="220"/>
      <c r="E3817" s="176"/>
    </row>
    <row r="3818" spans="2:5" ht="18.75">
      <c r="B3818" s="137"/>
      <c r="C3818" s="218"/>
      <c r="D3818" s="220"/>
      <c r="E3818" s="176"/>
    </row>
    <row r="3819" spans="2:5" ht="18.75">
      <c r="B3819" s="137"/>
      <c r="C3819" s="218"/>
      <c r="D3819" s="220"/>
      <c r="E3819" s="176"/>
    </row>
    <row r="3820" spans="2:5" ht="18.75">
      <c r="B3820" s="137"/>
      <c r="C3820" s="218"/>
      <c r="D3820" s="220"/>
      <c r="E3820" s="176"/>
    </row>
    <row r="3821" spans="2:5" ht="18.75">
      <c r="B3821" s="137"/>
      <c r="C3821" s="218"/>
      <c r="D3821" s="220"/>
      <c r="E3821" s="176"/>
    </row>
    <row r="3822" spans="2:5" ht="18.75">
      <c r="B3822" s="137"/>
      <c r="C3822" s="218"/>
      <c r="D3822" s="220"/>
      <c r="E3822" s="176"/>
    </row>
    <row r="3823" spans="2:5" ht="18.75">
      <c r="B3823" s="137"/>
      <c r="C3823" s="218"/>
      <c r="D3823" s="220"/>
      <c r="E3823" s="176"/>
    </row>
    <row r="3824" spans="2:5" ht="18.75">
      <c r="B3824" s="137"/>
      <c r="C3824" s="218"/>
      <c r="D3824" s="220"/>
      <c r="E3824" s="176"/>
    </row>
    <row r="3825" spans="2:6" ht="18.75">
      <c r="B3825" s="137"/>
      <c r="C3825" s="218"/>
      <c r="D3825" s="220"/>
      <c r="E3825" s="176"/>
    </row>
    <row r="3826" spans="2:6" ht="18.75">
      <c r="B3826" s="137"/>
      <c r="C3826" s="218"/>
      <c r="D3826" s="220"/>
      <c r="E3826" s="176"/>
    </row>
    <row r="3827" spans="2:6" ht="18.75">
      <c r="B3827" s="137"/>
      <c r="C3827" s="218"/>
      <c r="D3827" s="220"/>
      <c r="E3827" s="176"/>
    </row>
    <row r="3828" spans="2:6" ht="18.75">
      <c r="B3828" s="137"/>
      <c r="C3828" s="218"/>
      <c r="D3828" s="220"/>
      <c r="E3828" s="176"/>
    </row>
    <row r="3829" spans="2:6" ht="18.75">
      <c r="B3829" s="137"/>
      <c r="C3829" s="218"/>
      <c r="D3829" s="220"/>
      <c r="E3829" s="176"/>
    </row>
    <row r="3830" spans="2:6" ht="18.75">
      <c r="B3830" s="137"/>
      <c r="C3830" s="218"/>
      <c r="D3830" s="220"/>
      <c r="E3830" s="176"/>
    </row>
    <row r="3831" spans="2:6" ht="18.75">
      <c r="B3831" s="137"/>
      <c r="C3831" s="218"/>
      <c r="D3831" s="220"/>
      <c r="E3831" s="176"/>
    </row>
    <row r="3832" spans="2:6" ht="18.75">
      <c r="B3832" s="137"/>
      <c r="C3832" s="218"/>
      <c r="D3832" s="220"/>
      <c r="E3832" s="176"/>
    </row>
    <row r="3833" spans="2:6" ht="18.75">
      <c r="B3833" s="137"/>
      <c r="C3833" s="218"/>
      <c r="D3833" s="220"/>
      <c r="E3833" s="176"/>
    </row>
    <row r="3834" spans="2:6" ht="18.75">
      <c r="B3834" s="137"/>
      <c r="C3834" s="218"/>
      <c r="D3834" s="220"/>
      <c r="E3834" s="176"/>
    </row>
    <row r="3835" spans="2:6" ht="18.75">
      <c r="B3835" s="137"/>
      <c r="C3835" s="218"/>
      <c r="D3835" s="220"/>
      <c r="E3835" s="176"/>
    </row>
    <row r="3836" spans="2:6" ht="21">
      <c r="B3836" s="915" t="s">
        <v>267</v>
      </c>
      <c r="C3836" s="915"/>
      <c r="D3836" s="915"/>
      <c r="E3836" s="915"/>
      <c r="F3836" s="915"/>
    </row>
    <row r="3837" spans="2:6">
      <c r="D3837" s="220"/>
      <c r="E3837" s="219"/>
    </row>
    <row r="3838" spans="2:6">
      <c r="B3838" s="908" t="s">
        <v>780</v>
      </c>
      <c r="C3838" s="908"/>
      <c r="D3838" s="908"/>
      <c r="E3838" s="908"/>
      <c r="F3838" s="908"/>
    </row>
    <row r="3839" spans="2:6">
      <c r="B3839" s="908" t="s">
        <v>781</v>
      </c>
      <c r="C3839" s="908"/>
      <c r="D3839" s="908"/>
      <c r="E3839" s="908"/>
      <c r="F3839" s="908"/>
    </row>
    <row r="3840" spans="2:6">
      <c r="B3840" t="s">
        <v>782</v>
      </c>
      <c r="D3840" s="220"/>
      <c r="E3840" s="219"/>
    </row>
    <row r="3841" spans="2:9">
      <c r="B3841" s="218">
        <v>1</v>
      </c>
      <c r="C3841" s="909" t="s">
        <v>872</v>
      </c>
      <c r="D3841" s="909"/>
      <c r="E3841" s="909"/>
    </row>
    <row r="3842" spans="2:9">
      <c r="B3842" s="218">
        <v>2</v>
      </c>
      <c r="C3842" s="909" t="s">
        <v>958</v>
      </c>
      <c r="D3842" s="909"/>
      <c r="E3842" s="909"/>
    </row>
    <row r="3843" spans="2:9">
      <c r="B3843" s="218">
        <v>3</v>
      </c>
      <c r="C3843" s="909" t="s">
        <v>948</v>
      </c>
      <c r="D3843" s="909"/>
      <c r="E3843" s="909"/>
    </row>
    <row r="3844" spans="2:9">
      <c r="D3844" s="220"/>
      <c r="E3844" s="219"/>
    </row>
    <row r="3845" spans="2:9">
      <c r="B3845" s="925" t="s">
        <v>962</v>
      </c>
      <c r="C3845" s="926"/>
      <c r="D3845" s="926"/>
      <c r="E3845" s="926"/>
      <c r="F3845" s="926"/>
      <c r="G3845" s="926"/>
      <c r="H3845" s="926"/>
      <c r="I3845" s="926"/>
    </row>
    <row r="3846" spans="2:9">
      <c r="D3846" s="220"/>
      <c r="E3846" s="219"/>
    </row>
    <row r="3847" spans="2:9" ht="30">
      <c r="B3847" s="222" t="s">
        <v>274</v>
      </c>
      <c r="C3847" s="222" t="s">
        <v>2</v>
      </c>
      <c r="D3847" s="152" t="s">
        <v>275</v>
      </c>
      <c r="E3847" s="158" t="s">
        <v>276</v>
      </c>
      <c r="F3847" s="158" t="s">
        <v>277</v>
      </c>
    </row>
    <row r="3848" spans="2:9" ht="15.75">
      <c r="B3848" s="222"/>
      <c r="C3848" s="99" t="s">
        <v>131</v>
      </c>
      <c r="D3848" s="177">
        <v>10</v>
      </c>
      <c r="E3848" s="116">
        <v>150000</v>
      </c>
      <c r="F3848" s="158">
        <f>E3848*D3848</f>
        <v>1500000</v>
      </c>
    </row>
    <row r="3849" spans="2:9" ht="15.75">
      <c r="B3849" s="222"/>
      <c r="C3849" s="99" t="s">
        <v>130</v>
      </c>
      <c r="D3849" s="177">
        <v>116</v>
      </c>
      <c r="E3849" s="116">
        <v>20000</v>
      </c>
      <c r="F3849" s="158">
        <f t="shared" ref="F3849:F3852" si="82">E3849*D3849</f>
        <v>2320000</v>
      </c>
    </row>
    <row r="3850" spans="2:9" ht="15.75">
      <c r="B3850" s="222"/>
      <c r="C3850" s="99" t="s">
        <v>127</v>
      </c>
      <c r="D3850" s="177">
        <v>1</v>
      </c>
      <c r="E3850" s="116">
        <v>600000</v>
      </c>
      <c r="F3850" s="158">
        <f t="shared" si="82"/>
        <v>600000</v>
      </c>
    </row>
    <row r="3851" spans="2:9" ht="15.75">
      <c r="B3851" s="222"/>
      <c r="C3851" s="99" t="s">
        <v>797</v>
      </c>
      <c r="D3851" s="177">
        <v>126</v>
      </c>
      <c r="E3851" s="116">
        <v>20000</v>
      </c>
      <c r="F3851" s="158">
        <f t="shared" si="82"/>
        <v>2520000</v>
      </c>
    </row>
    <row r="3852" spans="2:9" ht="15.75">
      <c r="B3852" s="222"/>
      <c r="C3852" s="99" t="s">
        <v>128</v>
      </c>
      <c r="D3852" s="177">
        <v>1</v>
      </c>
      <c r="E3852" s="116">
        <v>300000</v>
      </c>
      <c r="F3852" s="158">
        <f t="shared" si="82"/>
        <v>300000</v>
      </c>
    </row>
    <row r="3853" spans="2:9" ht="15.75">
      <c r="B3853" s="222"/>
      <c r="C3853" s="99"/>
      <c r="D3853" s="177"/>
      <c r="E3853" s="116"/>
      <c r="F3853" s="158"/>
    </row>
    <row r="3854" spans="2:9" ht="15.75">
      <c r="B3854" s="222"/>
      <c r="C3854" s="99"/>
      <c r="D3854" s="177"/>
      <c r="E3854" s="116"/>
      <c r="F3854" s="158"/>
    </row>
    <row r="3855" spans="2:9" ht="15.75">
      <c r="B3855" s="222"/>
      <c r="C3855" s="99"/>
      <c r="D3855" s="177"/>
      <c r="E3855" s="198"/>
      <c r="F3855" s="158"/>
    </row>
    <row r="3856" spans="2:9" ht="18.75">
      <c r="B3856" s="910" t="s">
        <v>263</v>
      </c>
      <c r="C3856" s="911"/>
      <c r="D3856" s="911"/>
      <c r="E3856" s="912"/>
      <c r="F3856" s="159">
        <f>SUM(F3848:F3855)</f>
        <v>7240000</v>
      </c>
    </row>
    <row r="3857" spans="2:6" ht="18.75">
      <c r="B3857" s="137"/>
      <c r="C3857" s="218" t="s">
        <v>280</v>
      </c>
      <c r="D3857" s="914" t="s">
        <v>786</v>
      </c>
      <c r="E3857" s="914"/>
      <c r="F3857" s="914"/>
    </row>
    <row r="3858" spans="2:6" ht="18.75">
      <c r="B3858" s="137"/>
      <c r="C3858" s="218" t="s">
        <v>281</v>
      </c>
      <c r="D3858" s="220"/>
      <c r="E3858" s="219" t="s">
        <v>278</v>
      </c>
    </row>
    <row r="3859" spans="2:6" ht="18.75">
      <c r="B3859" s="137"/>
      <c r="C3859" s="218"/>
      <c r="D3859" s="220"/>
      <c r="E3859" s="219"/>
    </row>
    <row r="3860" spans="2:6" ht="18.75">
      <c r="B3860" s="137"/>
      <c r="C3860" s="218"/>
      <c r="D3860" s="220"/>
      <c r="E3860" s="219"/>
    </row>
    <row r="3861" spans="2:6" ht="18.75">
      <c r="B3861" s="137"/>
      <c r="C3861" s="218" t="s">
        <v>784</v>
      </c>
      <c r="D3861" s="220"/>
      <c r="E3861" s="176" t="s">
        <v>876</v>
      </c>
    </row>
    <row r="3862" spans="2:6" ht="18.75">
      <c r="B3862" s="137"/>
      <c r="C3862" s="218"/>
      <c r="D3862" s="220"/>
      <c r="E3862" s="176"/>
    </row>
    <row r="3863" spans="2:6" ht="18.75">
      <c r="B3863" s="137"/>
      <c r="C3863" s="218"/>
      <c r="D3863" s="220"/>
      <c r="E3863" s="176"/>
    </row>
    <row r="3864" spans="2:6" ht="18.75">
      <c r="B3864" s="137"/>
      <c r="C3864" s="218"/>
      <c r="D3864" s="220"/>
      <c r="E3864" s="176"/>
    </row>
    <row r="3865" spans="2:6" ht="18.75">
      <c r="B3865" s="137"/>
      <c r="C3865" s="218"/>
      <c r="D3865" s="220"/>
      <c r="E3865" s="176"/>
    </row>
    <row r="3866" spans="2:6" ht="18.75">
      <c r="B3866" s="137"/>
      <c r="C3866" s="218"/>
      <c r="D3866" s="220"/>
      <c r="E3866" s="176"/>
    </row>
    <row r="3867" spans="2:6" ht="18.75">
      <c r="B3867" s="137"/>
      <c r="C3867" s="218"/>
      <c r="D3867" s="220"/>
      <c r="E3867" s="176"/>
    </row>
    <row r="3868" spans="2:6" ht="18.75">
      <c r="B3868" s="137"/>
      <c r="C3868" s="218"/>
      <c r="D3868" s="220"/>
      <c r="E3868" s="176"/>
    </row>
    <row r="3869" spans="2:6" ht="18.75">
      <c r="B3869" s="137"/>
      <c r="C3869" s="218"/>
      <c r="D3869" s="220"/>
      <c r="E3869" s="176"/>
    </row>
    <row r="3870" spans="2:6" ht="18.75">
      <c r="B3870" s="137"/>
      <c r="C3870" s="218"/>
      <c r="D3870" s="220"/>
      <c r="E3870" s="176"/>
    </row>
    <row r="3871" spans="2:6" ht="18.75">
      <c r="B3871" s="137"/>
      <c r="C3871" s="218"/>
      <c r="D3871" s="220"/>
      <c r="E3871" s="176"/>
    </row>
    <row r="3872" spans="2:6" ht="18.75">
      <c r="B3872" s="137"/>
      <c r="C3872" s="218"/>
      <c r="D3872" s="220"/>
      <c r="E3872" s="176"/>
    </row>
    <row r="3873" spans="2:6" ht="18.75">
      <c r="B3873" s="137"/>
      <c r="C3873" s="218"/>
      <c r="D3873" s="220"/>
      <c r="E3873" s="176"/>
    </row>
    <row r="3874" spans="2:6" ht="18.75">
      <c r="B3874" s="137"/>
      <c r="C3874" s="218"/>
      <c r="D3874" s="220"/>
      <c r="E3874" s="176"/>
    </row>
    <row r="3875" spans="2:6" ht="18.75">
      <c r="B3875" s="137"/>
      <c r="C3875" s="218"/>
      <c r="D3875" s="220"/>
      <c r="E3875" s="176"/>
    </row>
    <row r="3876" spans="2:6" ht="18.75">
      <c r="B3876" s="137"/>
      <c r="C3876" s="218"/>
      <c r="D3876" s="220"/>
      <c r="E3876" s="176"/>
    </row>
    <row r="3877" spans="2:6" ht="18.75">
      <c r="B3877" s="137"/>
      <c r="C3877" s="218"/>
      <c r="D3877" s="220"/>
      <c r="E3877" s="176"/>
    </row>
    <row r="3878" spans="2:6" ht="18.75">
      <c r="B3878" s="137"/>
      <c r="C3878" s="218"/>
      <c r="D3878" s="220"/>
      <c r="E3878" s="176"/>
    </row>
    <row r="3879" spans="2:6" ht="18.75">
      <c r="B3879" s="137"/>
      <c r="C3879" s="218"/>
      <c r="D3879" s="220"/>
      <c r="E3879" s="176"/>
    </row>
    <row r="3880" spans="2:6" ht="18.75">
      <c r="B3880" s="137"/>
      <c r="C3880" s="218"/>
      <c r="D3880" s="220"/>
      <c r="E3880" s="176"/>
    </row>
    <row r="3881" spans="2:6" ht="18.75">
      <c r="B3881" s="137"/>
      <c r="C3881" s="218"/>
      <c r="D3881" s="220"/>
      <c r="E3881" s="176"/>
    </row>
    <row r="3882" spans="2:6" ht="18.75">
      <c r="B3882" s="137"/>
      <c r="C3882" s="218"/>
      <c r="D3882" s="220"/>
      <c r="E3882" s="176"/>
    </row>
    <row r="3883" spans="2:6" ht="18.75">
      <c r="B3883" s="137"/>
      <c r="C3883" s="218"/>
      <c r="D3883" s="220"/>
      <c r="E3883" s="176"/>
    </row>
    <row r="3884" spans="2:6" ht="18.75">
      <c r="B3884" s="137"/>
      <c r="C3884" s="218"/>
      <c r="D3884" s="220"/>
      <c r="E3884" s="176"/>
    </row>
    <row r="3886" spans="2:6" ht="21">
      <c r="B3886" s="915" t="s">
        <v>267</v>
      </c>
      <c r="C3886" s="915"/>
      <c r="D3886" s="915"/>
      <c r="E3886" s="915"/>
      <c r="F3886" s="915"/>
    </row>
    <row r="3887" spans="2:6">
      <c r="D3887" s="220"/>
      <c r="E3887" s="219"/>
    </row>
    <row r="3888" spans="2:6">
      <c r="B3888" s="908" t="s">
        <v>780</v>
      </c>
      <c r="C3888" s="908"/>
      <c r="D3888" s="908"/>
      <c r="E3888" s="908"/>
      <c r="F3888" s="908"/>
    </row>
    <row r="3889" spans="2:9">
      <c r="B3889" s="908" t="s">
        <v>781</v>
      </c>
      <c r="C3889" s="908"/>
      <c r="D3889" s="908"/>
      <c r="E3889" s="908"/>
      <c r="F3889" s="908"/>
    </row>
    <row r="3890" spans="2:9">
      <c r="B3890" t="s">
        <v>782</v>
      </c>
      <c r="D3890" s="220"/>
      <c r="E3890" s="219"/>
    </row>
    <row r="3891" spans="2:9">
      <c r="B3891" s="218">
        <v>1</v>
      </c>
      <c r="C3891" s="909" t="s">
        <v>872</v>
      </c>
      <c r="D3891" s="909"/>
      <c r="E3891" s="909"/>
    </row>
    <row r="3892" spans="2:9">
      <c r="B3892" s="218">
        <v>2</v>
      </c>
      <c r="C3892" s="909" t="s">
        <v>959</v>
      </c>
      <c r="D3892" s="909"/>
      <c r="E3892" s="909"/>
    </row>
    <row r="3893" spans="2:9">
      <c r="B3893" s="218">
        <v>3</v>
      </c>
      <c r="C3893" s="909" t="s">
        <v>948</v>
      </c>
      <c r="D3893" s="909"/>
      <c r="E3893" s="909"/>
    </row>
    <row r="3894" spans="2:9">
      <c r="D3894" s="220"/>
      <c r="E3894" s="219"/>
    </row>
    <row r="3895" spans="2:9">
      <c r="B3895" s="925" t="s">
        <v>960</v>
      </c>
      <c r="C3895" s="926"/>
      <c r="D3895" s="926"/>
      <c r="E3895" s="926"/>
      <c r="F3895" s="926"/>
      <c r="G3895" s="926"/>
      <c r="H3895" s="926"/>
      <c r="I3895" s="926"/>
    </row>
    <row r="3896" spans="2:9">
      <c r="D3896" s="220"/>
      <c r="E3896" s="219"/>
    </row>
    <row r="3897" spans="2:9" ht="30">
      <c r="B3897" s="222" t="s">
        <v>274</v>
      </c>
      <c r="C3897" s="222" t="s">
        <v>2</v>
      </c>
      <c r="D3897" s="152" t="s">
        <v>275</v>
      </c>
      <c r="E3897" s="158" t="s">
        <v>276</v>
      </c>
      <c r="F3897" s="158" t="s">
        <v>277</v>
      </c>
    </row>
    <row r="3898" spans="2:9" ht="15.75">
      <c r="B3898" s="222"/>
      <c r="C3898" s="99" t="s">
        <v>671</v>
      </c>
      <c r="D3898" s="177">
        <v>36</v>
      </c>
      <c r="E3898" s="116">
        <v>60000</v>
      </c>
      <c r="F3898" s="158">
        <f>E3898*D3898</f>
        <v>2160000</v>
      </c>
    </row>
    <row r="3899" spans="2:9" ht="15.75">
      <c r="B3899" s="222"/>
      <c r="C3899" s="99" t="s">
        <v>670</v>
      </c>
      <c r="D3899" s="177">
        <v>72</v>
      </c>
      <c r="E3899" s="116">
        <v>50000</v>
      </c>
      <c r="F3899" s="158">
        <f t="shared" ref="F3899:F3906" si="83">E3899*D3899</f>
        <v>3600000</v>
      </c>
    </row>
    <row r="3900" spans="2:9" ht="15.75">
      <c r="B3900" s="222"/>
      <c r="C3900" s="99" t="s">
        <v>667</v>
      </c>
      <c r="D3900" s="177">
        <v>2</v>
      </c>
      <c r="E3900" s="116">
        <v>500000</v>
      </c>
      <c r="F3900" s="158">
        <f t="shared" si="83"/>
        <v>1000000</v>
      </c>
    </row>
    <row r="3901" spans="2:9" ht="15.75">
      <c r="B3901" s="222"/>
      <c r="C3901" s="99" t="s">
        <v>668</v>
      </c>
      <c r="D3901" s="177">
        <v>2</v>
      </c>
      <c r="E3901" s="116">
        <v>300000</v>
      </c>
      <c r="F3901" s="158">
        <f t="shared" si="83"/>
        <v>600000</v>
      </c>
    </row>
    <row r="3902" spans="2:9" ht="15.75">
      <c r="B3902" s="222"/>
      <c r="C3902" s="99" t="s">
        <v>669</v>
      </c>
      <c r="D3902" s="177">
        <v>1</v>
      </c>
      <c r="E3902" s="116">
        <v>3000000</v>
      </c>
      <c r="F3902" s="158">
        <f t="shared" si="83"/>
        <v>3000000</v>
      </c>
    </row>
    <row r="3903" spans="2:9" ht="15.75">
      <c r="B3903" s="222"/>
      <c r="C3903" s="99" t="s">
        <v>617</v>
      </c>
      <c r="D3903" s="177">
        <v>1</v>
      </c>
      <c r="E3903" s="116">
        <v>300000</v>
      </c>
      <c r="F3903" s="158">
        <f t="shared" si="83"/>
        <v>300000</v>
      </c>
    </row>
    <row r="3904" spans="2:9" ht="15.75">
      <c r="B3904" s="222"/>
      <c r="C3904" s="99" t="s">
        <v>795</v>
      </c>
      <c r="D3904" s="177">
        <v>300</v>
      </c>
      <c r="E3904" s="116">
        <v>8500</v>
      </c>
      <c r="F3904" s="158">
        <f t="shared" si="83"/>
        <v>2550000</v>
      </c>
    </row>
    <row r="3905" spans="2:6" ht="15.75">
      <c r="B3905" s="222"/>
      <c r="C3905" s="99" t="s">
        <v>127</v>
      </c>
      <c r="D3905" s="177">
        <v>1</v>
      </c>
      <c r="E3905" s="116">
        <v>200000</v>
      </c>
      <c r="F3905" s="158">
        <f t="shared" si="83"/>
        <v>200000</v>
      </c>
    </row>
    <row r="3906" spans="2:6" ht="15.75">
      <c r="B3906" s="222"/>
      <c r="C3906" s="99" t="s">
        <v>626</v>
      </c>
      <c r="D3906" s="177">
        <v>1</v>
      </c>
      <c r="E3906" s="116">
        <v>200000</v>
      </c>
      <c r="F3906" s="158">
        <f t="shared" si="83"/>
        <v>200000</v>
      </c>
    </row>
    <row r="3907" spans="2:6" ht="15.75">
      <c r="B3907" s="222"/>
      <c r="C3907" s="99"/>
      <c r="D3907" s="91"/>
      <c r="E3907" s="116"/>
      <c r="F3907" s="158"/>
    </row>
    <row r="3908" spans="2:6" ht="15.75">
      <c r="B3908" s="222"/>
      <c r="C3908" s="99"/>
      <c r="D3908" s="91"/>
      <c r="E3908" s="116"/>
      <c r="F3908" s="158"/>
    </row>
    <row r="3909" spans="2:6" ht="18.75">
      <c r="B3909" s="910" t="s">
        <v>263</v>
      </c>
      <c r="C3909" s="911"/>
      <c r="D3909" s="911"/>
      <c r="E3909" s="912"/>
      <c r="F3909" s="159">
        <f>SUM(F3898:F3908)</f>
        <v>13610000</v>
      </c>
    </row>
    <row r="3910" spans="2:6" ht="18.75">
      <c r="B3910" s="137"/>
      <c r="C3910" s="218" t="s">
        <v>280</v>
      </c>
      <c r="D3910" s="914" t="s">
        <v>786</v>
      </c>
      <c r="E3910" s="914"/>
      <c r="F3910" s="914"/>
    </row>
    <row r="3911" spans="2:6" ht="18.75">
      <c r="B3911" s="137"/>
      <c r="C3911" s="218" t="s">
        <v>281</v>
      </c>
      <c r="D3911" s="220"/>
      <c r="E3911" s="219" t="s">
        <v>278</v>
      </c>
    </row>
    <row r="3912" spans="2:6" ht="18.75">
      <c r="B3912" s="137"/>
      <c r="C3912" s="218"/>
      <c r="D3912" s="220"/>
      <c r="E3912" s="219"/>
    </row>
    <row r="3913" spans="2:6" ht="18.75">
      <c r="B3913" s="137"/>
      <c r="C3913" s="218"/>
      <c r="D3913" s="220"/>
      <c r="E3913" s="219"/>
    </row>
    <row r="3914" spans="2:6" ht="18.75">
      <c r="B3914" s="137"/>
      <c r="C3914" s="218" t="s">
        <v>784</v>
      </c>
      <c r="D3914" s="220"/>
      <c r="E3914" s="176" t="s">
        <v>876</v>
      </c>
    </row>
    <row r="3942" spans="2:9" ht="21">
      <c r="B3942" s="915" t="s">
        <v>267</v>
      </c>
      <c r="C3942" s="915"/>
      <c r="D3942" s="915"/>
      <c r="E3942" s="915"/>
      <c r="F3942" s="915"/>
    </row>
    <row r="3943" spans="2:9">
      <c r="D3943" s="220"/>
      <c r="E3943" s="219"/>
    </row>
    <row r="3944" spans="2:9">
      <c r="B3944" s="908" t="s">
        <v>780</v>
      </c>
      <c r="C3944" s="908"/>
      <c r="D3944" s="908"/>
      <c r="E3944" s="908"/>
      <c r="F3944" s="908"/>
    </row>
    <row r="3945" spans="2:9">
      <c r="B3945" s="908" t="s">
        <v>781</v>
      </c>
      <c r="C3945" s="908"/>
      <c r="D3945" s="908"/>
      <c r="E3945" s="908"/>
      <c r="F3945" s="908"/>
    </row>
    <row r="3946" spans="2:9">
      <c r="B3946" t="s">
        <v>782</v>
      </c>
      <c r="D3946" s="220"/>
      <c r="E3946" s="219"/>
    </row>
    <row r="3947" spans="2:9">
      <c r="B3947" s="218">
        <v>1</v>
      </c>
      <c r="C3947" s="909" t="s">
        <v>872</v>
      </c>
      <c r="D3947" s="909"/>
      <c r="E3947" s="909"/>
    </row>
    <row r="3948" spans="2:9">
      <c r="B3948" s="218">
        <v>2</v>
      </c>
      <c r="C3948" s="909" t="s">
        <v>964</v>
      </c>
      <c r="D3948" s="909"/>
      <c r="E3948" s="909"/>
    </row>
    <row r="3949" spans="2:9">
      <c r="B3949" s="218">
        <v>3</v>
      </c>
      <c r="C3949" s="909" t="s">
        <v>948</v>
      </c>
      <c r="D3949" s="909"/>
      <c r="E3949" s="909"/>
    </row>
    <row r="3950" spans="2:9">
      <c r="D3950" s="220"/>
      <c r="E3950" s="219"/>
    </row>
    <row r="3951" spans="2:9">
      <c r="B3951" s="925" t="s">
        <v>963</v>
      </c>
      <c r="C3951" s="926"/>
      <c r="D3951" s="926"/>
      <c r="E3951" s="926"/>
      <c r="F3951" s="926"/>
      <c r="G3951" s="926"/>
      <c r="H3951" s="926"/>
      <c r="I3951" s="926"/>
    </row>
    <row r="3952" spans="2:9">
      <c r="D3952" s="220"/>
      <c r="E3952" s="219"/>
    </row>
    <row r="3953" spans="2:6" ht="30">
      <c r="B3953" s="222" t="s">
        <v>274</v>
      </c>
      <c r="C3953" s="222" t="s">
        <v>2</v>
      </c>
      <c r="D3953" s="152" t="s">
        <v>275</v>
      </c>
      <c r="E3953" s="158" t="s">
        <v>276</v>
      </c>
      <c r="F3953" s="158" t="s">
        <v>277</v>
      </c>
    </row>
    <row r="3954" spans="2:6" ht="15.75">
      <c r="B3954" s="222"/>
      <c r="C3954" s="99" t="s">
        <v>705</v>
      </c>
      <c r="D3954" s="177">
        <v>60</v>
      </c>
      <c r="E3954" s="122">
        <v>20000</v>
      </c>
      <c r="F3954" s="158">
        <f>E3954*D3954</f>
        <v>1200000</v>
      </c>
    </row>
    <row r="3955" spans="2:6" ht="15.75">
      <c r="B3955" s="222"/>
      <c r="C3955" s="99" t="s">
        <v>478</v>
      </c>
      <c r="D3955" s="177">
        <v>1</v>
      </c>
      <c r="E3955" s="122">
        <v>100000</v>
      </c>
      <c r="F3955" s="158">
        <f t="shared" ref="F3955:F3958" si="84">E3955*D3955</f>
        <v>100000</v>
      </c>
    </row>
    <row r="3956" spans="2:6" ht="15.75">
      <c r="B3956" s="222"/>
      <c r="C3956" s="99" t="s">
        <v>616</v>
      </c>
      <c r="D3956" s="177">
        <v>1</v>
      </c>
      <c r="E3956" s="122">
        <v>500000</v>
      </c>
      <c r="F3956" s="158">
        <f t="shared" si="84"/>
        <v>500000</v>
      </c>
    </row>
    <row r="3957" spans="2:6" ht="15.75">
      <c r="B3957" s="222"/>
      <c r="C3957" s="99" t="s">
        <v>703</v>
      </c>
      <c r="D3957" s="177">
        <v>1</v>
      </c>
      <c r="E3957" s="122">
        <v>200000</v>
      </c>
      <c r="F3957" s="158">
        <f t="shared" si="84"/>
        <v>200000</v>
      </c>
    </row>
    <row r="3958" spans="2:6" ht="15.75">
      <c r="B3958" s="222"/>
      <c r="C3958" s="99" t="s">
        <v>607</v>
      </c>
      <c r="D3958" s="177">
        <v>150</v>
      </c>
      <c r="E3958" s="122">
        <v>2000</v>
      </c>
      <c r="F3958" s="158">
        <f t="shared" si="84"/>
        <v>300000</v>
      </c>
    </row>
    <row r="3959" spans="2:6" ht="18.75">
      <c r="B3959" s="910" t="s">
        <v>263</v>
      </c>
      <c r="C3959" s="911"/>
      <c r="D3959" s="911"/>
      <c r="E3959" s="912"/>
      <c r="F3959" s="159">
        <f>SUM(F3954:F3958)</f>
        <v>2300000</v>
      </c>
    </row>
    <row r="3960" spans="2:6" ht="18.75">
      <c r="B3960" s="137"/>
      <c r="C3960" s="218" t="s">
        <v>280</v>
      </c>
      <c r="D3960" s="914" t="s">
        <v>786</v>
      </c>
      <c r="E3960" s="914"/>
      <c r="F3960" s="914"/>
    </row>
    <row r="3961" spans="2:6" ht="18.75">
      <c r="B3961" s="137"/>
      <c r="C3961" s="218" t="s">
        <v>281</v>
      </c>
      <c r="D3961" s="220"/>
      <c r="E3961" s="219" t="s">
        <v>278</v>
      </c>
    </row>
    <row r="3962" spans="2:6" ht="18.75">
      <c r="B3962" s="137"/>
      <c r="C3962" s="218"/>
      <c r="D3962" s="220"/>
      <c r="E3962" s="219"/>
    </row>
    <row r="3963" spans="2:6" ht="18.75">
      <c r="B3963" s="137"/>
      <c r="C3963" s="218"/>
      <c r="D3963" s="220"/>
      <c r="E3963" s="219"/>
    </row>
    <row r="3964" spans="2:6" ht="18.75">
      <c r="B3964" s="137"/>
      <c r="C3964" s="218" t="s">
        <v>784</v>
      </c>
      <c r="D3964" s="220"/>
      <c r="E3964" s="176" t="s">
        <v>876</v>
      </c>
    </row>
    <row r="3965" spans="2:6" ht="18.75">
      <c r="B3965" s="137"/>
      <c r="C3965" s="218"/>
      <c r="D3965" s="220"/>
      <c r="E3965" s="176"/>
    </row>
    <row r="3966" spans="2:6" ht="18.75">
      <c r="B3966" s="137"/>
      <c r="C3966" s="218"/>
      <c r="D3966" s="220"/>
      <c r="E3966" s="176"/>
    </row>
    <row r="3967" spans="2:6" ht="18.75">
      <c r="B3967" s="137"/>
      <c r="C3967" s="218"/>
      <c r="D3967" s="220"/>
      <c r="E3967" s="176"/>
    </row>
    <row r="3968" spans="2:6" ht="18.75">
      <c r="B3968" s="137"/>
      <c r="C3968" s="218"/>
      <c r="D3968" s="220"/>
      <c r="E3968" s="176"/>
    </row>
    <row r="3969" spans="2:5" ht="18.75">
      <c r="B3969" s="137"/>
      <c r="C3969" s="218"/>
      <c r="D3969" s="220"/>
      <c r="E3969" s="176"/>
    </row>
    <row r="3970" spans="2:5" ht="18.75">
      <c r="B3970" s="137"/>
      <c r="C3970" s="218"/>
      <c r="D3970" s="220"/>
      <c r="E3970" s="176"/>
    </row>
    <row r="3971" spans="2:5" ht="18.75">
      <c r="B3971" s="137"/>
      <c r="C3971" s="218"/>
      <c r="D3971" s="220"/>
      <c r="E3971" s="176"/>
    </row>
    <row r="3972" spans="2:5" ht="18.75">
      <c r="B3972" s="137"/>
      <c r="C3972" s="218"/>
      <c r="D3972" s="220"/>
      <c r="E3972" s="176"/>
    </row>
    <row r="3973" spans="2:5" ht="18.75">
      <c r="B3973" s="137"/>
      <c r="C3973" s="218"/>
      <c r="D3973" s="220"/>
      <c r="E3973" s="176"/>
    </row>
    <row r="3974" spans="2:5" ht="18.75">
      <c r="B3974" s="137"/>
      <c r="C3974" s="218"/>
      <c r="D3974" s="220"/>
      <c r="E3974" s="176"/>
    </row>
    <row r="3975" spans="2:5" ht="18.75">
      <c r="B3975" s="137"/>
      <c r="C3975" s="218"/>
      <c r="D3975" s="220"/>
      <c r="E3975" s="176"/>
    </row>
    <row r="3976" spans="2:5" ht="18.75">
      <c r="B3976" s="137"/>
      <c r="C3976" s="218"/>
      <c r="D3976" s="220"/>
      <c r="E3976" s="176"/>
    </row>
    <row r="3977" spans="2:5" ht="18.75">
      <c r="B3977" s="137"/>
      <c r="C3977" s="218"/>
      <c r="D3977" s="220"/>
      <c r="E3977" s="176"/>
    </row>
    <row r="3978" spans="2:5" ht="18.75">
      <c r="B3978" s="137"/>
      <c r="C3978" s="218"/>
      <c r="D3978" s="220"/>
      <c r="E3978" s="176"/>
    </row>
    <row r="3979" spans="2:5" ht="18.75">
      <c r="B3979" s="137"/>
      <c r="C3979" s="218"/>
      <c r="D3979" s="220"/>
      <c r="E3979" s="176"/>
    </row>
    <row r="3980" spans="2:5" ht="18.75">
      <c r="B3980" s="137"/>
      <c r="C3980" s="218"/>
      <c r="D3980" s="220"/>
      <c r="E3980" s="176"/>
    </row>
    <row r="3981" spans="2:5" ht="18.75">
      <c r="B3981" s="137"/>
      <c r="C3981" s="218"/>
      <c r="D3981" s="220"/>
      <c r="E3981" s="176"/>
    </row>
    <row r="3982" spans="2:5" ht="18.75">
      <c r="B3982" s="137"/>
      <c r="C3982" s="218"/>
      <c r="D3982" s="220"/>
      <c r="E3982" s="176"/>
    </row>
    <row r="3983" spans="2:5" ht="18.75">
      <c r="B3983" s="137"/>
      <c r="C3983" s="218"/>
      <c r="D3983" s="220"/>
      <c r="E3983" s="176"/>
    </row>
    <row r="3984" spans="2:5" ht="18.75">
      <c r="B3984" s="137"/>
      <c r="C3984" s="218"/>
      <c r="D3984" s="220"/>
      <c r="E3984" s="176"/>
    </row>
    <row r="3985" spans="2:6" ht="18.75">
      <c r="B3985" s="137"/>
      <c r="C3985" s="218"/>
      <c r="D3985" s="220"/>
      <c r="E3985" s="176"/>
    </row>
    <row r="3986" spans="2:6" ht="18.75">
      <c r="B3986" s="137"/>
      <c r="C3986" s="218"/>
      <c r="D3986" s="220"/>
      <c r="E3986" s="176"/>
    </row>
    <row r="3987" spans="2:6" ht="18.75">
      <c r="B3987" s="137"/>
      <c r="C3987" s="218"/>
      <c r="D3987" s="220"/>
      <c r="E3987" s="176"/>
    </row>
    <row r="3988" spans="2:6" ht="18.75">
      <c r="B3988" s="137"/>
      <c r="C3988" s="218"/>
      <c r="D3988" s="220"/>
      <c r="E3988" s="176"/>
    </row>
    <row r="3989" spans="2:6" ht="18.75">
      <c r="B3989" s="137"/>
      <c r="C3989" s="218"/>
      <c r="D3989" s="220"/>
      <c r="E3989" s="176"/>
    </row>
    <row r="3990" spans="2:6" ht="18.75">
      <c r="B3990" s="137"/>
      <c r="C3990" s="218"/>
      <c r="D3990" s="220"/>
      <c r="E3990" s="176"/>
    </row>
    <row r="3992" spans="2:6" ht="21">
      <c r="B3992" s="915" t="s">
        <v>267</v>
      </c>
      <c r="C3992" s="915"/>
      <c r="D3992" s="915"/>
      <c r="E3992" s="915"/>
      <c r="F3992" s="915"/>
    </row>
    <row r="3993" spans="2:6">
      <c r="D3993" s="220"/>
      <c r="E3993" s="219"/>
    </row>
    <row r="3994" spans="2:6">
      <c r="B3994" s="908" t="s">
        <v>780</v>
      </c>
      <c r="C3994" s="908"/>
      <c r="D3994" s="908"/>
      <c r="E3994" s="908"/>
      <c r="F3994" s="908"/>
    </row>
    <row r="3995" spans="2:6">
      <c r="B3995" s="908" t="s">
        <v>781</v>
      </c>
      <c r="C3995" s="908"/>
      <c r="D3995" s="908"/>
      <c r="E3995" s="908"/>
      <c r="F3995" s="908"/>
    </row>
    <row r="3996" spans="2:6">
      <c r="B3996" t="s">
        <v>782</v>
      </c>
      <c r="D3996" s="220"/>
      <c r="E3996" s="219"/>
    </row>
    <row r="3997" spans="2:6">
      <c r="B3997" s="218">
        <v>1</v>
      </c>
      <c r="C3997" s="909" t="s">
        <v>872</v>
      </c>
      <c r="D3997" s="909"/>
      <c r="E3997" s="909"/>
    </row>
    <row r="3998" spans="2:6">
      <c r="B3998" s="218">
        <v>2</v>
      </c>
      <c r="C3998" s="909" t="s">
        <v>965</v>
      </c>
      <c r="D3998" s="909"/>
      <c r="E3998" s="909"/>
    </row>
    <row r="3999" spans="2:6">
      <c r="B3999" s="218">
        <v>3</v>
      </c>
      <c r="C3999" s="909" t="s">
        <v>948</v>
      </c>
      <c r="D3999" s="909"/>
      <c r="E3999" s="909"/>
    </row>
    <row r="4000" spans="2:6">
      <c r="D4000" s="220"/>
      <c r="E4000" s="219"/>
    </row>
    <row r="4001" spans="2:9">
      <c r="B4001" s="925" t="s">
        <v>966</v>
      </c>
      <c r="C4001" s="926"/>
      <c r="D4001" s="926"/>
      <c r="E4001" s="926"/>
      <c r="F4001" s="926"/>
      <c r="G4001" s="926"/>
      <c r="H4001" s="926"/>
      <c r="I4001" s="926"/>
    </row>
    <row r="4002" spans="2:9">
      <c r="D4002" s="220"/>
      <c r="E4002" s="219"/>
    </row>
    <row r="4003" spans="2:9" ht="30">
      <c r="B4003" s="222" t="s">
        <v>274</v>
      </c>
      <c r="C4003" s="222" t="s">
        <v>2</v>
      </c>
      <c r="D4003" s="152" t="s">
        <v>275</v>
      </c>
      <c r="E4003" s="158" t="s">
        <v>276</v>
      </c>
      <c r="F4003" s="158" t="s">
        <v>277</v>
      </c>
    </row>
    <row r="4004" spans="2:9" ht="15.75">
      <c r="B4004" s="222"/>
      <c r="C4004" s="99" t="s">
        <v>705</v>
      </c>
      <c r="D4004" s="177">
        <v>80</v>
      </c>
      <c r="E4004" s="97">
        <v>20000</v>
      </c>
      <c r="F4004" s="158">
        <f>E4004*D4004</f>
        <v>1600000</v>
      </c>
    </row>
    <row r="4005" spans="2:9" ht="15.75">
      <c r="B4005" s="222"/>
      <c r="C4005" s="99" t="s">
        <v>130</v>
      </c>
      <c r="D4005" s="177">
        <v>75</v>
      </c>
      <c r="E4005" s="97">
        <v>20000</v>
      </c>
      <c r="F4005" s="158">
        <f t="shared" ref="F4005:F4009" si="85">E4005*D4005</f>
        <v>1500000</v>
      </c>
    </row>
    <row r="4006" spans="2:9" ht="15.75">
      <c r="B4006" s="222"/>
      <c r="C4006" s="99" t="s">
        <v>706</v>
      </c>
      <c r="D4006" s="177">
        <v>1</v>
      </c>
      <c r="E4006" s="91">
        <v>500000</v>
      </c>
      <c r="F4006" s="158">
        <f t="shared" si="85"/>
        <v>500000</v>
      </c>
    </row>
    <row r="4007" spans="2:9" ht="15.75">
      <c r="B4007" s="222"/>
      <c r="C4007" s="99" t="s">
        <v>707</v>
      </c>
      <c r="D4007" s="177">
        <v>1</v>
      </c>
      <c r="E4007" s="91">
        <v>500000</v>
      </c>
      <c r="F4007" s="158">
        <f t="shared" si="85"/>
        <v>500000</v>
      </c>
    </row>
    <row r="4008" spans="2:9" ht="15.75">
      <c r="B4008" s="222"/>
      <c r="C4008" s="99" t="s">
        <v>607</v>
      </c>
      <c r="D4008" s="177">
        <v>80</v>
      </c>
      <c r="E4008" s="97">
        <v>2000</v>
      </c>
      <c r="F4008" s="158">
        <f t="shared" si="85"/>
        <v>160000</v>
      </c>
    </row>
    <row r="4009" spans="2:9" ht="15.75">
      <c r="B4009" s="222"/>
      <c r="C4009" s="99" t="s">
        <v>606</v>
      </c>
      <c r="D4009" s="177">
        <v>1</v>
      </c>
      <c r="E4009" s="97">
        <v>200000</v>
      </c>
      <c r="F4009" s="158">
        <f t="shared" si="85"/>
        <v>200000</v>
      </c>
    </row>
    <row r="4010" spans="2:9" ht="15.75">
      <c r="B4010" s="222"/>
      <c r="C4010" s="99"/>
      <c r="D4010" s="177"/>
      <c r="E4010" s="122"/>
      <c r="F4010" s="158"/>
    </row>
    <row r="4011" spans="2:9" ht="15.75">
      <c r="B4011" s="222"/>
      <c r="C4011" s="99"/>
      <c r="D4011" s="177"/>
      <c r="E4011" s="122"/>
      <c r="F4011" s="158"/>
    </row>
    <row r="4012" spans="2:9" ht="15.75">
      <c r="B4012" s="222"/>
      <c r="C4012" s="99"/>
      <c r="D4012" s="177"/>
      <c r="E4012" s="122"/>
      <c r="F4012" s="158"/>
    </row>
    <row r="4013" spans="2:9" ht="18.75">
      <c r="B4013" s="910" t="s">
        <v>263</v>
      </c>
      <c r="C4013" s="911"/>
      <c r="D4013" s="911"/>
      <c r="E4013" s="912"/>
      <c r="F4013" s="159">
        <f>SUM(F4004:F4012)</f>
        <v>4460000</v>
      </c>
    </row>
    <row r="4014" spans="2:9" ht="18.75">
      <c r="B4014" s="137"/>
      <c r="C4014" s="218" t="s">
        <v>280</v>
      </c>
      <c r="D4014" s="914" t="s">
        <v>786</v>
      </c>
      <c r="E4014" s="914"/>
      <c r="F4014" s="914"/>
    </row>
    <row r="4015" spans="2:9" ht="18.75">
      <c r="B4015" s="137"/>
      <c r="C4015" s="218" t="s">
        <v>281</v>
      </c>
      <c r="D4015" s="220"/>
      <c r="E4015" s="219" t="s">
        <v>278</v>
      </c>
    </row>
    <row r="4016" spans="2:9" ht="18.75">
      <c r="B4016" s="137"/>
      <c r="C4016" s="218"/>
      <c r="D4016" s="220"/>
      <c r="E4016" s="219"/>
    </row>
    <row r="4017" spans="2:5" ht="18.75">
      <c r="B4017" s="137"/>
      <c r="C4017" s="218"/>
      <c r="D4017" s="220"/>
      <c r="E4017" s="219"/>
    </row>
    <row r="4018" spans="2:5" ht="18.75">
      <c r="B4018" s="137"/>
      <c r="C4018" s="218" t="s">
        <v>784</v>
      </c>
      <c r="D4018" s="220"/>
      <c r="E4018" s="176" t="s">
        <v>876</v>
      </c>
    </row>
    <row r="4019" spans="2:5">
      <c r="D4019" s="220"/>
      <c r="E4019" s="219"/>
    </row>
    <row r="4048" spans="2:6" ht="21">
      <c r="B4048" s="915" t="s">
        <v>267</v>
      </c>
      <c r="C4048" s="915"/>
      <c r="D4048" s="915"/>
      <c r="E4048" s="915"/>
      <c r="F4048" s="915"/>
    </row>
    <row r="4049" spans="2:9">
      <c r="D4049" s="220"/>
      <c r="E4049" s="219"/>
    </row>
    <row r="4050" spans="2:9">
      <c r="B4050" s="908" t="s">
        <v>780</v>
      </c>
      <c r="C4050" s="908"/>
      <c r="D4050" s="908"/>
      <c r="E4050" s="908"/>
      <c r="F4050" s="908"/>
    </row>
    <row r="4051" spans="2:9">
      <c r="B4051" s="908" t="s">
        <v>781</v>
      </c>
      <c r="C4051" s="908"/>
      <c r="D4051" s="908"/>
      <c r="E4051" s="908"/>
      <c r="F4051" s="908"/>
    </row>
    <row r="4052" spans="2:9">
      <c r="B4052" t="s">
        <v>782</v>
      </c>
      <c r="D4052" s="220"/>
      <c r="E4052" s="219"/>
    </row>
    <row r="4053" spans="2:9">
      <c r="B4053" s="218">
        <v>1</v>
      </c>
      <c r="C4053" s="909" t="s">
        <v>872</v>
      </c>
      <c r="D4053" s="909"/>
      <c r="E4053" s="909"/>
    </row>
    <row r="4054" spans="2:9">
      <c r="B4054" s="218">
        <v>2</v>
      </c>
      <c r="C4054" s="909" t="s">
        <v>967</v>
      </c>
      <c r="D4054" s="909"/>
      <c r="E4054" s="909"/>
    </row>
    <row r="4055" spans="2:9">
      <c r="B4055" s="218">
        <v>3</v>
      </c>
      <c r="C4055" s="909" t="s">
        <v>948</v>
      </c>
      <c r="D4055" s="909"/>
      <c r="E4055" s="909"/>
    </row>
    <row r="4056" spans="2:9">
      <c r="D4056" s="220"/>
      <c r="E4056" s="219"/>
    </row>
    <row r="4057" spans="2:9">
      <c r="B4057" s="925" t="s">
        <v>968</v>
      </c>
      <c r="C4057" s="926"/>
      <c r="D4057" s="926"/>
      <c r="E4057" s="926"/>
      <c r="F4057" s="926"/>
      <c r="G4057" s="926"/>
      <c r="H4057" s="926"/>
      <c r="I4057" s="926"/>
    </row>
    <row r="4058" spans="2:9">
      <c r="D4058" s="220"/>
      <c r="E4058" s="219"/>
    </row>
    <row r="4059" spans="2:9" ht="30">
      <c r="B4059" s="222" t="s">
        <v>274</v>
      </c>
      <c r="C4059" s="222" t="s">
        <v>2</v>
      </c>
      <c r="D4059" s="152" t="s">
        <v>275</v>
      </c>
      <c r="E4059" s="158" t="s">
        <v>276</v>
      </c>
      <c r="F4059" s="158" t="s">
        <v>277</v>
      </c>
    </row>
    <row r="4060" spans="2:9" ht="15.75">
      <c r="B4060" s="222"/>
      <c r="C4060" s="99" t="s">
        <v>705</v>
      </c>
      <c r="D4060" s="177">
        <v>80</v>
      </c>
      <c r="E4060" s="98">
        <v>20000</v>
      </c>
      <c r="F4060" s="158">
        <f>E4060*D4060</f>
        <v>1600000</v>
      </c>
    </row>
    <row r="4061" spans="2:9" ht="15.75">
      <c r="B4061" s="222"/>
      <c r="C4061" s="99" t="s">
        <v>607</v>
      </c>
      <c r="D4061" s="177">
        <v>80</v>
      </c>
      <c r="E4061" s="98">
        <v>2000</v>
      </c>
      <c r="F4061" s="158">
        <f t="shared" ref="F4061:F4065" si="86">E4061*D4061</f>
        <v>160000</v>
      </c>
    </row>
    <row r="4062" spans="2:9" ht="15.75">
      <c r="B4062" s="222"/>
      <c r="C4062" s="99" t="s">
        <v>616</v>
      </c>
      <c r="D4062" s="177">
        <v>1</v>
      </c>
      <c r="E4062" s="98">
        <v>400000</v>
      </c>
      <c r="F4062" s="158">
        <f t="shared" si="86"/>
        <v>400000</v>
      </c>
    </row>
    <row r="4063" spans="2:9" ht="15.75">
      <c r="B4063" s="222"/>
      <c r="C4063" s="99" t="s">
        <v>703</v>
      </c>
      <c r="D4063" s="177">
        <v>1</v>
      </c>
      <c r="E4063" s="98">
        <v>200000</v>
      </c>
      <c r="F4063" s="158">
        <f t="shared" si="86"/>
        <v>200000</v>
      </c>
    </row>
    <row r="4064" spans="2:9" ht="15.75">
      <c r="B4064" s="222"/>
      <c r="C4064" s="99" t="s">
        <v>478</v>
      </c>
      <c r="D4064" s="177">
        <v>1</v>
      </c>
      <c r="E4064" s="98">
        <v>200000</v>
      </c>
      <c r="F4064" s="158">
        <f t="shared" si="86"/>
        <v>200000</v>
      </c>
    </row>
    <row r="4065" spans="2:6" ht="15.75">
      <c r="B4065" s="222"/>
      <c r="C4065" s="99" t="s">
        <v>713</v>
      </c>
      <c r="D4065" s="177">
        <v>1</v>
      </c>
      <c r="E4065" s="98">
        <v>400000</v>
      </c>
      <c r="F4065" s="158">
        <f t="shared" si="86"/>
        <v>400000</v>
      </c>
    </row>
    <row r="4066" spans="2:6" ht="15.75">
      <c r="B4066" s="222"/>
      <c r="C4066" s="99"/>
      <c r="D4066" s="177"/>
      <c r="E4066" s="122"/>
      <c r="F4066" s="158"/>
    </row>
    <row r="4067" spans="2:6" ht="15.75">
      <c r="B4067" s="222"/>
      <c r="C4067" s="99"/>
      <c r="D4067" s="177"/>
      <c r="E4067" s="122"/>
      <c r="F4067" s="158"/>
    </row>
    <row r="4068" spans="2:6" ht="15.75">
      <c r="B4068" s="222"/>
      <c r="C4068" s="99"/>
      <c r="D4068" s="177"/>
      <c r="E4068" s="122"/>
      <c r="F4068" s="158"/>
    </row>
    <row r="4069" spans="2:6" ht="18.75">
      <c r="B4069" s="910" t="s">
        <v>263</v>
      </c>
      <c r="C4069" s="911"/>
      <c r="D4069" s="911"/>
      <c r="E4069" s="912"/>
      <c r="F4069" s="159">
        <f>SUM(F4060:F4068)</f>
        <v>2960000</v>
      </c>
    </row>
    <row r="4070" spans="2:6" ht="18.75">
      <c r="B4070" s="137"/>
      <c r="C4070" s="218" t="s">
        <v>280</v>
      </c>
      <c r="D4070" s="914" t="s">
        <v>786</v>
      </c>
      <c r="E4070" s="914"/>
      <c r="F4070" s="914"/>
    </row>
    <row r="4071" spans="2:6" ht="18.75">
      <c r="B4071" s="137"/>
      <c r="C4071" s="218" t="s">
        <v>281</v>
      </c>
      <c r="D4071" s="220"/>
      <c r="E4071" s="219" t="s">
        <v>278</v>
      </c>
    </row>
    <row r="4072" spans="2:6" ht="18.75">
      <c r="B4072" s="137"/>
      <c r="C4072" s="218"/>
      <c r="D4072" s="220"/>
      <c r="E4072" s="219"/>
    </row>
    <row r="4073" spans="2:6" ht="18.75">
      <c r="B4073" s="137"/>
      <c r="C4073" s="218"/>
      <c r="D4073" s="220"/>
      <c r="E4073" s="219"/>
    </row>
    <row r="4074" spans="2:6" ht="18.75">
      <c r="B4074" s="137"/>
      <c r="C4074" s="218" t="s">
        <v>784</v>
      </c>
      <c r="D4074" s="220"/>
      <c r="E4074" s="176" t="s">
        <v>876</v>
      </c>
    </row>
    <row r="4104" spans="2:6" ht="21">
      <c r="B4104" s="915" t="s">
        <v>267</v>
      </c>
      <c r="C4104" s="915"/>
      <c r="D4104" s="915"/>
      <c r="E4104" s="915"/>
      <c r="F4104" s="915"/>
    </row>
    <row r="4105" spans="2:6">
      <c r="D4105" s="220"/>
      <c r="E4105" s="219"/>
    </row>
    <row r="4106" spans="2:6">
      <c r="B4106" s="908" t="s">
        <v>780</v>
      </c>
      <c r="C4106" s="908"/>
      <c r="D4106" s="908"/>
      <c r="E4106" s="908"/>
      <c r="F4106" s="908"/>
    </row>
    <row r="4107" spans="2:6">
      <c r="B4107" s="908" t="s">
        <v>781</v>
      </c>
      <c r="C4107" s="908"/>
      <c r="D4107" s="908"/>
      <c r="E4107" s="908"/>
      <c r="F4107" s="908"/>
    </row>
    <row r="4108" spans="2:6">
      <c r="B4108" t="s">
        <v>782</v>
      </c>
      <c r="D4108" s="220"/>
      <c r="E4108" s="219"/>
    </row>
    <row r="4109" spans="2:6">
      <c r="B4109" s="218">
        <v>1</v>
      </c>
      <c r="C4109" s="909" t="s">
        <v>872</v>
      </c>
      <c r="D4109" s="909"/>
      <c r="E4109" s="909"/>
    </row>
    <row r="4110" spans="2:6">
      <c r="B4110" s="218">
        <v>2</v>
      </c>
      <c r="C4110" s="909" t="s">
        <v>969</v>
      </c>
      <c r="D4110" s="909"/>
      <c r="E4110" s="909"/>
    </row>
    <row r="4111" spans="2:6">
      <c r="B4111" s="218">
        <v>3</v>
      </c>
      <c r="C4111" s="909" t="s">
        <v>948</v>
      </c>
      <c r="D4111" s="909"/>
      <c r="E4111" s="909"/>
    </row>
    <row r="4112" spans="2:6">
      <c r="D4112" s="220"/>
      <c r="E4112" s="219"/>
    </row>
    <row r="4113" spans="2:9">
      <c r="B4113" s="925" t="s">
        <v>970</v>
      </c>
      <c r="C4113" s="926"/>
      <c r="D4113" s="926"/>
      <c r="E4113" s="926"/>
      <c r="F4113" s="926"/>
      <c r="G4113" s="926"/>
      <c r="H4113" s="926"/>
      <c r="I4113" s="926"/>
    </row>
    <row r="4114" spans="2:9">
      <c r="D4114" s="220"/>
      <c r="E4114" s="219"/>
    </row>
    <row r="4115" spans="2:9" ht="30">
      <c r="B4115" s="222" t="s">
        <v>274</v>
      </c>
      <c r="C4115" s="222" t="s">
        <v>2</v>
      </c>
      <c r="D4115" s="152" t="s">
        <v>275</v>
      </c>
      <c r="E4115" s="158" t="s">
        <v>276</v>
      </c>
      <c r="F4115" s="158" t="s">
        <v>277</v>
      </c>
    </row>
    <row r="4116" spans="2:9" ht="15.75">
      <c r="B4116" s="222"/>
      <c r="C4116" s="99" t="s">
        <v>705</v>
      </c>
      <c r="D4116" s="91">
        <v>60</v>
      </c>
      <c r="E4116" s="97">
        <v>20000</v>
      </c>
      <c r="F4116" s="158">
        <f>E4116*D4116</f>
        <v>1200000</v>
      </c>
    </row>
    <row r="4117" spans="2:9" ht="15.75">
      <c r="B4117" s="222"/>
      <c r="C4117" s="99" t="s">
        <v>130</v>
      </c>
      <c r="D4117" s="91">
        <v>60</v>
      </c>
      <c r="E4117" s="97">
        <v>20000</v>
      </c>
      <c r="F4117" s="158">
        <f t="shared" ref="F4117:F4122" si="87">E4117*D4117</f>
        <v>1200000</v>
      </c>
    </row>
    <row r="4118" spans="2:9" ht="15.75">
      <c r="B4118" s="222"/>
      <c r="C4118" s="99" t="s">
        <v>616</v>
      </c>
      <c r="D4118" s="91">
        <v>1</v>
      </c>
      <c r="E4118" s="116">
        <v>500000</v>
      </c>
      <c r="F4118" s="158">
        <f t="shared" si="87"/>
        <v>500000</v>
      </c>
    </row>
    <row r="4119" spans="2:9" ht="15.75">
      <c r="B4119" s="222"/>
      <c r="C4119" s="99" t="s">
        <v>703</v>
      </c>
      <c r="D4119" s="91">
        <v>1</v>
      </c>
      <c r="E4119" s="116">
        <v>100000</v>
      </c>
      <c r="F4119" s="158">
        <f t="shared" si="87"/>
        <v>100000</v>
      </c>
    </row>
    <row r="4120" spans="2:9" ht="15.75">
      <c r="B4120" s="222"/>
      <c r="C4120" s="99" t="s">
        <v>713</v>
      </c>
      <c r="D4120" s="91">
        <v>1</v>
      </c>
      <c r="E4120" s="116">
        <v>500000</v>
      </c>
      <c r="F4120" s="158">
        <f t="shared" si="87"/>
        <v>500000</v>
      </c>
    </row>
    <row r="4121" spans="2:9" ht="15.75">
      <c r="B4121" s="222"/>
      <c r="C4121" s="99" t="s">
        <v>714</v>
      </c>
      <c r="D4121" s="91">
        <v>60</v>
      </c>
      <c r="E4121" s="97">
        <v>100000</v>
      </c>
      <c r="F4121" s="158">
        <f t="shared" si="87"/>
        <v>6000000</v>
      </c>
    </row>
    <row r="4122" spans="2:9" ht="15.75">
      <c r="B4122" s="222"/>
      <c r="C4122" s="99" t="s">
        <v>715</v>
      </c>
      <c r="D4122" s="91">
        <v>2</v>
      </c>
      <c r="E4122" s="97">
        <v>300000</v>
      </c>
      <c r="F4122" s="158">
        <f t="shared" si="87"/>
        <v>600000</v>
      </c>
    </row>
    <row r="4123" spans="2:9" ht="15.75">
      <c r="B4123" s="222"/>
      <c r="C4123" s="99"/>
      <c r="D4123" s="177"/>
      <c r="E4123" s="122"/>
      <c r="F4123" s="158"/>
    </row>
    <row r="4124" spans="2:9" ht="15.75">
      <c r="B4124" s="222"/>
      <c r="C4124" s="99"/>
      <c r="D4124" s="177"/>
      <c r="E4124" s="122"/>
      <c r="F4124" s="158"/>
    </row>
    <row r="4125" spans="2:9" ht="18.75">
      <c r="B4125" s="910" t="s">
        <v>263</v>
      </c>
      <c r="C4125" s="911"/>
      <c r="D4125" s="911"/>
      <c r="E4125" s="912"/>
      <c r="F4125" s="159">
        <f>SUM(F4116:F4124)</f>
        <v>10100000</v>
      </c>
    </row>
    <row r="4126" spans="2:9" ht="18.75">
      <c r="B4126" s="137"/>
      <c r="C4126" s="218" t="s">
        <v>280</v>
      </c>
      <c r="D4126" s="914" t="s">
        <v>786</v>
      </c>
      <c r="E4126" s="914"/>
      <c r="F4126" s="914"/>
    </row>
    <row r="4127" spans="2:9" ht="18.75">
      <c r="B4127" s="137"/>
      <c r="C4127" s="218" t="s">
        <v>281</v>
      </c>
      <c r="D4127" s="220"/>
      <c r="E4127" s="219" t="s">
        <v>278</v>
      </c>
    </row>
    <row r="4128" spans="2:9" ht="18.75">
      <c r="B4128" s="137"/>
      <c r="C4128" s="218"/>
      <c r="D4128" s="220"/>
      <c r="E4128" s="219"/>
    </row>
    <row r="4129" spans="2:9" ht="18.75">
      <c r="B4129" s="137"/>
      <c r="C4129" s="218"/>
      <c r="D4129" s="220"/>
      <c r="E4129" s="219"/>
    </row>
    <row r="4130" spans="2:9" ht="18.75">
      <c r="B4130" s="137"/>
      <c r="C4130" s="218" t="s">
        <v>784</v>
      </c>
      <c r="D4130" s="220"/>
      <c r="E4130" s="176" t="s">
        <v>876</v>
      </c>
    </row>
    <row r="4133" spans="2:9" ht="21">
      <c r="B4133" s="915" t="s">
        <v>267</v>
      </c>
      <c r="C4133" s="915"/>
      <c r="D4133" s="915"/>
      <c r="E4133" s="915"/>
      <c r="F4133" s="915"/>
    </row>
    <row r="4134" spans="2:9">
      <c r="D4134" s="227"/>
      <c r="E4134" s="226"/>
    </row>
    <row r="4135" spans="2:9">
      <c r="B4135" s="908" t="s">
        <v>780</v>
      </c>
      <c r="C4135" s="908"/>
      <c r="D4135" s="908"/>
      <c r="E4135" s="908"/>
      <c r="F4135" s="908"/>
    </row>
    <row r="4136" spans="2:9">
      <c r="B4136" s="908" t="s">
        <v>781</v>
      </c>
      <c r="C4136" s="908"/>
      <c r="D4136" s="908"/>
      <c r="E4136" s="908"/>
      <c r="F4136" s="908"/>
    </row>
    <row r="4137" spans="2:9">
      <c r="B4137" t="s">
        <v>782</v>
      </c>
      <c r="D4137" s="227"/>
      <c r="E4137" s="226"/>
    </row>
    <row r="4138" spans="2:9">
      <c r="B4138" s="225">
        <v>1</v>
      </c>
      <c r="C4138" s="36" t="s">
        <v>976</v>
      </c>
      <c r="D4138" s="36"/>
      <c r="E4138" s="36"/>
    </row>
    <row r="4139" spans="2:9">
      <c r="B4139" s="225">
        <v>2</v>
      </c>
      <c r="C4139" s="909" t="s">
        <v>972</v>
      </c>
      <c r="D4139" s="909"/>
      <c r="E4139" s="909"/>
    </row>
    <row r="4140" spans="2:9">
      <c r="B4140" s="225">
        <v>3</v>
      </c>
      <c r="C4140" s="909" t="s">
        <v>948</v>
      </c>
      <c r="D4140" s="909"/>
      <c r="E4140" s="909"/>
    </row>
    <row r="4141" spans="2:9">
      <c r="D4141" s="227"/>
      <c r="E4141" s="226"/>
    </row>
    <row r="4142" spans="2:9">
      <c r="B4142" s="925" t="s">
        <v>971</v>
      </c>
      <c r="C4142" s="926"/>
      <c r="D4142" s="926"/>
      <c r="E4142" s="926"/>
      <c r="F4142" s="926"/>
      <c r="G4142" s="926"/>
      <c r="H4142" s="926"/>
      <c r="I4142" s="926"/>
    </row>
    <row r="4143" spans="2:9">
      <c r="D4143" s="227"/>
      <c r="E4143" s="226"/>
    </row>
    <row r="4144" spans="2:9" ht="30">
      <c r="B4144" s="228" t="s">
        <v>274</v>
      </c>
      <c r="C4144" s="228" t="s">
        <v>2</v>
      </c>
      <c r="D4144" s="152" t="s">
        <v>275</v>
      </c>
      <c r="E4144" s="158" t="s">
        <v>276</v>
      </c>
      <c r="F4144" s="158" t="s">
        <v>277</v>
      </c>
    </row>
    <row r="4145" spans="2:6" ht="15.75">
      <c r="B4145" s="228"/>
      <c r="C4145" s="99" t="s">
        <v>610</v>
      </c>
      <c r="D4145" s="177">
        <v>1</v>
      </c>
      <c r="E4145" s="91">
        <v>175000</v>
      </c>
      <c r="F4145" s="158">
        <f>E4145*D4145</f>
        <v>175000</v>
      </c>
    </row>
    <row r="4146" spans="2:6" ht="15.75">
      <c r="B4146" s="228"/>
      <c r="C4146" s="96" t="s">
        <v>124</v>
      </c>
      <c r="D4146" s="177">
        <v>1</v>
      </c>
      <c r="E4146" s="97">
        <v>150000</v>
      </c>
      <c r="F4146" s="158">
        <f t="shared" ref="F4146:F4154" si="88">E4146*D4146</f>
        <v>150000</v>
      </c>
    </row>
    <row r="4147" spans="2:6" ht="15.75">
      <c r="B4147" s="228"/>
      <c r="C4147" s="96" t="s">
        <v>125</v>
      </c>
      <c r="D4147" s="177">
        <v>1</v>
      </c>
      <c r="E4147" s="97">
        <v>125000</v>
      </c>
      <c r="F4147" s="158">
        <f t="shared" si="88"/>
        <v>125000</v>
      </c>
    </row>
    <row r="4148" spans="2:6" ht="15.75">
      <c r="B4148" s="228"/>
      <c r="C4148" s="96" t="s">
        <v>126</v>
      </c>
      <c r="D4148" s="177">
        <v>3</v>
      </c>
      <c r="E4148" s="97">
        <v>100000</v>
      </c>
      <c r="F4148" s="158">
        <f t="shared" si="88"/>
        <v>300000</v>
      </c>
    </row>
    <row r="4149" spans="2:6" ht="15.75">
      <c r="B4149" s="228"/>
      <c r="C4149" s="96" t="s">
        <v>131</v>
      </c>
      <c r="D4149" s="177">
        <v>2</v>
      </c>
      <c r="E4149" s="116">
        <v>150000</v>
      </c>
      <c r="F4149" s="158">
        <f t="shared" si="88"/>
        <v>300000</v>
      </c>
    </row>
    <row r="4150" spans="2:6" ht="15.75">
      <c r="B4150" s="228"/>
      <c r="C4150" s="99" t="s">
        <v>577</v>
      </c>
      <c r="D4150" s="177">
        <v>32</v>
      </c>
      <c r="E4150" s="116">
        <v>20000</v>
      </c>
      <c r="F4150" s="158">
        <f t="shared" si="88"/>
        <v>640000</v>
      </c>
    </row>
    <row r="4151" spans="2:6" ht="15.75">
      <c r="B4151" s="228"/>
      <c r="C4151" s="99" t="s">
        <v>225</v>
      </c>
      <c r="D4151" s="177">
        <v>40</v>
      </c>
      <c r="E4151" s="116">
        <v>20000</v>
      </c>
      <c r="F4151" s="158">
        <f t="shared" si="88"/>
        <v>800000</v>
      </c>
    </row>
    <row r="4152" spans="2:6" ht="15.75">
      <c r="B4152" s="228"/>
      <c r="C4152" s="99" t="s">
        <v>127</v>
      </c>
      <c r="D4152" s="177">
        <v>0.5</v>
      </c>
      <c r="E4152" s="116">
        <v>250000</v>
      </c>
      <c r="F4152" s="158">
        <f t="shared" si="88"/>
        <v>125000</v>
      </c>
    </row>
    <row r="4153" spans="2:6" ht="15.75">
      <c r="B4153" s="228"/>
      <c r="C4153" s="99" t="s">
        <v>128</v>
      </c>
      <c r="D4153" s="177">
        <v>0.5</v>
      </c>
      <c r="E4153" s="92">
        <v>200000</v>
      </c>
      <c r="F4153" s="158">
        <f t="shared" si="88"/>
        <v>100000</v>
      </c>
    </row>
    <row r="4154" spans="2:6" ht="15.75">
      <c r="B4154" s="228"/>
      <c r="C4154" s="99" t="s">
        <v>598</v>
      </c>
      <c r="D4154" s="177">
        <v>1</v>
      </c>
      <c r="E4154" s="92">
        <v>320000</v>
      </c>
      <c r="F4154" s="158">
        <f t="shared" si="88"/>
        <v>320000</v>
      </c>
    </row>
    <row r="4155" spans="2:6" ht="15.75">
      <c r="B4155" s="228"/>
      <c r="C4155" s="99"/>
      <c r="D4155" s="177"/>
      <c r="E4155" s="97"/>
      <c r="F4155" s="158"/>
    </row>
    <row r="4156" spans="2:6" ht="15.75">
      <c r="B4156" s="228"/>
      <c r="C4156" s="99"/>
      <c r="D4156" s="177"/>
      <c r="E4156" s="122"/>
      <c r="F4156" s="158"/>
    </row>
    <row r="4157" spans="2:6" ht="15.75">
      <c r="B4157" s="228"/>
      <c r="C4157" s="99"/>
      <c r="D4157" s="177"/>
      <c r="E4157" s="122"/>
      <c r="F4157" s="158"/>
    </row>
    <row r="4158" spans="2:6" ht="18.75">
      <c r="B4158" s="910" t="s">
        <v>263</v>
      </c>
      <c r="C4158" s="911"/>
      <c r="D4158" s="911"/>
      <c r="E4158" s="912"/>
      <c r="F4158" s="159">
        <f>SUM(F4145:F4157)</f>
        <v>3035000</v>
      </c>
    </row>
    <row r="4159" spans="2:6" ht="18.75">
      <c r="B4159" s="137"/>
      <c r="C4159" s="225" t="s">
        <v>280</v>
      </c>
      <c r="D4159" s="914" t="s">
        <v>786</v>
      </c>
      <c r="E4159" s="914"/>
      <c r="F4159" s="914"/>
    </row>
    <row r="4160" spans="2:6" ht="18.75">
      <c r="B4160" s="137"/>
      <c r="C4160" s="225" t="s">
        <v>281</v>
      </c>
      <c r="D4160" s="227"/>
      <c r="E4160" s="226" t="s">
        <v>278</v>
      </c>
    </row>
    <row r="4161" spans="2:6" ht="18.75">
      <c r="B4161" s="137"/>
      <c r="C4161" s="225"/>
      <c r="D4161" s="227"/>
      <c r="E4161" s="226"/>
    </row>
    <row r="4162" spans="2:6" ht="18.75">
      <c r="B4162" s="137"/>
      <c r="C4162" s="225"/>
      <c r="D4162" s="227"/>
      <c r="E4162" s="226"/>
    </row>
    <row r="4163" spans="2:6" ht="18.75">
      <c r="B4163" s="137"/>
      <c r="C4163" s="225" t="s">
        <v>784</v>
      </c>
      <c r="D4163" s="227"/>
      <c r="E4163" s="176" t="s">
        <v>876</v>
      </c>
    </row>
    <row r="4168" spans="2:6" ht="21">
      <c r="B4168" s="915" t="s">
        <v>267</v>
      </c>
      <c r="C4168" s="915"/>
      <c r="D4168" s="915"/>
      <c r="E4168" s="915"/>
      <c r="F4168" s="915"/>
    </row>
    <row r="4169" spans="2:6">
      <c r="D4169" s="227"/>
      <c r="E4169" s="226"/>
    </row>
    <row r="4170" spans="2:6">
      <c r="B4170" s="908" t="s">
        <v>780</v>
      </c>
      <c r="C4170" s="908"/>
      <c r="D4170" s="908"/>
      <c r="E4170" s="908"/>
      <c r="F4170" s="908"/>
    </row>
    <row r="4171" spans="2:6">
      <c r="B4171" s="908" t="s">
        <v>781</v>
      </c>
      <c r="C4171" s="908"/>
      <c r="D4171" s="908"/>
      <c r="E4171" s="908"/>
      <c r="F4171" s="908"/>
    </row>
    <row r="4172" spans="2:6">
      <c r="B4172" t="s">
        <v>782</v>
      </c>
      <c r="D4172" s="227"/>
      <c r="E4172" s="226"/>
    </row>
    <row r="4173" spans="2:6">
      <c r="B4173" s="225">
        <v>1</v>
      </c>
      <c r="C4173" s="36" t="s">
        <v>976</v>
      </c>
      <c r="D4173" s="36"/>
      <c r="E4173" s="36"/>
    </row>
    <row r="4174" spans="2:6">
      <c r="B4174" s="225">
        <v>2</v>
      </c>
      <c r="C4174" s="909" t="s">
        <v>973</v>
      </c>
      <c r="D4174" s="909"/>
      <c r="E4174" s="909"/>
    </row>
    <row r="4175" spans="2:6">
      <c r="B4175" s="225">
        <v>3</v>
      </c>
      <c r="C4175" s="909" t="s">
        <v>948</v>
      </c>
      <c r="D4175" s="909"/>
      <c r="E4175" s="909"/>
    </row>
    <row r="4176" spans="2:6">
      <c r="D4176" s="227"/>
      <c r="E4176" s="226"/>
    </row>
    <row r="4177" spans="2:9">
      <c r="B4177" s="925" t="s">
        <v>974</v>
      </c>
      <c r="C4177" s="926"/>
      <c r="D4177" s="926"/>
      <c r="E4177" s="926"/>
      <c r="F4177" s="926"/>
      <c r="G4177" s="926"/>
      <c r="H4177" s="926"/>
      <c r="I4177" s="926"/>
    </row>
    <row r="4178" spans="2:9">
      <c r="D4178" s="227"/>
      <c r="E4178" s="226"/>
    </row>
    <row r="4179" spans="2:9" ht="30">
      <c r="B4179" s="228" t="s">
        <v>274</v>
      </c>
      <c r="C4179" s="228" t="s">
        <v>2</v>
      </c>
      <c r="D4179" s="152" t="s">
        <v>275</v>
      </c>
      <c r="E4179" s="158" t="s">
        <v>276</v>
      </c>
      <c r="F4179" s="158" t="s">
        <v>277</v>
      </c>
    </row>
    <row r="4180" spans="2:9" ht="15.75">
      <c r="B4180" s="228"/>
      <c r="C4180" s="96" t="s">
        <v>131</v>
      </c>
      <c r="D4180" s="177">
        <v>2</v>
      </c>
      <c r="E4180" s="116">
        <v>150000</v>
      </c>
      <c r="F4180" s="158">
        <f>E4180*D4180</f>
        <v>300000</v>
      </c>
    </row>
    <row r="4181" spans="2:9" ht="15.75">
      <c r="B4181" s="228"/>
      <c r="C4181" s="99" t="s">
        <v>577</v>
      </c>
      <c r="D4181" s="177">
        <v>11</v>
      </c>
      <c r="E4181" s="116">
        <v>20000</v>
      </c>
      <c r="F4181" s="158">
        <f t="shared" ref="F4181:F4185" si="89">E4181*D4181</f>
        <v>220000</v>
      </c>
    </row>
    <row r="4182" spans="2:9" ht="15.75">
      <c r="B4182" s="228"/>
      <c r="C4182" s="99" t="s">
        <v>127</v>
      </c>
      <c r="D4182" s="177">
        <v>1</v>
      </c>
      <c r="E4182" s="116">
        <v>220000</v>
      </c>
      <c r="F4182" s="158">
        <f t="shared" si="89"/>
        <v>220000</v>
      </c>
    </row>
    <row r="4183" spans="2:9" ht="15.75">
      <c r="B4183" s="228"/>
      <c r="C4183" s="99" t="s">
        <v>225</v>
      </c>
      <c r="D4183" s="177">
        <v>20</v>
      </c>
      <c r="E4183" s="116">
        <v>20000</v>
      </c>
      <c r="F4183" s="158">
        <f t="shared" si="89"/>
        <v>400000</v>
      </c>
    </row>
    <row r="4184" spans="2:9" ht="15.75">
      <c r="B4184" s="228"/>
      <c r="C4184" s="99" t="s">
        <v>128</v>
      </c>
      <c r="D4184" s="177">
        <v>1</v>
      </c>
      <c r="E4184" s="116">
        <v>100000</v>
      </c>
      <c r="F4184" s="158">
        <f t="shared" si="89"/>
        <v>100000</v>
      </c>
    </row>
    <row r="4185" spans="2:9" ht="15.75">
      <c r="B4185" s="228"/>
      <c r="C4185" s="99" t="s">
        <v>598</v>
      </c>
      <c r="D4185" s="177">
        <v>1</v>
      </c>
      <c r="E4185" s="116">
        <v>150000</v>
      </c>
      <c r="F4185" s="158">
        <f t="shared" si="89"/>
        <v>150000</v>
      </c>
    </row>
    <row r="4186" spans="2:9" ht="15.75">
      <c r="B4186" s="174"/>
      <c r="C4186" s="117"/>
      <c r="D4186" s="91"/>
      <c r="E4186" s="116"/>
      <c r="F4186" s="158"/>
    </row>
    <row r="4187" spans="2:9" ht="18.75">
      <c r="B4187" s="910" t="s">
        <v>263</v>
      </c>
      <c r="C4187" s="911"/>
      <c r="D4187" s="911"/>
      <c r="E4187" s="912"/>
      <c r="F4187" s="159">
        <f>SUM(F4180:F4185)</f>
        <v>1390000</v>
      </c>
    </row>
    <row r="4188" spans="2:9" ht="18.75">
      <c r="B4188" s="137"/>
      <c r="C4188" s="225" t="s">
        <v>280</v>
      </c>
      <c r="D4188" s="914" t="s">
        <v>786</v>
      </c>
      <c r="E4188" s="914"/>
      <c r="F4188" s="914"/>
    </row>
    <row r="4189" spans="2:9" ht="18.75">
      <c r="B4189" s="137"/>
      <c r="C4189" s="225" t="s">
        <v>281</v>
      </c>
      <c r="D4189" s="227"/>
      <c r="E4189" s="226" t="s">
        <v>278</v>
      </c>
    </row>
    <row r="4190" spans="2:9" ht="18.75">
      <c r="B4190" s="137"/>
      <c r="C4190" s="225"/>
      <c r="D4190" s="227"/>
      <c r="E4190" s="226"/>
    </row>
    <row r="4191" spans="2:9" ht="18.75">
      <c r="B4191" s="137"/>
      <c r="C4191" s="225"/>
      <c r="D4191" s="227"/>
      <c r="E4191" s="226"/>
    </row>
    <row r="4192" spans="2:9" ht="18.75">
      <c r="B4192" s="137"/>
      <c r="C4192" s="225" t="s">
        <v>784</v>
      </c>
      <c r="D4192" s="227"/>
      <c r="E4192" s="176" t="s">
        <v>876</v>
      </c>
    </row>
    <row r="4193" spans="2:9" ht="21">
      <c r="B4193" s="915" t="s">
        <v>267</v>
      </c>
      <c r="C4193" s="915"/>
      <c r="D4193" s="915"/>
      <c r="E4193" s="915"/>
      <c r="F4193" s="915"/>
    </row>
    <row r="4194" spans="2:9">
      <c r="D4194" s="227"/>
      <c r="E4194" s="226"/>
    </row>
    <row r="4195" spans="2:9">
      <c r="B4195" s="908" t="s">
        <v>780</v>
      </c>
      <c r="C4195" s="908"/>
      <c r="D4195" s="908"/>
      <c r="E4195" s="908"/>
      <c r="F4195" s="908"/>
    </row>
    <row r="4196" spans="2:9">
      <c r="B4196" s="908" t="s">
        <v>781</v>
      </c>
      <c r="C4196" s="908"/>
      <c r="D4196" s="908"/>
      <c r="E4196" s="908"/>
      <c r="F4196" s="908"/>
    </row>
    <row r="4197" spans="2:9">
      <c r="B4197" t="s">
        <v>782</v>
      </c>
      <c r="D4197" s="227"/>
      <c r="E4197" s="226"/>
    </row>
    <row r="4198" spans="2:9">
      <c r="B4198" s="225">
        <v>1</v>
      </c>
      <c r="C4198" s="36" t="s">
        <v>976</v>
      </c>
      <c r="D4198" s="36"/>
      <c r="E4198" s="36"/>
    </row>
    <row r="4199" spans="2:9">
      <c r="B4199" s="225">
        <v>2</v>
      </c>
      <c r="C4199" s="909" t="s">
        <v>975</v>
      </c>
      <c r="D4199" s="909"/>
      <c r="E4199" s="909"/>
    </row>
    <row r="4200" spans="2:9">
      <c r="B4200" s="225">
        <v>3</v>
      </c>
      <c r="C4200" s="909" t="s">
        <v>948</v>
      </c>
      <c r="D4200" s="909"/>
      <c r="E4200" s="909"/>
    </row>
    <row r="4201" spans="2:9">
      <c r="D4201" s="227"/>
      <c r="E4201" s="226"/>
    </row>
    <row r="4202" spans="2:9">
      <c r="B4202" s="925" t="s">
        <v>977</v>
      </c>
      <c r="C4202" s="926"/>
      <c r="D4202" s="926"/>
      <c r="E4202" s="926"/>
      <c r="F4202" s="926"/>
      <c r="G4202" s="926"/>
      <c r="H4202" s="926"/>
      <c r="I4202" s="926"/>
    </row>
    <row r="4203" spans="2:9">
      <c r="D4203" s="227"/>
      <c r="E4203" s="226"/>
    </row>
    <row r="4204" spans="2:9" ht="30">
      <c r="B4204" s="228" t="s">
        <v>274</v>
      </c>
      <c r="C4204" s="228" t="s">
        <v>2</v>
      </c>
      <c r="D4204" s="152" t="s">
        <v>275</v>
      </c>
      <c r="E4204" s="158" t="s">
        <v>276</v>
      </c>
      <c r="F4204" s="158" t="s">
        <v>277</v>
      </c>
    </row>
    <row r="4205" spans="2:9" ht="15.75">
      <c r="B4205" s="228"/>
      <c r="C4205" s="96" t="s">
        <v>123</v>
      </c>
      <c r="D4205" s="177">
        <v>1</v>
      </c>
      <c r="E4205" s="98">
        <v>200000</v>
      </c>
      <c r="F4205" s="158">
        <f>E4205*D4205</f>
        <v>200000</v>
      </c>
    </row>
    <row r="4206" spans="2:9" ht="15.75">
      <c r="B4206" s="228"/>
      <c r="C4206" s="96" t="s">
        <v>124</v>
      </c>
      <c r="D4206" s="177">
        <v>1</v>
      </c>
      <c r="E4206" s="98">
        <v>175000</v>
      </c>
      <c r="F4206" s="158">
        <f t="shared" ref="F4206:F4211" si="90">E4206*D4206</f>
        <v>175000</v>
      </c>
    </row>
    <row r="4207" spans="2:9" ht="15.75">
      <c r="B4207" s="228"/>
      <c r="C4207" s="96" t="s">
        <v>125</v>
      </c>
      <c r="D4207" s="177">
        <v>1</v>
      </c>
      <c r="E4207" s="98">
        <v>150000</v>
      </c>
      <c r="F4207" s="158">
        <f t="shared" si="90"/>
        <v>150000</v>
      </c>
    </row>
    <row r="4208" spans="2:9" ht="15.75">
      <c r="B4208" s="228"/>
      <c r="C4208" s="96" t="s">
        <v>126</v>
      </c>
      <c r="D4208" s="177">
        <v>5</v>
      </c>
      <c r="E4208" s="98">
        <v>100000</v>
      </c>
      <c r="F4208" s="158">
        <f t="shared" si="90"/>
        <v>500000</v>
      </c>
    </row>
    <row r="4209" spans="2:9" ht="15.75">
      <c r="B4209" s="228"/>
      <c r="C4209" s="99" t="s">
        <v>811</v>
      </c>
      <c r="D4209" s="177">
        <v>240</v>
      </c>
      <c r="E4209" s="116">
        <v>8500</v>
      </c>
      <c r="F4209" s="158">
        <f t="shared" si="90"/>
        <v>2040000</v>
      </c>
    </row>
    <row r="4210" spans="2:9" ht="15.75">
      <c r="B4210" s="228"/>
      <c r="C4210" s="99" t="s">
        <v>127</v>
      </c>
      <c r="D4210" s="177">
        <v>1</v>
      </c>
      <c r="E4210" s="116">
        <v>300000</v>
      </c>
      <c r="F4210" s="158">
        <f t="shared" si="90"/>
        <v>300000</v>
      </c>
    </row>
    <row r="4211" spans="2:9" ht="15.75">
      <c r="B4211" s="174"/>
      <c r="C4211" s="99" t="s">
        <v>128</v>
      </c>
      <c r="D4211" s="177">
        <v>1</v>
      </c>
      <c r="E4211" s="116">
        <v>300000</v>
      </c>
      <c r="F4211" s="158">
        <f t="shared" si="90"/>
        <v>300000</v>
      </c>
    </row>
    <row r="4212" spans="2:9" ht="15.75">
      <c r="B4212" s="174"/>
      <c r="C4212" s="117"/>
      <c r="D4212" s="177"/>
      <c r="E4212" s="116"/>
      <c r="F4212" s="158"/>
    </row>
    <row r="4213" spans="2:9" ht="18.75">
      <c r="B4213" s="910" t="s">
        <v>263</v>
      </c>
      <c r="C4213" s="911"/>
      <c r="D4213" s="911"/>
      <c r="E4213" s="912"/>
      <c r="F4213" s="159">
        <f>SUM(F4205:F4210)</f>
        <v>3365000</v>
      </c>
    </row>
    <row r="4214" spans="2:9" ht="18.75">
      <c r="B4214" s="137"/>
      <c r="C4214" s="225" t="s">
        <v>280</v>
      </c>
      <c r="D4214" s="914" t="s">
        <v>786</v>
      </c>
      <c r="E4214" s="914"/>
      <c r="F4214" s="914"/>
    </row>
    <row r="4215" spans="2:9" ht="18.75">
      <c r="B4215" s="137"/>
      <c r="C4215" s="225" t="s">
        <v>281</v>
      </c>
      <c r="D4215" s="227"/>
      <c r="E4215" s="226" t="s">
        <v>278</v>
      </c>
    </row>
    <row r="4216" spans="2:9" ht="18.75">
      <c r="B4216" s="137"/>
      <c r="C4216" s="225"/>
      <c r="D4216" s="227"/>
      <c r="E4216" s="226"/>
    </row>
    <row r="4217" spans="2:9" ht="18.75">
      <c r="B4217" s="137"/>
      <c r="C4217" s="225"/>
      <c r="D4217" s="227"/>
      <c r="E4217" s="226"/>
    </row>
    <row r="4218" spans="2:9" ht="18.75">
      <c r="B4218" s="137"/>
      <c r="C4218" s="225" t="s">
        <v>784</v>
      </c>
      <c r="D4218" s="227"/>
      <c r="E4218" s="176" t="s">
        <v>876</v>
      </c>
    </row>
    <row r="4221" spans="2:9" ht="18.75">
      <c r="B4221" s="937" t="s">
        <v>267</v>
      </c>
      <c r="C4221" s="937"/>
      <c r="D4221" s="937"/>
      <c r="E4221" s="937"/>
      <c r="F4221" s="937"/>
      <c r="G4221" s="576"/>
      <c r="H4221" s="576"/>
      <c r="I4221" s="576"/>
    </row>
    <row r="4222" spans="2:9" ht="15.75">
      <c r="B4222" s="576"/>
      <c r="C4222" s="576"/>
      <c r="D4222" s="561"/>
      <c r="E4222" s="577"/>
      <c r="F4222" s="577"/>
      <c r="G4222" s="576"/>
      <c r="H4222" s="576"/>
      <c r="I4222" s="576"/>
    </row>
    <row r="4223" spans="2:9" ht="15.75">
      <c r="B4223" s="916" t="s">
        <v>780</v>
      </c>
      <c r="C4223" s="916"/>
      <c r="D4223" s="916"/>
      <c r="E4223" s="916"/>
      <c r="F4223" s="916"/>
      <c r="G4223" s="576"/>
      <c r="H4223" s="576"/>
      <c r="I4223" s="576"/>
    </row>
    <row r="4224" spans="2:9" ht="15.75">
      <c r="B4224" s="916" t="s">
        <v>781</v>
      </c>
      <c r="C4224" s="916"/>
      <c r="D4224" s="916"/>
      <c r="E4224" s="916"/>
      <c r="F4224" s="916"/>
      <c r="G4224" s="576"/>
      <c r="H4224" s="576"/>
      <c r="I4224" s="576"/>
    </row>
    <row r="4225" spans="2:9" ht="15.75">
      <c r="B4225" s="576" t="s">
        <v>782</v>
      </c>
      <c r="C4225" s="576"/>
      <c r="D4225" s="561"/>
      <c r="E4225" s="577"/>
      <c r="F4225" s="577"/>
      <c r="G4225" s="576"/>
      <c r="H4225" s="576"/>
      <c r="I4225" s="576"/>
    </row>
    <row r="4226" spans="2:9" ht="15.75">
      <c r="B4226" s="561">
        <v>1</v>
      </c>
      <c r="C4226" s="578" t="s">
        <v>976</v>
      </c>
      <c r="D4226" s="578"/>
      <c r="E4226" s="578"/>
      <c r="F4226" s="577"/>
      <c r="G4226" s="576"/>
      <c r="H4226" s="576"/>
      <c r="I4226" s="576"/>
    </row>
    <row r="4227" spans="2:9" ht="15.75">
      <c r="B4227" s="561">
        <v>2</v>
      </c>
      <c r="C4227" s="917" t="s">
        <v>978</v>
      </c>
      <c r="D4227" s="917"/>
      <c r="E4227" s="917"/>
      <c r="F4227" s="577"/>
      <c r="G4227" s="576"/>
      <c r="H4227" s="576"/>
      <c r="I4227" s="576"/>
    </row>
    <row r="4228" spans="2:9" ht="15.75">
      <c r="B4228" s="561">
        <v>3</v>
      </c>
      <c r="C4228" s="917" t="s">
        <v>1324</v>
      </c>
      <c r="D4228" s="917"/>
      <c r="E4228" s="917"/>
      <c r="F4228" s="577"/>
      <c r="G4228" s="576"/>
      <c r="H4228" s="576"/>
      <c r="I4228" s="576"/>
    </row>
    <row r="4229" spans="2:9" ht="15.75">
      <c r="B4229" s="576"/>
      <c r="C4229" s="576"/>
      <c r="D4229" s="561"/>
      <c r="E4229" s="577"/>
      <c r="F4229" s="577"/>
      <c r="G4229" s="576"/>
      <c r="H4229" s="576"/>
      <c r="I4229" s="576"/>
    </row>
    <row r="4230" spans="2:9" ht="15.75">
      <c r="B4230" s="931" t="s">
        <v>979</v>
      </c>
      <c r="C4230" s="932"/>
      <c r="D4230" s="932"/>
      <c r="E4230" s="932"/>
      <c r="F4230" s="932"/>
      <c r="G4230" s="932"/>
      <c r="H4230" s="932"/>
      <c r="I4230" s="932"/>
    </row>
    <row r="4231" spans="2:9" ht="15.75">
      <c r="B4231" s="576"/>
      <c r="C4231" s="576"/>
      <c r="D4231" s="561"/>
      <c r="E4231" s="577"/>
      <c r="F4231" s="577"/>
      <c r="G4231" s="576"/>
      <c r="H4231" s="576"/>
      <c r="I4231" s="576"/>
    </row>
    <row r="4232" spans="2:9" ht="31.5">
      <c r="B4232" s="579" t="s">
        <v>274</v>
      </c>
      <c r="C4232" s="579" t="s">
        <v>2</v>
      </c>
      <c r="D4232" s="579" t="s">
        <v>275</v>
      </c>
      <c r="E4232" s="580" t="s">
        <v>276</v>
      </c>
      <c r="F4232" s="580" t="s">
        <v>277</v>
      </c>
      <c r="G4232" s="576"/>
      <c r="H4232" s="576"/>
      <c r="I4232" s="576"/>
    </row>
    <row r="4233" spans="2:9" ht="15.75">
      <c r="B4233" s="579"/>
      <c r="C4233" s="581"/>
      <c r="D4233" s="579"/>
      <c r="E4233" s="582"/>
      <c r="F4233" s="580"/>
      <c r="G4233" s="576"/>
      <c r="H4233" s="576"/>
      <c r="I4233" s="576"/>
    </row>
    <row r="4234" spans="2:9" ht="15.75">
      <c r="B4234" s="579"/>
      <c r="C4234" s="508" t="s">
        <v>123</v>
      </c>
      <c r="D4234" s="583">
        <v>1</v>
      </c>
      <c r="E4234" s="584">
        <v>160000</v>
      </c>
      <c r="F4234" s="580">
        <f>E4234*D4234</f>
        <v>160000</v>
      </c>
      <c r="G4234" s="576"/>
      <c r="H4234" s="576"/>
      <c r="I4234" s="576"/>
    </row>
    <row r="4235" spans="2:9" ht="15.75">
      <c r="B4235" s="579"/>
      <c r="C4235" s="508" t="s">
        <v>124</v>
      </c>
      <c r="D4235" s="583">
        <v>1</v>
      </c>
      <c r="E4235" s="584">
        <v>150000</v>
      </c>
      <c r="F4235" s="580">
        <f t="shared" ref="F4235:F4250" si="91">E4235*D4235</f>
        <v>150000</v>
      </c>
      <c r="G4235" s="576"/>
      <c r="H4235" s="576"/>
      <c r="I4235" s="576"/>
    </row>
    <row r="4236" spans="2:9" ht="15.75">
      <c r="B4236" s="579"/>
      <c r="C4236" s="508" t="s">
        <v>125</v>
      </c>
      <c r="D4236" s="583">
        <v>1</v>
      </c>
      <c r="E4236" s="584">
        <v>125000</v>
      </c>
      <c r="F4236" s="580">
        <f t="shared" si="91"/>
        <v>125000</v>
      </c>
      <c r="G4236" s="576"/>
      <c r="H4236" s="576"/>
      <c r="I4236" s="576"/>
    </row>
    <row r="4237" spans="2:9" ht="15.75">
      <c r="B4237" s="579"/>
      <c r="C4237" s="508" t="s">
        <v>126</v>
      </c>
      <c r="D4237" s="583">
        <v>18</v>
      </c>
      <c r="E4237" s="584">
        <v>100000</v>
      </c>
      <c r="F4237" s="580">
        <f t="shared" si="91"/>
        <v>1800000</v>
      </c>
      <c r="G4237" s="576"/>
      <c r="H4237" s="576"/>
      <c r="I4237" s="576"/>
    </row>
    <row r="4238" spans="2:9" ht="15.75">
      <c r="B4238" s="579"/>
      <c r="C4238" s="585" t="s">
        <v>569</v>
      </c>
      <c r="D4238" s="583">
        <v>100</v>
      </c>
      <c r="E4238" s="586">
        <v>100000</v>
      </c>
      <c r="F4238" s="580">
        <f t="shared" si="91"/>
        <v>10000000</v>
      </c>
      <c r="G4238" s="576"/>
      <c r="H4238" s="576"/>
      <c r="I4238" s="576"/>
    </row>
    <row r="4239" spans="2:9" ht="15.75">
      <c r="B4239" s="579"/>
      <c r="C4239" s="585" t="s">
        <v>492</v>
      </c>
      <c r="D4239" s="583">
        <v>45</v>
      </c>
      <c r="E4239" s="586">
        <v>50000</v>
      </c>
      <c r="F4239" s="580">
        <f t="shared" si="91"/>
        <v>2250000</v>
      </c>
      <c r="G4239" s="576"/>
      <c r="H4239" s="576"/>
      <c r="I4239" s="576"/>
    </row>
    <row r="4240" spans="2:9" ht="15.75">
      <c r="B4240" s="579"/>
      <c r="C4240" s="585" t="s">
        <v>486</v>
      </c>
      <c r="D4240" s="583">
        <v>1</v>
      </c>
      <c r="E4240" s="586">
        <v>600000</v>
      </c>
      <c r="F4240" s="580">
        <f t="shared" si="91"/>
        <v>600000</v>
      </c>
      <c r="G4240" s="576"/>
      <c r="H4240" s="576"/>
      <c r="I4240" s="576"/>
    </row>
    <row r="4241" spans="2:9" ht="15.75">
      <c r="B4241" s="579"/>
      <c r="C4241" s="585" t="s">
        <v>493</v>
      </c>
      <c r="D4241" s="583">
        <v>1</v>
      </c>
      <c r="E4241" s="587">
        <v>2000000</v>
      </c>
      <c r="F4241" s="580">
        <f t="shared" si="91"/>
        <v>2000000</v>
      </c>
      <c r="G4241" s="576"/>
      <c r="H4241" s="576"/>
      <c r="I4241" s="576"/>
    </row>
    <row r="4242" spans="2:9" ht="15.75">
      <c r="B4242" s="579"/>
      <c r="C4242" s="585" t="s">
        <v>487</v>
      </c>
      <c r="D4242" s="583">
        <v>200</v>
      </c>
      <c r="E4242" s="587">
        <v>2000</v>
      </c>
      <c r="F4242" s="580">
        <f t="shared" si="91"/>
        <v>400000</v>
      </c>
      <c r="G4242" s="576"/>
      <c r="H4242" s="576"/>
      <c r="I4242" s="576"/>
    </row>
    <row r="4243" spans="2:9" ht="15.75">
      <c r="B4243" s="579"/>
      <c r="C4243" s="585" t="s">
        <v>489</v>
      </c>
      <c r="D4243" s="583">
        <v>1</v>
      </c>
      <c r="E4243" s="587">
        <v>850000</v>
      </c>
      <c r="F4243" s="580">
        <f t="shared" si="91"/>
        <v>850000</v>
      </c>
      <c r="G4243" s="576"/>
      <c r="H4243" s="576"/>
      <c r="I4243" s="576"/>
    </row>
    <row r="4244" spans="2:9" ht="15.75">
      <c r="B4244" s="579"/>
      <c r="C4244" s="585" t="s">
        <v>490</v>
      </c>
      <c r="D4244" s="583">
        <v>1</v>
      </c>
      <c r="E4244" s="587">
        <v>1000000</v>
      </c>
      <c r="F4244" s="580">
        <f t="shared" si="91"/>
        <v>1000000</v>
      </c>
      <c r="G4244" s="576"/>
      <c r="H4244" s="576"/>
      <c r="I4244" s="576"/>
    </row>
    <row r="4245" spans="2:9" ht="15.75">
      <c r="B4245" s="579"/>
      <c r="C4245" s="585" t="s">
        <v>488</v>
      </c>
      <c r="D4245" s="583">
        <v>1</v>
      </c>
      <c r="E4245" s="587">
        <v>1500000</v>
      </c>
      <c r="F4245" s="580">
        <f t="shared" si="91"/>
        <v>1500000</v>
      </c>
      <c r="G4245" s="576"/>
      <c r="H4245" s="576"/>
      <c r="I4245" s="576"/>
    </row>
    <row r="4246" spans="2:9" ht="15.75">
      <c r="B4246" s="579"/>
      <c r="C4246" s="585" t="s">
        <v>494</v>
      </c>
      <c r="D4246" s="583">
        <v>100</v>
      </c>
      <c r="E4246" s="586">
        <v>100000</v>
      </c>
      <c r="F4246" s="580">
        <f t="shared" si="91"/>
        <v>10000000</v>
      </c>
      <c r="G4246" s="576"/>
      <c r="H4246" s="576"/>
      <c r="I4246" s="576"/>
    </row>
    <row r="4247" spans="2:9" ht="15.75">
      <c r="B4247" s="579"/>
      <c r="C4247" s="585" t="s">
        <v>491</v>
      </c>
      <c r="D4247" s="583">
        <v>45</v>
      </c>
      <c r="E4247" s="586">
        <v>50000</v>
      </c>
      <c r="F4247" s="580">
        <f t="shared" si="91"/>
        <v>2250000</v>
      </c>
      <c r="G4247" s="576"/>
      <c r="H4247" s="576"/>
      <c r="I4247" s="576"/>
    </row>
    <row r="4248" spans="2:9" ht="15.75">
      <c r="B4248" s="579"/>
      <c r="C4248" s="585" t="s">
        <v>127</v>
      </c>
      <c r="D4248" s="583">
        <v>1</v>
      </c>
      <c r="E4248" s="586">
        <v>200000</v>
      </c>
      <c r="F4248" s="580">
        <f t="shared" si="91"/>
        <v>200000</v>
      </c>
      <c r="G4248" s="576"/>
      <c r="H4248" s="576"/>
      <c r="I4248" s="576"/>
    </row>
    <row r="4249" spans="2:9" ht="15.75">
      <c r="B4249" s="579"/>
      <c r="C4249" s="585" t="s">
        <v>173</v>
      </c>
      <c r="D4249" s="583">
        <v>350</v>
      </c>
      <c r="E4249" s="586">
        <v>20000</v>
      </c>
      <c r="F4249" s="580">
        <f t="shared" si="91"/>
        <v>7000000</v>
      </c>
      <c r="G4249" s="576"/>
      <c r="H4249" s="576"/>
      <c r="I4249" s="576"/>
    </row>
    <row r="4250" spans="2:9" ht="15.75">
      <c r="B4250" s="579"/>
      <c r="C4250" s="585" t="s">
        <v>128</v>
      </c>
      <c r="D4250" s="583">
        <v>1</v>
      </c>
      <c r="E4250" s="586">
        <v>225000</v>
      </c>
      <c r="F4250" s="580">
        <f t="shared" si="91"/>
        <v>225000</v>
      </c>
      <c r="G4250" s="576"/>
      <c r="H4250" s="576"/>
      <c r="I4250" s="576"/>
    </row>
    <row r="4251" spans="2:9" ht="15.75">
      <c r="B4251" s="579"/>
      <c r="C4251" s="581"/>
      <c r="D4251" s="579"/>
      <c r="E4251" s="582"/>
      <c r="F4251" s="580"/>
      <c r="G4251" s="576"/>
      <c r="H4251" s="576"/>
      <c r="I4251" s="576"/>
    </row>
    <row r="4252" spans="2:9" ht="15.75">
      <c r="B4252" s="581"/>
      <c r="C4252" s="588"/>
      <c r="D4252" s="583"/>
      <c r="E4252" s="586"/>
      <c r="F4252" s="580"/>
      <c r="G4252" s="576"/>
      <c r="H4252" s="576"/>
      <c r="I4252" s="576"/>
    </row>
    <row r="4253" spans="2:9" ht="15.75">
      <c r="B4253" s="933" t="s">
        <v>263</v>
      </c>
      <c r="C4253" s="934"/>
      <c r="D4253" s="934"/>
      <c r="E4253" s="935"/>
      <c r="F4253" s="589">
        <f>SUM(F4234:F4252)</f>
        <v>40510000</v>
      </c>
      <c r="G4253" s="576"/>
      <c r="H4253" s="576"/>
      <c r="I4253" s="576"/>
    </row>
    <row r="4254" spans="2:9" ht="15.75">
      <c r="B4254" s="590"/>
      <c r="C4254" s="590"/>
      <c r="D4254" s="591"/>
      <c r="E4254" s="591"/>
      <c r="F4254" s="592"/>
      <c r="G4254" s="576"/>
      <c r="H4254" s="576"/>
      <c r="I4254" s="576"/>
    </row>
    <row r="4255" spans="2:9" ht="15.75">
      <c r="B4255" s="590"/>
      <c r="C4255" s="593" t="s">
        <v>1327</v>
      </c>
      <c r="D4255" s="936" t="s">
        <v>1325</v>
      </c>
      <c r="E4255" s="936"/>
      <c r="F4255" s="936"/>
      <c r="G4255" s="576"/>
      <c r="H4255" s="576"/>
      <c r="I4255" s="576"/>
    </row>
    <row r="4256" spans="2:9" ht="15.75">
      <c r="B4256" s="590"/>
      <c r="C4256" s="593" t="s">
        <v>1098</v>
      </c>
      <c r="D4256" s="907" t="s">
        <v>278</v>
      </c>
      <c r="E4256" s="907"/>
      <c r="F4256" s="907"/>
      <c r="G4256" s="576"/>
      <c r="H4256" s="576"/>
      <c r="I4256" s="576"/>
    </row>
    <row r="4257" spans="2:9" ht="15.75">
      <c r="B4257" s="590"/>
      <c r="C4257" s="593"/>
      <c r="D4257" s="595"/>
      <c r="E4257" s="595"/>
      <c r="F4257" s="595"/>
      <c r="G4257" s="576"/>
      <c r="H4257" s="576"/>
      <c r="I4257" s="576"/>
    </row>
    <row r="4258" spans="2:9" ht="15.75">
      <c r="B4258" s="590"/>
      <c r="C4258" s="561"/>
      <c r="D4258" s="561"/>
      <c r="E4258" s="577"/>
      <c r="F4258" s="577"/>
      <c r="G4258" s="576"/>
      <c r="H4258" s="576"/>
      <c r="I4258" s="576"/>
    </row>
    <row r="4259" spans="2:9" ht="15.75">
      <c r="B4259" s="590"/>
      <c r="C4259" s="561"/>
      <c r="D4259" s="561"/>
      <c r="E4259" s="577"/>
      <c r="F4259" s="577"/>
      <c r="G4259" s="576"/>
      <c r="H4259" s="576"/>
      <c r="I4259" s="576"/>
    </row>
    <row r="4260" spans="2:9" ht="15.75">
      <c r="B4260" s="590"/>
      <c r="C4260" s="593" t="s">
        <v>1328</v>
      </c>
      <c r="D4260" s="907" t="s">
        <v>876</v>
      </c>
      <c r="E4260" s="907"/>
      <c r="F4260" s="907"/>
      <c r="G4260" s="576"/>
      <c r="H4260" s="576"/>
      <c r="I4260" s="576"/>
    </row>
    <row r="4261" spans="2:9" ht="15.75">
      <c r="B4261" s="590"/>
      <c r="C4261" s="593" t="s">
        <v>1108</v>
      </c>
      <c r="D4261" s="561"/>
      <c r="E4261" s="596"/>
      <c r="F4261" s="577"/>
      <c r="G4261" s="576"/>
      <c r="H4261" s="576"/>
      <c r="I4261" s="576"/>
    </row>
    <row r="4262" spans="2:9" ht="15.75">
      <c r="B4262" s="590"/>
      <c r="C4262" s="561"/>
      <c r="D4262" s="561"/>
      <c r="E4262" s="596"/>
      <c r="F4262" s="577"/>
      <c r="G4262" s="576"/>
      <c r="H4262" s="576"/>
      <c r="I4262" s="576"/>
    </row>
    <row r="4263" spans="2:9" ht="18.75">
      <c r="B4263" s="137"/>
      <c r="C4263" s="556"/>
      <c r="D4263" s="555"/>
      <c r="E4263" s="176"/>
      <c r="F4263" s="557"/>
    </row>
    <row r="4264" spans="2:9" ht="18.75">
      <c r="B4264" s="137"/>
      <c r="C4264" s="556"/>
      <c r="D4264" s="555"/>
      <c r="E4264" s="176"/>
      <c r="F4264" s="557"/>
    </row>
    <row r="4265" spans="2:9" ht="18.75">
      <c r="B4265" s="137"/>
      <c r="C4265" s="556"/>
      <c r="D4265" s="555"/>
      <c r="E4265" s="176"/>
      <c r="F4265" s="557"/>
    </row>
    <row r="4267" spans="2:9" ht="21">
      <c r="B4267" s="915" t="s">
        <v>267</v>
      </c>
      <c r="C4267" s="915"/>
      <c r="D4267" s="915"/>
      <c r="E4267" s="915"/>
      <c r="F4267" s="915"/>
    </row>
    <row r="4268" spans="2:9">
      <c r="D4268" s="227"/>
      <c r="E4268" s="226"/>
    </row>
    <row r="4269" spans="2:9">
      <c r="B4269" s="908" t="s">
        <v>780</v>
      </c>
      <c r="C4269" s="908"/>
      <c r="D4269" s="908"/>
      <c r="E4269" s="908"/>
      <c r="F4269" s="908"/>
    </row>
    <row r="4270" spans="2:9">
      <c r="B4270" s="908" t="s">
        <v>781</v>
      </c>
      <c r="C4270" s="908"/>
      <c r="D4270" s="908"/>
      <c r="E4270" s="908"/>
      <c r="F4270" s="908"/>
    </row>
    <row r="4271" spans="2:9">
      <c r="B4271" t="s">
        <v>782</v>
      </c>
      <c r="D4271" s="227"/>
      <c r="E4271" s="226"/>
    </row>
    <row r="4272" spans="2:9">
      <c r="B4272" s="225">
        <v>1</v>
      </c>
      <c r="C4272" s="36" t="s">
        <v>976</v>
      </c>
      <c r="D4272" s="36"/>
      <c r="E4272" s="36"/>
    </row>
    <row r="4273" spans="2:9">
      <c r="B4273" s="225">
        <v>2</v>
      </c>
      <c r="C4273" s="909" t="s">
        <v>982</v>
      </c>
      <c r="D4273" s="909"/>
      <c r="E4273" s="909"/>
    </row>
    <row r="4274" spans="2:9">
      <c r="B4274" s="225">
        <v>3</v>
      </c>
      <c r="C4274" s="909" t="s">
        <v>948</v>
      </c>
      <c r="D4274" s="909"/>
      <c r="E4274" s="909"/>
    </row>
    <row r="4275" spans="2:9">
      <c r="D4275" s="227"/>
      <c r="E4275" s="226"/>
    </row>
    <row r="4276" spans="2:9">
      <c r="B4276" s="925" t="s">
        <v>981</v>
      </c>
      <c r="C4276" s="926"/>
      <c r="D4276" s="926"/>
      <c r="E4276" s="926"/>
      <c r="F4276" s="926"/>
      <c r="G4276" s="926"/>
      <c r="H4276" s="926"/>
      <c r="I4276" s="926"/>
    </row>
    <row r="4277" spans="2:9">
      <c r="D4277" s="227"/>
      <c r="E4277" s="226"/>
    </row>
    <row r="4278" spans="2:9" ht="30">
      <c r="B4278" s="228" t="s">
        <v>274</v>
      </c>
      <c r="C4278" s="228" t="s">
        <v>2</v>
      </c>
      <c r="D4278" s="152" t="s">
        <v>275</v>
      </c>
      <c r="E4278" s="158" t="s">
        <v>276</v>
      </c>
      <c r="F4278" s="158" t="s">
        <v>277</v>
      </c>
    </row>
    <row r="4279" spans="2:9" ht="15.75">
      <c r="B4279" s="228"/>
      <c r="C4279" s="96" t="s">
        <v>124</v>
      </c>
      <c r="D4279" s="91">
        <v>1</v>
      </c>
      <c r="E4279" s="98">
        <v>150000</v>
      </c>
      <c r="F4279" s="158">
        <f>E4279*D4279</f>
        <v>150000</v>
      </c>
    </row>
    <row r="4280" spans="2:9" ht="15.75">
      <c r="B4280" s="228"/>
      <c r="C4280" s="96" t="s">
        <v>125</v>
      </c>
      <c r="D4280" s="91">
        <v>1</v>
      </c>
      <c r="E4280" s="98">
        <v>125000</v>
      </c>
      <c r="F4280" s="158">
        <f t="shared" ref="F4280:F4286" si="92">E4280*D4280</f>
        <v>125000</v>
      </c>
    </row>
    <row r="4281" spans="2:9" ht="15.75">
      <c r="B4281" s="228"/>
      <c r="C4281" s="96" t="s">
        <v>126</v>
      </c>
      <c r="D4281" s="91">
        <v>3</v>
      </c>
      <c r="E4281" s="98">
        <v>100000</v>
      </c>
      <c r="F4281" s="158">
        <f t="shared" si="92"/>
        <v>300000</v>
      </c>
    </row>
    <row r="4282" spans="2:9" ht="15.75">
      <c r="B4282" s="228"/>
      <c r="C4282" s="99" t="s">
        <v>500</v>
      </c>
      <c r="D4282" s="177">
        <v>1</v>
      </c>
      <c r="E4282" s="116">
        <v>150000</v>
      </c>
      <c r="F4282" s="158">
        <f t="shared" si="92"/>
        <v>150000</v>
      </c>
    </row>
    <row r="4283" spans="2:9" ht="15.75">
      <c r="B4283" s="228"/>
      <c r="C4283" s="99" t="s">
        <v>130</v>
      </c>
      <c r="D4283" s="177">
        <v>45</v>
      </c>
      <c r="E4283" s="116">
        <v>20000</v>
      </c>
      <c r="F4283" s="158">
        <f t="shared" si="92"/>
        <v>900000</v>
      </c>
    </row>
    <row r="4284" spans="2:9" ht="15.75">
      <c r="B4284" s="228"/>
      <c r="C4284" s="99" t="s">
        <v>127</v>
      </c>
      <c r="D4284" s="177">
        <v>1</v>
      </c>
      <c r="E4284" s="116">
        <v>200000</v>
      </c>
      <c r="F4284" s="158">
        <f t="shared" si="92"/>
        <v>200000</v>
      </c>
    </row>
    <row r="4285" spans="2:9" ht="15.75">
      <c r="B4285" s="228"/>
      <c r="C4285" s="99" t="s">
        <v>205</v>
      </c>
      <c r="D4285" s="177">
        <v>55</v>
      </c>
      <c r="E4285" s="116">
        <v>20000</v>
      </c>
      <c r="F4285" s="158">
        <f t="shared" si="92"/>
        <v>1100000</v>
      </c>
    </row>
    <row r="4286" spans="2:9" ht="15.75">
      <c r="B4286" s="228"/>
      <c r="C4286" s="99" t="s">
        <v>128</v>
      </c>
      <c r="D4286" s="177">
        <v>1</v>
      </c>
      <c r="E4286" s="116">
        <v>200000</v>
      </c>
      <c r="F4286" s="158">
        <f t="shared" si="92"/>
        <v>200000</v>
      </c>
    </row>
    <row r="4287" spans="2:9">
      <c r="B4287" s="228"/>
      <c r="C4287" s="174"/>
      <c r="D4287" s="152"/>
      <c r="E4287" s="165"/>
      <c r="F4287" s="158"/>
    </row>
    <row r="4288" spans="2:9" ht="15.75">
      <c r="B4288" s="174"/>
      <c r="C4288" s="117"/>
      <c r="D4288" s="177"/>
      <c r="E4288" s="116"/>
      <c r="F4288" s="158"/>
    </row>
    <row r="4289" spans="2:6" ht="18.75">
      <c r="B4289" s="910" t="s">
        <v>263</v>
      </c>
      <c r="C4289" s="911"/>
      <c r="D4289" s="911"/>
      <c r="E4289" s="912"/>
      <c r="F4289" s="159">
        <f>SUM(F4280:F4288)</f>
        <v>2975000</v>
      </c>
    </row>
    <row r="4290" spans="2:6" ht="18.75">
      <c r="B4290" s="137"/>
      <c r="C4290" s="225" t="s">
        <v>280</v>
      </c>
      <c r="D4290" s="914" t="s">
        <v>786</v>
      </c>
      <c r="E4290" s="914"/>
      <c r="F4290" s="914"/>
    </row>
    <row r="4291" spans="2:6" ht="18.75">
      <c r="B4291" s="137"/>
      <c r="C4291" s="225" t="s">
        <v>281</v>
      </c>
      <c r="D4291" s="227"/>
      <c r="E4291" s="226" t="s">
        <v>278</v>
      </c>
    </row>
    <row r="4292" spans="2:6" ht="18.75">
      <c r="B4292" s="137"/>
      <c r="C4292" s="225"/>
      <c r="D4292" s="227"/>
      <c r="E4292" s="226"/>
    </row>
    <row r="4293" spans="2:6" ht="18.75">
      <c r="B4293" s="137"/>
      <c r="C4293" s="225"/>
      <c r="D4293" s="227"/>
      <c r="E4293" s="226"/>
    </row>
    <row r="4294" spans="2:6" ht="18.75">
      <c r="B4294" s="137"/>
      <c r="C4294" s="225" t="s">
        <v>784</v>
      </c>
      <c r="D4294" s="227"/>
      <c r="E4294" s="176" t="s">
        <v>876</v>
      </c>
    </row>
    <row r="4296" spans="2:6" ht="21">
      <c r="B4296" s="915" t="s">
        <v>267</v>
      </c>
      <c r="C4296" s="915"/>
      <c r="D4296" s="915"/>
      <c r="E4296" s="915"/>
      <c r="F4296" s="915"/>
    </row>
    <row r="4297" spans="2:6">
      <c r="D4297" s="227"/>
      <c r="E4297" s="226"/>
    </row>
    <row r="4298" spans="2:6">
      <c r="B4298" s="908" t="s">
        <v>780</v>
      </c>
      <c r="C4298" s="908"/>
      <c r="D4298" s="908"/>
      <c r="E4298" s="908"/>
      <c r="F4298" s="908"/>
    </row>
    <row r="4299" spans="2:6">
      <c r="B4299" s="908" t="s">
        <v>781</v>
      </c>
      <c r="C4299" s="908"/>
      <c r="D4299" s="908"/>
      <c r="E4299" s="908"/>
      <c r="F4299" s="908"/>
    </row>
    <row r="4300" spans="2:6">
      <c r="B4300" t="s">
        <v>782</v>
      </c>
      <c r="D4300" s="227"/>
      <c r="E4300" s="226"/>
    </row>
    <row r="4301" spans="2:6">
      <c r="B4301" s="225">
        <v>1</v>
      </c>
      <c r="C4301" s="36" t="s">
        <v>976</v>
      </c>
      <c r="D4301" s="36"/>
      <c r="E4301" s="36"/>
    </row>
    <row r="4302" spans="2:6">
      <c r="B4302" s="225">
        <v>2</v>
      </c>
      <c r="C4302" s="909" t="s">
        <v>983</v>
      </c>
      <c r="D4302" s="909"/>
      <c r="E4302" s="909"/>
    </row>
    <row r="4303" spans="2:6">
      <c r="B4303" s="225">
        <v>3</v>
      </c>
      <c r="C4303" s="909" t="s">
        <v>948</v>
      </c>
      <c r="D4303" s="909"/>
      <c r="E4303" s="909"/>
    </row>
    <row r="4304" spans="2:6">
      <c r="D4304" s="227"/>
      <c r="E4304" s="226"/>
    </row>
    <row r="4305" spans="2:9">
      <c r="B4305" s="925" t="s">
        <v>984</v>
      </c>
      <c r="C4305" s="926"/>
      <c r="D4305" s="926"/>
      <c r="E4305" s="926"/>
      <c r="F4305" s="926"/>
      <c r="G4305" s="926"/>
      <c r="H4305" s="926"/>
      <c r="I4305" s="926"/>
    </row>
    <row r="4306" spans="2:9">
      <c r="D4306" s="227"/>
      <c r="E4306" s="226"/>
    </row>
    <row r="4307" spans="2:9" ht="30">
      <c r="B4307" s="228" t="s">
        <v>274</v>
      </c>
      <c r="C4307" s="228" t="s">
        <v>2</v>
      </c>
      <c r="D4307" s="152" t="s">
        <v>275</v>
      </c>
      <c r="E4307" s="158" t="s">
        <v>276</v>
      </c>
      <c r="F4307" s="158" t="s">
        <v>277</v>
      </c>
    </row>
    <row r="4308" spans="2:9" ht="15.75">
      <c r="B4308" s="228"/>
      <c r="C4308" s="117" t="s">
        <v>479</v>
      </c>
      <c r="D4308" s="177">
        <v>1</v>
      </c>
      <c r="E4308" s="98">
        <v>150000</v>
      </c>
      <c r="F4308" s="158">
        <f>E4308*D4308</f>
        <v>150000</v>
      </c>
    </row>
    <row r="4309" spans="2:9" ht="15.75">
      <c r="B4309" s="228"/>
      <c r="C4309" s="117" t="s">
        <v>480</v>
      </c>
      <c r="D4309" s="177">
        <v>1</v>
      </c>
      <c r="E4309" s="98">
        <v>125000</v>
      </c>
      <c r="F4309" s="158">
        <f t="shared" ref="F4309:F4315" si="93">E4309*D4309</f>
        <v>125000</v>
      </c>
    </row>
    <row r="4310" spans="2:9" ht="15.75">
      <c r="B4310" s="228"/>
      <c r="C4310" s="117" t="s">
        <v>481</v>
      </c>
      <c r="D4310" s="177">
        <v>3</v>
      </c>
      <c r="E4310" s="98">
        <v>100000</v>
      </c>
      <c r="F4310" s="158">
        <f t="shared" si="93"/>
        <v>300000</v>
      </c>
    </row>
    <row r="4311" spans="2:9" ht="15.75">
      <c r="B4311" s="228"/>
      <c r="C4311" s="117" t="s">
        <v>130</v>
      </c>
      <c r="D4311" s="177">
        <v>55</v>
      </c>
      <c r="E4311" s="116">
        <v>20000</v>
      </c>
      <c r="F4311" s="158">
        <f t="shared" si="93"/>
        <v>1100000</v>
      </c>
    </row>
    <row r="4312" spans="2:9" ht="15.75">
      <c r="B4312" s="228"/>
      <c r="C4312" s="117" t="s">
        <v>127</v>
      </c>
      <c r="D4312" s="177">
        <v>1</v>
      </c>
      <c r="E4312" s="116">
        <v>150000</v>
      </c>
      <c r="F4312" s="158">
        <f t="shared" si="93"/>
        <v>150000</v>
      </c>
    </row>
    <row r="4313" spans="2:9" ht="15.75">
      <c r="B4313" s="228"/>
      <c r="C4313" s="117" t="s">
        <v>205</v>
      </c>
      <c r="D4313" s="177">
        <v>60</v>
      </c>
      <c r="E4313" s="116">
        <v>20000</v>
      </c>
      <c r="F4313" s="158">
        <f t="shared" si="93"/>
        <v>1200000</v>
      </c>
    </row>
    <row r="4314" spans="2:9" ht="15.75">
      <c r="B4314" s="228"/>
      <c r="C4314" s="117" t="s">
        <v>571</v>
      </c>
      <c r="D4314" s="177">
        <v>55</v>
      </c>
      <c r="E4314" s="116">
        <v>150000</v>
      </c>
      <c r="F4314" s="158">
        <f t="shared" si="93"/>
        <v>8250000</v>
      </c>
    </row>
    <row r="4315" spans="2:9" ht="15.75">
      <c r="B4315" s="228"/>
      <c r="C4315" s="117" t="s">
        <v>572</v>
      </c>
      <c r="D4315" s="177">
        <v>1</v>
      </c>
      <c r="E4315" s="116">
        <v>100000</v>
      </c>
      <c r="F4315" s="158">
        <f t="shared" si="93"/>
        <v>100000</v>
      </c>
    </row>
    <row r="4316" spans="2:9">
      <c r="B4316" s="228"/>
      <c r="C4316" s="174"/>
      <c r="D4316" s="152"/>
      <c r="E4316" s="165"/>
      <c r="F4316" s="158"/>
    </row>
    <row r="4317" spans="2:9" ht="15.75">
      <c r="B4317" s="174"/>
      <c r="C4317" s="117"/>
      <c r="D4317" s="177"/>
      <c r="E4317" s="116"/>
      <c r="F4317" s="158"/>
    </row>
    <row r="4318" spans="2:9" ht="18.75">
      <c r="B4318" s="910" t="s">
        <v>263</v>
      </c>
      <c r="C4318" s="911"/>
      <c r="D4318" s="911"/>
      <c r="E4318" s="912"/>
      <c r="F4318" s="159">
        <f>SUM(F4308:F4317)</f>
        <v>11375000</v>
      </c>
    </row>
    <row r="4319" spans="2:9" ht="18.75">
      <c r="B4319" s="137"/>
      <c r="C4319" s="225" t="s">
        <v>280</v>
      </c>
      <c r="D4319" s="914" t="s">
        <v>786</v>
      </c>
      <c r="E4319" s="914"/>
      <c r="F4319" s="914"/>
    </row>
    <row r="4320" spans="2:9" ht="18.75">
      <c r="B4320" s="137"/>
      <c r="C4320" s="225" t="s">
        <v>281</v>
      </c>
      <c r="D4320" s="227"/>
      <c r="E4320" s="226" t="s">
        <v>278</v>
      </c>
    </row>
    <row r="4321" spans="2:9" ht="18.75">
      <c r="B4321" s="137"/>
      <c r="C4321" s="225"/>
      <c r="D4321" s="227"/>
      <c r="E4321" s="226"/>
    </row>
    <row r="4322" spans="2:9" ht="18.75">
      <c r="B4322" s="137"/>
      <c r="C4322" s="225"/>
      <c r="D4322" s="227"/>
      <c r="E4322" s="226"/>
    </row>
    <row r="4323" spans="2:9" ht="18.75">
      <c r="B4323" s="137"/>
      <c r="C4323" s="225" t="s">
        <v>784</v>
      </c>
      <c r="D4323" s="227"/>
      <c r="E4323" s="176" t="s">
        <v>876</v>
      </c>
    </row>
    <row r="4327" spans="2:9" ht="21">
      <c r="B4327" s="915" t="s">
        <v>267</v>
      </c>
      <c r="C4327" s="915"/>
      <c r="D4327" s="915"/>
      <c r="E4327" s="915"/>
      <c r="F4327" s="915"/>
    </row>
    <row r="4328" spans="2:9">
      <c r="D4328" s="227"/>
      <c r="E4328" s="226"/>
    </row>
    <row r="4329" spans="2:9">
      <c r="B4329" s="908" t="s">
        <v>780</v>
      </c>
      <c r="C4329" s="908"/>
      <c r="D4329" s="908"/>
      <c r="E4329" s="908"/>
      <c r="F4329" s="908"/>
    </row>
    <row r="4330" spans="2:9">
      <c r="B4330" s="908" t="s">
        <v>781</v>
      </c>
      <c r="C4330" s="908"/>
      <c r="D4330" s="908"/>
      <c r="E4330" s="908"/>
      <c r="F4330" s="908"/>
    </row>
    <row r="4331" spans="2:9">
      <c r="B4331" t="s">
        <v>782</v>
      </c>
      <c r="D4331" s="227"/>
      <c r="E4331" s="226"/>
    </row>
    <row r="4332" spans="2:9">
      <c r="B4332" s="225">
        <v>1</v>
      </c>
      <c r="C4332" s="36" t="s">
        <v>976</v>
      </c>
      <c r="D4332" s="36"/>
      <c r="E4332" s="36"/>
    </row>
    <row r="4333" spans="2:9">
      <c r="B4333" s="225">
        <v>2</v>
      </c>
      <c r="C4333" s="909" t="s">
        <v>983</v>
      </c>
      <c r="D4333" s="909"/>
      <c r="E4333" s="909"/>
    </row>
    <row r="4334" spans="2:9">
      <c r="B4334" s="225">
        <v>3</v>
      </c>
      <c r="C4334" s="909" t="s">
        <v>948</v>
      </c>
      <c r="D4334" s="909"/>
      <c r="E4334" s="909"/>
    </row>
    <row r="4335" spans="2:9">
      <c r="D4335" s="227"/>
      <c r="E4335" s="226"/>
    </row>
    <row r="4336" spans="2:9">
      <c r="B4336" s="925" t="s">
        <v>984</v>
      </c>
      <c r="C4336" s="926"/>
      <c r="D4336" s="926"/>
      <c r="E4336" s="926"/>
      <c r="F4336" s="926"/>
      <c r="G4336" s="926"/>
      <c r="H4336" s="926"/>
      <c r="I4336" s="926"/>
    </row>
    <row r="4337" spans="2:6">
      <c r="D4337" s="227"/>
      <c r="E4337" s="226"/>
    </row>
    <row r="4338" spans="2:6" ht="30">
      <c r="B4338" s="228" t="s">
        <v>274</v>
      </c>
      <c r="C4338" s="228" t="s">
        <v>2</v>
      </c>
      <c r="D4338" s="152" t="s">
        <v>275</v>
      </c>
      <c r="E4338" s="158" t="s">
        <v>276</v>
      </c>
      <c r="F4338" s="158" t="s">
        <v>277</v>
      </c>
    </row>
    <row r="4339" spans="2:6" ht="15.75">
      <c r="B4339" s="228"/>
      <c r="C4339" s="117" t="s">
        <v>479</v>
      </c>
      <c r="D4339" s="177">
        <v>1</v>
      </c>
      <c r="E4339" s="98">
        <v>150000</v>
      </c>
      <c r="F4339" s="158">
        <f>E4339*D4339</f>
        <v>150000</v>
      </c>
    </row>
    <row r="4340" spans="2:6" ht="15.75">
      <c r="B4340" s="228"/>
      <c r="C4340" s="117" t="s">
        <v>480</v>
      </c>
      <c r="D4340" s="177">
        <v>1</v>
      </c>
      <c r="E4340" s="98">
        <v>125000</v>
      </c>
      <c r="F4340" s="158">
        <f t="shared" ref="F4340:F4346" si="94">E4340*D4340</f>
        <v>125000</v>
      </c>
    </row>
    <row r="4341" spans="2:6" ht="15.75">
      <c r="B4341" s="228"/>
      <c r="C4341" s="117" t="s">
        <v>481</v>
      </c>
      <c r="D4341" s="177">
        <v>3</v>
      </c>
      <c r="E4341" s="98">
        <v>100000</v>
      </c>
      <c r="F4341" s="158">
        <f t="shared" si="94"/>
        <v>300000</v>
      </c>
    </row>
    <row r="4342" spans="2:6" ht="15.75">
      <c r="B4342" s="228"/>
      <c r="C4342" s="117" t="s">
        <v>130</v>
      </c>
      <c r="D4342" s="177">
        <v>55</v>
      </c>
      <c r="E4342" s="116">
        <v>20000</v>
      </c>
      <c r="F4342" s="158">
        <f t="shared" si="94"/>
        <v>1100000</v>
      </c>
    </row>
    <row r="4343" spans="2:6" ht="15.75">
      <c r="B4343" s="228"/>
      <c r="C4343" s="117" t="s">
        <v>127</v>
      </c>
      <c r="D4343" s="177">
        <v>1</v>
      </c>
      <c r="E4343" s="116">
        <v>150000</v>
      </c>
      <c r="F4343" s="158">
        <f t="shared" si="94"/>
        <v>150000</v>
      </c>
    </row>
    <row r="4344" spans="2:6" ht="15.75">
      <c r="B4344" s="228"/>
      <c r="C4344" s="117" t="s">
        <v>205</v>
      </c>
      <c r="D4344" s="177">
        <v>60</v>
      </c>
      <c r="E4344" s="116">
        <v>20000</v>
      </c>
      <c r="F4344" s="158">
        <f t="shared" si="94"/>
        <v>1200000</v>
      </c>
    </row>
    <row r="4345" spans="2:6" ht="15.75">
      <c r="B4345" s="228"/>
      <c r="C4345" s="117" t="s">
        <v>571</v>
      </c>
      <c r="D4345" s="177">
        <v>55</v>
      </c>
      <c r="E4345" s="116">
        <v>150000</v>
      </c>
      <c r="F4345" s="158">
        <f t="shared" si="94"/>
        <v>8250000</v>
      </c>
    </row>
    <row r="4346" spans="2:6" ht="15.75">
      <c r="B4346" s="228"/>
      <c r="C4346" s="117" t="s">
        <v>572</v>
      </c>
      <c r="D4346" s="177">
        <v>1</v>
      </c>
      <c r="E4346" s="116">
        <v>100000</v>
      </c>
      <c r="F4346" s="158">
        <f t="shared" si="94"/>
        <v>100000</v>
      </c>
    </row>
    <row r="4347" spans="2:6">
      <c r="B4347" s="228"/>
      <c r="C4347" s="174"/>
      <c r="D4347" s="152"/>
      <c r="E4347" s="165"/>
      <c r="F4347" s="158"/>
    </row>
    <row r="4348" spans="2:6" ht="15.75">
      <c r="B4348" s="174"/>
      <c r="C4348" s="117"/>
      <c r="D4348" s="177"/>
      <c r="E4348" s="116"/>
      <c r="F4348" s="158"/>
    </row>
    <row r="4349" spans="2:6" ht="18.75">
      <c r="B4349" s="910" t="s">
        <v>263</v>
      </c>
      <c r="C4349" s="911"/>
      <c r="D4349" s="911"/>
      <c r="E4349" s="912"/>
      <c r="F4349" s="159">
        <f>SUM(F4339:F4348)</f>
        <v>11375000</v>
      </c>
    </row>
    <row r="4350" spans="2:6" ht="18.75">
      <c r="B4350" s="137"/>
      <c r="C4350" s="225" t="s">
        <v>280</v>
      </c>
      <c r="D4350" s="914" t="s">
        <v>786</v>
      </c>
      <c r="E4350" s="914"/>
      <c r="F4350" s="914"/>
    </row>
    <row r="4351" spans="2:6" ht="18.75">
      <c r="B4351" s="137"/>
      <c r="C4351" s="225" t="s">
        <v>281</v>
      </c>
      <c r="D4351" s="227"/>
      <c r="E4351" s="226" t="s">
        <v>278</v>
      </c>
    </row>
    <row r="4352" spans="2:6" ht="18.75">
      <c r="B4352" s="137"/>
      <c r="C4352" s="225"/>
      <c r="D4352" s="227"/>
      <c r="E4352" s="226"/>
    </row>
    <row r="4353" spans="2:9" ht="18.75">
      <c r="B4353" s="137"/>
      <c r="C4353" s="225"/>
      <c r="D4353" s="227"/>
      <c r="E4353" s="226"/>
    </row>
    <row r="4354" spans="2:9" ht="18.75">
      <c r="B4354" s="137"/>
      <c r="C4354" s="225" t="s">
        <v>784</v>
      </c>
      <c r="D4354" s="227"/>
      <c r="E4354" s="176" t="s">
        <v>876</v>
      </c>
    </row>
    <row r="4355" spans="2:9">
      <c r="D4355" s="227"/>
      <c r="E4355" s="226"/>
    </row>
    <row r="4356" spans="2:9" ht="21">
      <c r="B4356" s="915" t="s">
        <v>267</v>
      </c>
      <c r="C4356" s="915"/>
      <c r="D4356" s="915"/>
      <c r="E4356" s="915"/>
      <c r="F4356" s="915"/>
    </row>
    <row r="4357" spans="2:9">
      <c r="D4357" s="227"/>
      <c r="E4357" s="226"/>
    </row>
    <row r="4358" spans="2:9">
      <c r="B4358" s="908" t="s">
        <v>780</v>
      </c>
      <c r="C4358" s="908"/>
      <c r="D4358" s="908"/>
      <c r="E4358" s="908"/>
      <c r="F4358" s="908"/>
    </row>
    <row r="4359" spans="2:9">
      <c r="B4359" s="908" t="s">
        <v>781</v>
      </c>
      <c r="C4359" s="908"/>
      <c r="D4359" s="908"/>
      <c r="E4359" s="908"/>
      <c r="F4359" s="908"/>
    </row>
    <row r="4360" spans="2:9">
      <c r="B4360" t="s">
        <v>782</v>
      </c>
      <c r="D4360" s="227"/>
      <c r="E4360" s="226"/>
    </row>
    <row r="4361" spans="2:9">
      <c r="B4361" s="225">
        <v>1</v>
      </c>
      <c r="C4361" s="36" t="s">
        <v>976</v>
      </c>
      <c r="D4361" s="36"/>
      <c r="E4361" s="36"/>
    </row>
    <row r="4362" spans="2:9">
      <c r="B4362" s="225">
        <v>2</v>
      </c>
      <c r="C4362" s="909" t="s">
        <v>985</v>
      </c>
      <c r="D4362" s="909"/>
      <c r="E4362" s="909"/>
    </row>
    <row r="4363" spans="2:9">
      <c r="B4363" s="225">
        <v>3</v>
      </c>
      <c r="C4363" s="909" t="s">
        <v>948</v>
      </c>
      <c r="D4363" s="909"/>
      <c r="E4363" s="909"/>
    </row>
    <row r="4364" spans="2:9">
      <c r="D4364" s="227"/>
      <c r="E4364" s="226"/>
    </row>
    <row r="4365" spans="2:9">
      <c r="B4365" s="925" t="s">
        <v>986</v>
      </c>
      <c r="C4365" s="926"/>
      <c r="D4365" s="926"/>
      <c r="E4365" s="926"/>
      <c r="F4365" s="926"/>
      <c r="G4365" s="926"/>
      <c r="H4365" s="926"/>
      <c r="I4365" s="926"/>
    </row>
    <row r="4366" spans="2:9">
      <c r="D4366" s="227"/>
      <c r="E4366" s="226"/>
    </row>
    <row r="4367" spans="2:9" ht="30">
      <c r="B4367" s="228" t="s">
        <v>274</v>
      </c>
      <c r="C4367" s="228" t="s">
        <v>2</v>
      </c>
      <c r="D4367" s="152" t="s">
        <v>275</v>
      </c>
      <c r="E4367" s="216" t="s">
        <v>276</v>
      </c>
      <c r="F4367" s="158" t="s">
        <v>277</v>
      </c>
    </row>
    <row r="4368" spans="2:9" ht="15.75">
      <c r="B4368" s="228"/>
      <c r="C4368" s="96" t="s">
        <v>124</v>
      </c>
      <c r="D4368" s="177">
        <v>1</v>
      </c>
      <c r="E4368" s="98">
        <v>150000</v>
      </c>
      <c r="F4368" s="158">
        <f>E4368*D4368</f>
        <v>150000</v>
      </c>
    </row>
    <row r="4369" spans="2:6" ht="15.75">
      <c r="B4369" s="228"/>
      <c r="C4369" s="96" t="s">
        <v>125</v>
      </c>
      <c r="D4369" s="177">
        <v>1</v>
      </c>
      <c r="E4369" s="98">
        <v>125000</v>
      </c>
      <c r="F4369" s="158">
        <f t="shared" ref="F4369:F4375" si="95">E4369*D4369</f>
        <v>125000</v>
      </c>
    </row>
    <row r="4370" spans="2:6" ht="15.75">
      <c r="B4370" s="228"/>
      <c r="C4370" s="96" t="s">
        <v>126</v>
      </c>
      <c r="D4370" s="177">
        <v>3</v>
      </c>
      <c r="E4370" s="98">
        <v>100000</v>
      </c>
      <c r="F4370" s="158">
        <f t="shared" si="95"/>
        <v>300000</v>
      </c>
    </row>
    <row r="4371" spans="2:6" ht="15.75">
      <c r="B4371" s="228"/>
      <c r="C4371" s="123" t="s">
        <v>131</v>
      </c>
      <c r="D4371" s="91">
        <v>2</v>
      </c>
      <c r="E4371" s="116">
        <v>200000</v>
      </c>
      <c r="F4371" s="158">
        <f t="shared" si="95"/>
        <v>400000</v>
      </c>
    </row>
    <row r="4372" spans="2:6" ht="15.75">
      <c r="B4372" s="228"/>
      <c r="C4372" s="123" t="s">
        <v>130</v>
      </c>
      <c r="D4372" s="91">
        <v>126</v>
      </c>
      <c r="E4372" s="116">
        <v>20000</v>
      </c>
      <c r="F4372" s="158">
        <f t="shared" si="95"/>
        <v>2520000</v>
      </c>
    </row>
    <row r="4373" spans="2:6" ht="15.75">
      <c r="B4373" s="228"/>
      <c r="C4373" s="117" t="s">
        <v>127</v>
      </c>
      <c r="D4373" s="91">
        <v>1</v>
      </c>
      <c r="E4373" s="116">
        <v>350000</v>
      </c>
      <c r="F4373" s="158">
        <f t="shared" si="95"/>
        <v>350000</v>
      </c>
    </row>
    <row r="4374" spans="2:6" ht="15.75">
      <c r="B4374" s="228"/>
      <c r="C4374" s="117" t="s">
        <v>225</v>
      </c>
      <c r="D4374" s="91">
        <v>140</v>
      </c>
      <c r="E4374" s="116">
        <v>20000</v>
      </c>
      <c r="F4374" s="158">
        <f t="shared" si="95"/>
        <v>2800000</v>
      </c>
    </row>
    <row r="4375" spans="2:6" ht="15.75">
      <c r="B4375" s="228"/>
      <c r="C4375" s="117" t="s">
        <v>128</v>
      </c>
      <c r="D4375" s="177">
        <v>1</v>
      </c>
      <c r="E4375" s="116">
        <v>300000</v>
      </c>
      <c r="F4375" s="158">
        <f t="shared" si="95"/>
        <v>300000</v>
      </c>
    </row>
    <row r="4376" spans="2:6">
      <c r="B4376" s="228"/>
      <c r="C4376" s="174"/>
      <c r="D4376" s="152"/>
      <c r="E4376" s="165"/>
      <c r="F4376" s="158"/>
    </row>
    <row r="4377" spans="2:6" ht="15.75">
      <c r="B4377" s="174"/>
      <c r="C4377" s="117"/>
      <c r="D4377" s="177"/>
      <c r="E4377" s="116"/>
      <c r="F4377" s="158"/>
    </row>
    <row r="4378" spans="2:6" ht="18.75">
      <c r="B4378" s="910" t="s">
        <v>263</v>
      </c>
      <c r="C4378" s="911"/>
      <c r="D4378" s="911"/>
      <c r="E4378" s="912"/>
      <c r="F4378" s="159">
        <f>SUM(F4368:F4377)</f>
        <v>6945000</v>
      </c>
    </row>
    <row r="4379" spans="2:6" ht="18.75">
      <c r="B4379" s="137"/>
      <c r="C4379" s="225" t="s">
        <v>280</v>
      </c>
      <c r="D4379" s="914" t="s">
        <v>786</v>
      </c>
      <c r="E4379" s="914"/>
      <c r="F4379" s="914"/>
    </row>
    <row r="4380" spans="2:6" ht="18.75">
      <c r="B4380" s="137"/>
      <c r="C4380" s="225" t="s">
        <v>281</v>
      </c>
      <c r="D4380" s="227"/>
      <c r="E4380" s="226" t="s">
        <v>278</v>
      </c>
    </row>
    <row r="4381" spans="2:6" ht="18.75">
      <c r="B4381" s="137"/>
      <c r="C4381" s="225"/>
      <c r="D4381" s="227"/>
      <c r="E4381" s="226"/>
    </row>
    <row r="4382" spans="2:6" ht="18.75">
      <c r="B4382" s="137"/>
      <c r="C4382" s="225"/>
      <c r="D4382" s="227"/>
      <c r="E4382" s="226"/>
    </row>
    <row r="4383" spans="2:6" ht="18.75">
      <c r="B4383" s="137"/>
      <c r="C4383" s="225" t="s">
        <v>784</v>
      </c>
      <c r="D4383" s="227"/>
      <c r="E4383" s="176" t="s">
        <v>876</v>
      </c>
    </row>
    <row r="4385" spans="2:9" ht="21">
      <c r="B4385" s="915" t="s">
        <v>267</v>
      </c>
      <c r="C4385" s="915"/>
      <c r="D4385" s="915"/>
      <c r="E4385" s="915"/>
      <c r="F4385" s="915"/>
    </row>
    <row r="4386" spans="2:9">
      <c r="D4386" s="227"/>
      <c r="E4386" s="226"/>
    </row>
    <row r="4387" spans="2:9">
      <c r="B4387" s="908" t="s">
        <v>780</v>
      </c>
      <c r="C4387" s="908"/>
      <c r="D4387" s="908"/>
      <c r="E4387" s="908"/>
      <c r="F4387" s="908"/>
    </row>
    <row r="4388" spans="2:9">
      <c r="B4388" s="908" t="s">
        <v>781</v>
      </c>
      <c r="C4388" s="908"/>
      <c r="D4388" s="908"/>
      <c r="E4388" s="908"/>
      <c r="F4388" s="908"/>
    </row>
    <row r="4389" spans="2:9">
      <c r="B4389" t="s">
        <v>782</v>
      </c>
      <c r="D4389" s="227"/>
      <c r="E4389" s="226"/>
    </row>
    <row r="4390" spans="2:9">
      <c r="B4390" s="225">
        <v>1</v>
      </c>
      <c r="C4390" s="36" t="s">
        <v>976</v>
      </c>
      <c r="D4390" s="36"/>
      <c r="E4390" s="36"/>
    </row>
    <row r="4391" spans="2:9">
      <c r="B4391" s="225">
        <v>2</v>
      </c>
      <c r="C4391" s="909" t="s">
        <v>987</v>
      </c>
      <c r="D4391" s="909"/>
      <c r="E4391" s="909"/>
    </row>
    <row r="4392" spans="2:9">
      <c r="B4392" s="225">
        <v>3</v>
      </c>
      <c r="C4392" s="909" t="s">
        <v>948</v>
      </c>
      <c r="D4392" s="909"/>
      <c r="E4392" s="909"/>
    </row>
    <row r="4393" spans="2:9">
      <c r="D4393" s="227"/>
      <c r="E4393" s="226"/>
    </row>
    <row r="4394" spans="2:9">
      <c r="B4394" s="925" t="s">
        <v>988</v>
      </c>
      <c r="C4394" s="926"/>
      <c r="D4394" s="926"/>
      <c r="E4394" s="926"/>
      <c r="F4394" s="926"/>
      <c r="G4394" s="926"/>
      <c r="H4394" s="926"/>
      <c r="I4394" s="926"/>
    </row>
    <row r="4395" spans="2:9">
      <c r="D4395" s="227"/>
      <c r="E4395" s="226"/>
    </row>
    <row r="4396" spans="2:9" ht="30">
      <c r="B4396" s="228" t="s">
        <v>274</v>
      </c>
      <c r="C4396" s="228" t="s">
        <v>2</v>
      </c>
      <c r="D4396" s="152" t="s">
        <v>275</v>
      </c>
      <c r="E4396" s="216" t="s">
        <v>276</v>
      </c>
      <c r="F4396" s="158" t="s">
        <v>277</v>
      </c>
    </row>
    <row r="4397" spans="2:9" ht="15.75">
      <c r="B4397" s="228"/>
      <c r="C4397" s="96" t="s">
        <v>124</v>
      </c>
      <c r="D4397" s="177">
        <v>1</v>
      </c>
      <c r="E4397" s="98">
        <v>150000</v>
      </c>
      <c r="F4397" s="158">
        <f>E4397*D4397</f>
        <v>150000</v>
      </c>
    </row>
    <row r="4398" spans="2:9" ht="15.75">
      <c r="B4398" s="228"/>
      <c r="C4398" s="96" t="s">
        <v>125</v>
      </c>
      <c r="D4398" s="177">
        <v>1</v>
      </c>
      <c r="E4398" s="98">
        <v>125000</v>
      </c>
      <c r="F4398" s="158">
        <f t="shared" ref="F4398:F4404" si="96">E4398*D4398</f>
        <v>125000</v>
      </c>
    </row>
    <row r="4399" spans="2:9" ht="15.75">
      <c r="B4399" s="228"/>
      <c r="C4399" s="96" t="s">
        <v>126</v>
      </c>
      <c r="D4399" s="177">
        <v>3</v>
      </c>
      <c r="E4399" s="98">
        <v>100000</v>
      </c>
      <c r="F4399" s="158">
        <f t="shared" si="96"/>
        <v>300000</v>
      </c>
    </row>
    <row r="4400" spans="2:9" ht="15.75">
      <c r="B4400" s="228"/>
      <c r="C4400" s="123" t="s">
        <v>131</v>
      </c>
      <c r="D4400" s="177">
        <v>2</v>
      </c>
      <c r="E4400" s="116">
        <v>100000</v>
      </c>
      <c r="F4400" s="158">
        <f t="shared" si="96"/>
        <v>200000</v>
      </c>
    </row>
    <row r="4401" spans="2:6" ht="15.75">
      <c r="B4401" s="228"/>
      <c r="C4401" s="123" t="s">
        <v>130</v>
      </c>
      <c r="D4401" s="177">
        <v>92</v>
      </c>
      <c r="E4401" s="116">
        <v>20000</v>
      </c>
      <c r="F4401" s="158">
        <f t="shared" si="96"/>
        <v>1840000</v>
      </c>
    </row>
    <row r="4402" spans="2:6" ht="15.75">
      <c r="B4402" s="228"/>
      <c r="C4402" s="117" t="s">
        <v>127</v>
      </c>
      <c r="D4402" s="177">
        <v>1</v>
      </c>
      <c r="E4402" s="116">
        <v>500000</v>
      </c>
      <c r="F4402" s="158">
        <f t="shared" si="96"/>
        <v>500000</v>
      </c>
    </row>
    <row r="4403" spans="2:6" ht="15.75">
      <c r="B4403" s="228"/>
      <c r="C4403" s="117" t="s">
        <v>225</v>
      </c>
      <c r="D4403" s="177">
        <v>100</v>
      </c>
      <c r="E4403" s="116">
        <v>20000</v>
      </c>
      <c r="F4403" s="158">
        <f t="shared" si="96"/>
        <v>2000000</v>
      </c>
    </row>
    <row r="4404" spans="2:6" ht="15.75">
      <c r="B4404" s="228"/>
      <c r="C4404" s="117" t="s">
        <v>128</v>
      </c>
      <c r="D4404" s="177">
        <v>1</v>
      </c>
      <c r="E4404" s="116">
        <v>150000</v>
      </c>
      <c r="F4404" s="158">
        <f t="shared" si="96"/>
        <v>150000</v>
      </c>
    </row>
    <row r="4405" spans="2:6">
      <c r="B4405" s="228"/>
      <c r="C4405" s="174"/>
      <c r="D4405" s="152"/>
      <c r="E4405" s="165"/>
      <c r="F4405" s="158"/>
    </row>
    <row r="4406" spans="2:6" ht="15.75">
      <c r="B4406" s="174"/>
      <c r="C4406" s="117"/>
      <c r="D4406" s="177"/>
      <c r="E4406" s="116"/>
      <c r="F4406" s="158"/>
    </row>
    <row r="4407" spans="2:6" ht="18.75">
      <c r="B4407" s="910" t="s">
        <v>263</v>
      </c>
      <c r="C4407" s="911"/>
      <c r="D4407" s="911"/>
      <c r="E4407" s="912"/>
      <c r="F4407" s="159">
        <f>SUM(F4397:F4406)</f>
        <v>5265000</v>
      </c>
    </row>
    <row r="4408" spans="2:6" ht="18.75">
      <c r="B4408" s="137"/>
      <c r="C4408" s="225" t="s">
        <v>280</v>
      </c>
      <c r="D4408" s="914" t="s">
        <v>786</v>
      </c>
      <c r="E4408" s="914"/>
      <c r="F4408" s="914"/>
    </row>
    <row r="4409" spans="2:6" ht="18.75">
      <c r="B4409" s="137"/>
      <c r="C4409" s="225" t="s">
        <v>281</v>
      </c>
      <c r="D4409" s="227"/>
      <c r="E4409" s="226" t="s">
        <v>278</v>
      </c>
    </row>
    <row r="4410" spans="2:6" ht="18.75">
      <c r="B4410" s="137"/>
      <c r="C4410" s="225"/>
      <c r="D4410" s="227"/>
      <c r="E4410" s="226"/>
    </row>
    <row r="4411" spans="2:6" ht="18.75">
      <c r="B4411" s="137"/>
      <c r="C4411" s="225"/>
      <c r="D4411" s="227"/>
      <c r="E4411" s="226"/>
    </row>
    <row r="4412" spans="2:6" ht="18.75">
      <c r="B4412" s="137"/>
      <c r="C4412" s="225" t="s">
        <v>784</v>
      </c>
      <c r="D4412" s="227"/>
      <c r="E4412" s="176" t="s">
        <v>876</v>
      </c>
    </row>
    <row r="4414" spans="2:6" ht="21">
      <c r="B4414" s="915" t="s">
        <v>267</v>
      </c>
      <c r="C4414" s="915"/>
      <c r="D4414" s="915"/>
      <c r="E4414" s="915"/>
      <c r="F4414" s="915"/>
    </row>
    <row r="4415" spans="2:6">
      <c r="D4415" s="227"/>
      <c r="E4415" s="226"/>
    </row>
    <row r="4416" spans="2:6">
      <c r="B4416" s="908" t="s">
        <v>780</v>
      </c>
      <c r="C4416" s="908"/>
      <c r="D4416" s="908"/>
      <c r="E4416" s="908"/>
      <c r="F4416" s="908"/>
    </row>
    <row r="4417" spans="2:9">
      <c r="B4417" s="908" t="s">
        <v>781</v>
      </c>
      <c r="C4417" s="908"/>
      <c r="D4417" s="908"/>
      <c r="E4417" s="908"/>
      <c r="F4417" s="908"/>
    </row>
    <row r="4418" spans="2:9">
      <c r="B4418" t="s">
        <v>782</v>
      </c>
      <c r="D4418" s="227"/>
      <c r="E4418" s="226"/>
    </row>
    <row r="4419" spans="2:9">
      <c r="B4419" s="225">
        <v>1</v>
      </c>
      <c r="C4419" s="36" t="s">
        <v>976</v>
      </c>
      <c r="D4419" s="36"/>
      <c r="E4419" s="36"/>
    </row>
    <row r="4420" spans="2:9">
      <c r="B4420" s="225">
        <v>2</v>
      </c>
      <c r="C4420" s="909" t="s">
        <v>989</v>
      </c>
      <c r="D4420" s="909"/>
      <c r="E4420" s="909"/>
    </row>
    <row r="4421" spans="2:9">
      <c r="B4421" s="225">
        <v>3</v>
      </c>
      <c r="C4421" s="909" t="s">
        <v>944</v>
      </c>
      <c r="D4421" s="909"/>
      <c r="E4421" s="909"/>
    </row>
    <row r="4422" spans="2:9">
      <c r="D4422" s="227"/>
      <c r="E4422" s="226"/>
    </row>
    <row r="4423" spans="2:9" ht="15" customHeight="1">
      <c r="B4423" s="925" t="s">
        <v>991</v>
      </c>
      <c r="C4423" s="926"/>
      <c r="D4423" s="926"/>
      <c r="E4423" s="926"/>
      <c r="F4423" s="926"/>
      <c r="G4423" s="926"/>
      <c r="H4423" s="926"/>
      <c r="I4423" s="926"/>
    </row>
    <row r="4424" spans="2:9">
      <c r="D4424" s="227"/>
      <c r="E4424" s="226"/>
    </row>
    <row r="4425" spans="2:9" ht="30">
      <c r="B4425" s="228" t="s">
        <v>274</v>
      </c>
      <c r="C4425" s="228" t="s">
        <v>2</v>
      </c>
      <c r="D4425" s="152" t="s">
        <v>275</v>
      </c>
      <c r="E4425" s="216" t="s">
        <v>276</v>
      </c>
      <c r="F4425" s="158" t="s">
        <v>277</v>
      </c>
    </row>
    <row r="4426" spans="2:9" ht="15.75">
      <c r="B4426" s="228"/>
      <c r="C4426" s="96" t="s">
        <v>124</v>
      </c>
      <c r="D4426" s="177">
        <v>1</v>
      </c>
      <c r="E4426" s="98">
        <v>150000</v>
      </c>
      <c r="F4426" s="158">
        <f>E4426*D4426</f>
        <v>150000</v>
      </c>
    </row>
    <row r="4427" spans="2:9" ht="15.75">
      <c r="B4427" s="228"/>
      <c r="C4427" s="96" t="s">
        <v>125</v>
      </c>
      <c r="D4427" s="177">
        <v>1</v>
      </c>
      <c r="E4427" s="98">
        <v>125000</v>
      </c>
      <c r="F4427" s="158">
        <f t="shared" ref="F4427:F4432" si="97">E4427*D4427</f>
        <v>125000</v>
      </c>
    </row>
    <row r="4428" spans="2:9" ht="15.75">
      <c r="B4428" s="228"/>
      <c r="C4428" s="96" t="s">
        <v>126</v>
      </c>
      <c r="D4428" s="177">
        <v>3</v>
      </c>
      <c r="E4428" s="98">
        <v>100000</v>
      </c>
      <c r="F4428" s="158">
        <f t="shared" si="97"/>
        <v>300000</v>
      </c>
    </row>
    <row r="4429" spans="2:9" ht="15.75">
      <c r="B4429" s="228"/>
      <c r="C4429" s="117" t="s">
        <v>127</v>
      </c>
      <c r="D4429" s="177">
        <v>1</v>
      </c>
      <c r="E4429" s="116">
        <v>200000</v>
      </c>
      <c r="F4429" s="158">
        <f t="shared" si="97"/>
        <v>200000</v>
      </c>
    </row>
    <row r="4430" spans="2:9" ht="15.75">
      <c r="B4430" s="228"/>
      <c r="C4430" s="117" t="s">
        <v>225</v>
      </c>
      <c r="D4430" s="177">
        <v>35</v>
      </c>
      <c r="E4430" s="116">
        <v>20000</v>
      </c>
      <c r="F4430" s="158">
        <f t="shared" si="97"/>
        <v>700000</v>
      </c>
    </row>
    <row r="4431" spans="2:9" ht="15.75">
      <c r="B4431" s="228"/>
      <c r="C4431" s="117" t="s">
        <v>571</v>
      </c>
      <c r="D4431" s="177">
        <v>25</v>
      </c>
      <c r="E4431" s="116">
        <v>250000</v>
      </c>
      <c r="F4431" s="158">
        <f t="shared" si="97"/>
        <v>6250000</v>
      </c>
    </row>
    <row r="4432" spans="2:9" ht="15.75">
      <c r="B4432" s="228"/>
      <c r="C4432" s="117" t="s">
        <v>128</v>
      </c>
      <c r="D4432" s="177">
        <v>1</v>
      </c>
      <c r="E4432" s="116">
        <v>200000</v>
      </c>
      <c r="F4432" s="158">
        <f t="shared" si="97"/>
        <v>200000</v>
      </c>
    </row>
    <row r="4433" spans="2:6">
      <c r="B4433" s="228"/>
      <c r="C4433" s="174"/>
      <c r="D4433" s="152"/>
      <c r="E4433" s="165"/>
      <c r="F4433" s="158"/>
    </row>
    <row r="4434" spans="2:6" ht="15.75">
      <c r="B4434" s="174"/>
      <c r="C4434" s="117"/>
      <c r="D4434" s="177"/>
      <c r="E4434" s="116"/>
      <c r="F4434" s="158"/>
    </row>
    <row r="4435" spans="2:6" ht="18.75">
      <c r="B4435" s="910" t="s">
        <v>263</v>
      </c>
      <c r="C4435" s="911"/>
      <c r="D4435" s="911"/>
      <c r="E4435" s="912"/>
      <c r="F4435" s="159">
        <f>SUM(F4426:F4434)</f>
        <v>7925000</v>
      </c>
    </row>
    <row r="4436" spans="2:6" ht="18.75">
      <c r="B4436" s="137"/>
      <c r="C4436" s="225" t="s">
        <v>280</v>
      </c>
      <c r="D4436" s="914" t="s">
        <v>786</v>
      </c>
      <c r="E4436" s="914"/>
      <c r="F4436" s="914"/>
    </row>
    <row r="4437" spans="2:6" ht="18.75">
      <c r="B4437" s="137"/>
      <c r="C4437" s="225" t="s">
        <v>281</v>
      </c>
      <c r="D4437" s="227"/>
      <c r="E4437" s="226" t="s">
        <v>278</v>
      </c>
    </row>
    <row r="4438" spans="2:6" ht="18.75">
      <c r="B4438" s="137"/>
      <c r="C4438" s="225"/>
      <c r="D4438" s="227"/>
      <c r="E4438" s="226"/>
    </row>
    <row r="4439" spans="2:6" ht="18.75">
      <c r="B4439" s="137"/>
      <c r="C4439" s="225"/>
      <c r="D4439" s="227"/>
      <c r="E4439" s="226"/>
    </row>
    <row r="4440" spans="2:6" ht="18.75">
      <c r="B4440" s="137"/>
      <c r="C4440" s="225" t="s">
        <v>784</v>
      </c>
      <c r="D4440" s="227"/>
      <c r="E4440" s="176" t="s">
        <v>876</v>
      </c>
    </row>
    <row r="4442" spans="2:6" ht="21">
      <c r="B4442" s="915" t="s">
        <v>267</v>
      </c>
      <c r="C4442" s="915"/>
      <c r="D4442" s="915"/>
      <c r="E4442" s="915"/>
      <c r="F4442" s="915"/>
    </row>
    <row r="4443" spans="2:6">
      <c r="D4443" s="227"/>
      <c r="E4443" s="226"/>
    </row>
    <row r="4444" spans="2:6">
      <c r="B4444" s="908" t="s">
        <v>780</v>
      </c>
      <c r="C4444" s="908"/>
      <c r="D4444" s="908"/>
      <c r="E4444" s="908"/>
      <c r="F4444" s="908"/>
    </row>
    <row r="4445" spans="2:6">
      <c r="B4445" s="908" t="s">
        <v>781</v>
      </c>
      <c r="C4445" s="908"/>
      <c r="D4445" s="908"/>
      <c r="E4445" s="908"/>
      <c r="F4445" s="908"/>
    </row>
    <row r="4446" spans="2:6">
      <c r="B4446" t="s">
        <v>782</v>
      </c>
      <c r="D4446" s="227"/>
      <c r="E4446" s="226"/>
    </row>
    <row r="4447" spans="2:6">
      <c r="B4447" s="225">
        <v>1</v>
      </c>
      <c r="C4447" s="36" t="s">
        <v>976</v>
      </c>
      <c r="D4447" s="36"/>
      <c r="E4447" s="36"/>
    </row>
    <row r="4448" spans="2:6">
      <c r="B4448" s="225">
        <v>2</v>
      </c>
      <c r="C4448" s="909" t="s">
        <v>990</v>
      </c>
      <c r="D4448" s="909"/>
      <c r="E4448" s="909"/>
    </row>
    <row r="4449" spans="2:9">
      <c r="B4449" s="225">
        <v>3</v>
      </c>
      <c r="C4449" s="909" t="s">
        <v>1287</v>
      </c>
      <c r="D4449" s="909"/>
      <c r="E4449" s="909"/>
    </row>
    <row r="4450" spans="2:9">
      <c r="D4450" s="227"/>
      <c r="E4450" s="226"/>
    </row>
    <row r="4451" spans="2:9" ht="15" customHeight="1">
      <c r="B4451" s="925" t="s">
        <v>994</v>
      </c>
      <c r="C4451" s="925"/>
      <c r="D4451" s="925"/>
      <c r="E4451" s="925"/>
      <c r="F4451" s="925"/>
      <c r="G4451" s="925"/>
      <c r="H4451" s="925"/>
      <c r="I4451" s="925"/>
    </row>
    <row r="4452" spans="2:9">
      <c r="B4452" s="925"/>
      <c r="C4452" s="925"/>
      <c r="D4452" s="925"/>
      <c r="E4452" s="925"/>
      <c r="F4452" s="925"/>
      <c r="G4452" s="925"/>
      <c r="H4452" s="925"/>
      <c r="I4452" s="925"/>
    </row>
    <row r="4453" spans="2:9">
      <c r="B4453" s="472"/>
      <c r="C4453" s="472"/>
      <c r="D4453" s="472"/>
      <c r="E4453" s="472"/>
      <c r="F4453" s="472"/>
      <c r="G4453" s="472"/>
      <c r="H4453" s="472"/>
      <c r="I4453" s="472"/>
    </row>
    <row r="4454" spans="2:9" ht="30">
      <c r="B4454" s="228" t="s">
        <v>274</v>
      </c>
      <c r="C4454" s="228" t="s">
        <v>2</v>
      </c>
      <c r="D4454" s="152" t="s">
        <v>275</v>
      </c>
      <c r="E4454" s="216" t="s">
        <v>276</v>
      </c>
      <c r="F4454" s="158" t="s">
        <v>277</v>
      </c>
    </row>
    <row r="4455" spans="2:9" ht="15.75">
      <c r="B4455" s="228"/>
      <c r="C4455" s="117" t="s">
        <v>479</v>
      </c>
      <c r="D4455" s="177">
        <v>1</v>
      </c>
      <c r="E4455" s="97">
        <v>150000</v>
      </c>
      <c r="F4455" s="158">
        <f>E4455*D4455</f>
        <v>150000</v>
      </c>
    </row>
    <row r="4456" spans="2:9" ht="15.75">
      <c r="B4456" s="228"/>
      <c r="C4456" s="117" t="s">
        <v>480</v>
      </c>
      <c r="D4456" s="177">
        <v>1</v>
      </c>
      <c r="E4456" s="97">
        <v>125000</v>
      </c>
      <c r="F4456" s="158">
        <f t="shared" ref="F4456:F4466" si="98">E4456*D4456</f>
        <v>125000</v>
      </c>
    </row>
    <row r="4457" spans="2:9" ht="15.75">
      <c r="B4457" s="228"/>
      <c r="C4457" s="117" t="s">
        <v>481</v>
      </c>
      <c r="D4457" s="177">
        <v>5</v>
      </c>
      <c r="E4457" s="97">
        <v>100000</v>
      </c>
      <c r="F4457" s="158">
        <f t="shared" si="98"/>
        <v>500000</v>
      </c>
    </row>
    <row r="4458" spans="2:9" ht="15.75">
      <c r="B4458" s="228"/>
      <c r="C4458" s="117" t="s">
        <v>131</v>
      </c>
      <c r="D4458" s="177">
        <v>2</v>
      </c>
      <c r="E4458" s="92">
        <v>200000</v>
      </c>
      <c r="F4458" s="158">
        <f t="shared" si="98"/>
        <v>400000</v>
      </c>
    </row>
    <row r="4459" spans="2:9" ht="15.75">
      <c r="B4459" s="228"/>
      <c r="C4459" s="117" t="s">
        <v>127</v>
      </c>
      <c r="D4459" s="177">
        <v>1</v>
      </c>
      <c r="E4459" s="92">
        <v>100000</v>
      </c>
      <c r="F4459" s="158">
        <f t="shared" si="98"/>
        <v>100000</v>
      </c>
    </row>
    <row r="4460" spans="2:9" ht="15.75">
      <c r="B4460" s="228"/>
      <c r="C4460" s="117" t="s">
        <v>128</v>
      </c>
      <c r="D4460" s="177">
        <v>1</v>
      </c>
      <c r="E4460" s="92">
        <v>150000</v>
      </c>
      <c r="F4460" s="158">
        <f t="shared" si="98"/>
        <v>150000</v>
      </c>
    </row>
    <row r="4461" spans="2:9" ht="15.75">
      <c r="B4461" s="228"/>
      <c r="C4461" s="117" t="s">
        <v>603</v>
      </c>
      <c r="D4461" s="177">
        <v>200</v>
      </c>
      <c r="E4461" s="92">
        <v>20000</v>
      </c>
      <c r="F4461" s="158">
        <f t="shared" si="98"/>
        <v>4000000</v>
      </c>
    </row>
    <row r="4462" spans="2:9" ht="15.75">
      <c r="B4462" s="228"/>
      <c r="C4462" s="117" t="s">
        <v>604</v>
      </c>
      <c r="D4462" s="177">
        <v>1</v>
      </c>
      <c r="E4462" s="92">
        <v>400000</v>
      </c>
      <c r="F4462" s="158">
        <f t="shared" si="98"/>
        <v>400000</v>
      </c>
    </row>
    <row r="4463" spans="2:9" ht="15.75">
      <c r="B4463" s="228"/>
      <c r="C4463" s="117" t="s">
        <v>605</v>
      </c>
      <c r="D4463" s="177">
        <v>1</v>
      </c>
      <c r="E4463" s="92">
        <v>800000</v>
      </c>
      <c r="F4463" s="158">
        <f t="shared" si="98"/>
        <v>800000</v>
      </c>
    </row>
    <row r="4464" spans="2:9" ht="15.75">
      <c r="B4464" s="228"/>
      <c r="C4464" s="117" t="s">
        <v>606</v>
      </c>
      <c r="D4464" s="177">
        <v>1</v>
      </c>
      <c r="E4464" s="92">
        <v>1000000</v>
      </c>
      <c r="F4464" s="158">
        <f t="shared" si="98"/>
        <v>1000000</v>
      </c>
    </row>
    <row r="4465" spans="2:6" ht="15.75">
      <c r="B4465" s="228"/>
      <c r="C4465" s="117" t="s">
        <v>607</v>
      </c>
      <c r="D4465" s="177">
        <v>200</v>
      </c>
      <c r="E4465" s="92">
        <v>2000</v>
      </c>
      <c r="F4465" s="158">
        <f t="shared" si="98"/>
        <v>400000</v>
      </c>
    </row>
    <row r="4466" spans="2:6" ht="15.75">
      <c r="B4466" s="228"/>
      <c r="C4466" s="117" t="s">
        <v>608</v>
      </c>
      <c r="D4466" s="177">
        <v>1</v>
      </c>
      <c r="E4466" s="92">
        <v>600000</v>
      </c>
      <c r="F4466" s="158">
        <f t="shared" si="98"/>
        <v>600000</v>
      </c>
    </row>
    <row r="4467" spans="2:6" ht="15.75">
      <c r="B4467" s="174"/>
      <c r="C4467" s="117"/>
      <c r="D4467" s="177"/>
      <c r="E4467" s="116"/>
      <c r="F4467" s="158"/>
    </row>
    <row r="4468" spans="2:6" ht="18.75">
      <c r="B4468" s="910" t="s">
        <v>263</v>
      </c>
      <c r="C4468" s="911"/>
      <c r="D4468" s="911"/>
      <c r="E4468" s="912"/>
      <c r="F4468" s="159">
        <f>SUM(F4455:F4467)</f>
        <v>8625000</v>
      </c>
    </row>
    <row r="4469" spans="2:6" ht="18.75">
      <c r="B4469" s="137"/>
      <c r="C4469" s="225" t="s">
        <v>280</v>
      </c>
      <c r="D4469" s="914" t="s">
        <v>1288</v>
      </c>
      <c r="E4469" s="914"/>
      <c r="F4469" s="914"/>
    </row>
    <row r="4470" spans="2:6" ht="18.75">
      <c r="B4470" s="137"/>
      <c r="C4470" s="225" t="s">
        <v>281</v>
      </c>
      <c r="D4470" s="919" t="s">
        <v>278</v>
      </c>
      <c r="E4470" s="919"/>
      <c r="F4470" s="919"/>
    </row>
    <row r="4471" spans="2:6" ht="18.75">
      <c r="B4471" s="137"/>
      <c r="C4471" s="225"/>
      <c r="D4471" s="227"/>
      <c r="E4471" s="226"/>
    </row>
    <row r="4472" spans="2:6" ht="18.75">
      <c r="B4472" s="137"/>
      <c r="C4472" s="225"/>
      <c r="D4472" s="227"/>
      <c r="E4472" s="226"/>
    </row>
    <row r="4473" spans="2:6" ht="18.75">
      <c r="B4473" s="137"/>
      <c r="C4473" s="225" t="s">
        <v>784</v>
      </c>
      <c r="D4473" s="227"/>
      <c r="E4473" s="176" t="s">
        <v>876</v>
      </c>
    </row>
    <row r="4474" spans="2:6" ht="18.75">
      <c r="B4474" s="137"/>
      <c r="C4474" s="471" t="s">
        <v>1108</v>
      </c>
      <c r="D4474" s="475"/>
      <c r="E4474" s="176"/>
      <c r="F4474" s="474"/>
    </row>
    <row r="4475" spans="2:6" ht="18.75">
      <c r="B4475" s="137"/>
      <c r="C4475" s="471"/>
      <c r="D4475" s="475"/>
      <c r="E4475" s="176"/>
      <c r="F4475" s="474"/>
    </row>
    <row r="4476" spans="2:6" ht="18.75">
      <c r="B4476" s="137"/>
      <c r="C4476" s="471"/>
      <c r="D4476" s="475"/>
      <c r="E4476" s="176"/>
      <c r="F4476" s="474"/>
    </row>
    <row r="4477" spans="2:6" ht="18.75">
      <c r="B4477" s="137"/>
      <c r="C4477" s="471"/>
      <c r="D4477" s="475"/>
      <c r="E4477" s="176"/>
      <c r="F4477" s="474"/>
    </row>
    <row r="4478" spans="2:6" ht="18.75">
      <c r="B4478" s="137"/>
      <c r="C4478" s="471"/>
      <c r="D4478" s="475"/>
      <c r="E4478" s="176"/>
      <c r="F4478" s="474"/>
    </row>
    <row r="4479" spans="2:6" ht="18.75">
      <c r="B4479" s="137"/>
      <c r="C4479" s="471"/>
      <c r="D4479" s="475"/>
      <c r="E4479" s="176"/>
      <c r="F4479" s="474"/>
    </row>
    <row r="4480" spans="2:6" ht="18.75">
      <c r="B4480" s="137"/>
      <c r="C4480" s="471"/>
      <c r="D4480" s="475"/>
      <c r="E4480" s="176"/>
      <c r="F4480" s="474"/>
    </row>
    <row r="4481" spans="2:6" ht="18.75">
      <c r="B4481" s="137"/>
      <c r="C4481" s="471"/>
      <c r="D4481" s="475"/>
      <c r="E4481" s="176"/>
      <c r="F4481" s="474"/>
    </row>
    <row r="4482" spans="2:6" ht="18.75">
      <c r="B4482" s="137"/>
      <c r="C4482" s="471"/>
      <c r="D4482" s="475"/>
      <c r="E4482" s="176"/>
      <c r="F4482" s="474"/>
    </row>
    <row r="4483" spans="2:6" ht="18.75">
      <c r="B4483" s="137"/>
      <c r="C4483" s="471"/>
      <c r="D4483" s="475"/>
      <c r="E4483" s="176"/>
      <c r="F4483" s="474"/>
    </row>
    <row r="4484" spans="2:6" ht="18.75">
      <c r="B4484" s="137"/>
      <c r="C4484" s="471"/>
      <c r="D4484" s="475"/>
      <c r="E4484" s="176"/>
      <c r="F4484" s="474"/>
    </row>
    <row r="4485" spans="2:6" ht="18.75">
      <c r="B4485" s="137"/>
      <c r="C4485" s="559"/>
      <c r="D4485" s="560"/>
      <c r="E4485" s="176"/>
      <c r="F4485" s="563"/>
    </row>
    <row r="4486" spans="2:6" ht="18.75">
      <c r="B4486" s="137"/>
      <c r="C4486" s="559"/>
      <c r="D4486" s="560"/>
      <c r="E4486" s="176"/>
      <c r="F4486" s="563"/>
    </row>
    <row r="4487" spans="2:6" ht="18.75">
      <c r="B4487" s="137"/>
      <c r="C4487" s="559"/>
      <c r="D4487" s="560"/>
      <c r="E4487" s="176"/>
      <c r="F4487" s="563"/>
    </row>
    <row r="4488" spans="2:6" ht="18.75">
      <c r="B4488" s="137"/>
      <c r="C4488" s="559"/>
      <c r="D4488" s="560"/>
      <c r="E4488" s="176"/>
      <c r="F4488" s="563"/>
    </row>
    <row r="4489" spans="2:6" ht="18.75">
      <c r="B4489" s="137"/>
      <c r="C4489" s="559"/>
      <c r="D4489" s="560"/>
      <c r="E4489" s="176"/>
      <c r="F4489" s="563"/>
    </row>
    <row r="4490" spans="2:6" ht="18.75">
      <c r="B4490" s="137"/>
      <c r="C4490" s="559"/>
      <c r="D4490" s="560"/>
      <c r="E4490" s="176"/>
      <c r="F4490" s="563"/>
    </row>
    <row r="4491" spans="2:6" ht="18.75">
      <c r="B4491" s="137"/>
      <c r="C4491" s="559"/>
      <c r="D4491" s="560"/>
      <c r="E4491" s="176"/>
      <c r="F4491" s="563"/>
    </row>
    <row r="4492" spans="2:6" ht="18.75">
      <c r="B4492" s="137"/>
      <c r="C4492" s="559"/>
      <c r="D4492" s="560"/>
      <c r="E4492" s="176"/>
      <c r="F4492" s="563"/>
    </row>
    <row r="4493" spans="2:6" ht="18.75">
      <c r="B4493" s="137"/>
      <c r="C4493" s="559"/>
      <c r="D4493" s="560"/>
      <c r="E4493" s="176"/>
      <c r="F4493" s="563"/>
    </row>
    <row r="4494" spans="2:6" ht="18.75">
      <c r="B4494" s="137"/>
      <c r="C4494" s="559"/>
      <c r="D4494" s="560"/>
      <c r="E4494" s="176"/>
      <c r="F4494" s="563"/>
    </row>
    <row r="4495" spans="2:6" ht="18.75">
      <c r="B4495" s="137"/>
      <c r="C4495" s="559"/>
      <c r="D4495" s="560"/>
      <c r="E4495" s="176"/>
      <c r="F4495" s="563"/>
    </row>
    <row r="4496" spans="2:6" ht="18.75">
      <c r="B4496" s="137"/>
      <c r="C4496" s="559"/>
      <c r="D4496" s="560"/>
      <c r="E4496" s="176"/>
      <c r="F4496" s="563"/>
    </row>
    <row r="4497" spans="2:9" ht="18.75">
      <c r="B4497" s="937" t="s">
        <v>267</v>
      </c>
      <c r="C4497" s="937"/>
      <c r="D4497" s="937"/>
      <c r="E4497" s="937"/>
      <c r="F4497" s="937"/>
    </row>
    <row r="4498" spans="2:9" ht="15.75">
      <c r="B4498" s="576"/>
      <c r="C4498" s="576"/>
      <c r="D4498" s="561"/>
      <c r="E4498" s="577"/>
      <c r="F4498" s="577"/>
    </row>
    <row r="4499" spans="2:9" ht="15.75">
      <c r="B4499" s="916" t="s">
        <v>780</v>
      </c>
      <c r="C4499" s="916"/>
      <c r="D4499" s="916"/>
      <c r="E4499" s="916"/>
      <c r="F4499" s="916"/>
    </row>
    <row r="4500" spans="2:9" ht="15.75">
      <c r="B4500" s="916" t="s">
        <v>781</v>
      </c>
      <c r="C4500" s="916"/>
      <c r="D4500" s="916"/>
      <c r="E4500" s="916"/>
      <c r="F4500" s="916"/>
    </row>
    <row r="4501" spans="2:9" ht="15.75">
      <c r="B4501" s="576" t="s">
        <v>782</v>
      </c>
      <c r="C4501" s="576"/>
      <c r="D4501" s="561"/>
      <c r="E4501" s="577"/>
      <c r="F4501" s="577"/>
    </row>
    <row r="4502" spans="2:9" ht="15.75">
      <c r="B4502" s="561">
        <v>1</v>
      </c>
      <c r="C4502" s="578" t="s">
        <v>976</v>
      </c>
      <c r="D4502" s="578"/>
      <c r="E4502" s="578"/>
      <c r="F4502" s="577"/>
    </row>
    <row r="4503" spans="2:9" ht="15.75">
      <c r="B4503" s="561">
        <v>2</v>
      </c>
      <c r="C4503" s="917" t="s">
        <v>978</v>
      </c>
      <c r="D4503" s="917"/>
      <c r="E4503" s="917"/>
      <c r="F4503" s="577"/>
    </row>
    <row r="4504" spans="2:9" ht="15.75">
      <c r="B4504" s="561">
        <v>3</v>
      </c>
      <c r="C4504" s="917" t="s">
        <v>1330</v>
      </c>
      <c r="D4504" s="917"/>
      <c r="E4504" s="917"/>
      <c r="F4504" s="577"/>
    </row>
    <row r="4505" spans="2:9">
      <c r="D4505" s="230"/>
      <c r="E4505" s="231"/>
      <c r="F4505" s="231"/>
    </row>
    <row r="4506" spans="2:9" ht="15" customHeight="1">
      <c r="B4506" s="929" t="s">
        <v>996</v>
      </c>
      <c r="C4506" s="929"/>
      <c r="D4506" s="929"/>
      <c r="E4506" s="929"/>
      <c r="F4506" s="929"/>
      <c r="G4506" s="536"/>
      <c r="H4506" s="536"/>
      <c r="I4506" s="536"/>
    </row>
    <row r="4507" spans="2:9">
      <c r="B4507" s="536"/>
      <c r="C4507" s="536"/>
      <c r="D4507" s="536"/>
      <c r="E4507" s="536"/>
      <c r="F4507" s="536"/>
      <c r="G4507" s="536"/>
      <c r="H4507" s="536"/>
      <c r="I4507" s="536"/>
    </row>
    <row r="4508" spans="2:9" ht="30">
      <c r="B4508" s="232" t="s">
        <v>274</v>
      </c>
      <c r="C4508" s="232" t="s">
        <v>2</v>
      </c>
      <c r="D4508" s="152" t="s">
        <v>275</v>
      </c>
      <c r="E4508" s="216" t="s">
        <v>276</v>
      </c>
      <c r="F4508" s="158" t="s">
        <v>277</v>
      </c>
    </row>
    <row r="4509" spans="2:9" ht="15.75">
      <c r="B4509" s="232">
        <v>1</v>
      </c>
      <c r="C4509" s="117" t="s">
        <v>479</v>
      </c>
      <c r="D4509" s="177">
        <v>1</v>
      </c>
      <c r="E4509" s="97">
        <v>150000</v>
      </c>
      <c r="F4509" s="158">
        <f>E4509*D4509</f>
        <v>150000</v>
      </c>
    </row>
    <row r="4510" spans="2:9" ht="15.75">
      <c r="B4510" s="232">
        <v>2</v>
      </c>
      <c r="C4510" s="117" t="s">
        <v>480</v>
      </c>
      <c r="D4510" s="177">
        <v>1</v>
      </c>
      <c r="E4510" s="97">
        <v>125000</v>
      </c>
      <c r="F4510" s="158">
        <f t="shared" ref="F4510:F4520" si="99">E4510*D4510</f>
        <v>125000</v>
      </c>
    </row>
    <row r="4511" spans="2:9" ht="15.75">
      <c r="B4511" s="564">
        <v>3</v>
      </c>
      <c r="C4511" s="117" t="s">
        <v>481</v>
      </c>
      <c r="D4511" s="177">
        <v>5</v>
      </c>
      <c r="E4511" s="97">
        <v>100000</v>
      </c>
      <c r="F4511" s="158">
        <f t="shared" si="99"/>
        <v>500000</v>
      </c>
    </row>
    <row r="4512" spans="2:9" ht="15.75">
      <c r="B4512" s="564">
        <v>4</v>
      </c>
      <c r="C4512" s="117" t="s">
        <v>611</v>
      </c>
      <c r="D4512" s="177">
        <v>3</v>
      </c>
      <c r="E4512" s="92">
        <v>150000</v>
      </c>
      <c r="F4512" s="158">
        <f t="shared" si="99"/>
        <v>450000</v>
      </c>
    </row>
    <row r="4513" spans="2:6" ht="15.75">
      <c r="B4513" s="564">
        <v>5</v>
      </c>
      <c r="C4513" s="117" t="s">
        <v>127</v>
      </c>
      <c r="D4513" s="177">
        <v>1</v>
      </c>
      <c r="E4513" s="92">
        <v>100000</v>
      </c>
      <c r="F4513" s="158">
        <f t="shared" si="99"/>
        <v>100000</v>
      </c>
    </row>
    <row r="4514" spans="2:6" ht="15.75">
      <c r="B4514" s="564">
        <v>6</v>
      </c>
      <c r="C4514" s="117" t="s">
        <v>128</v>
      </c>
      <c r="D4514" s="177">
        <v>1</v>
      </c>
      <c r="E4514" s="92">
        <v>150000</v>
      </c>
      <c r="F4514" s="158">
        <f t="shared" si="99"/>
        <v>150000</v>
      </c>
    </row>
    <row r="4515" spans="2:6" ht="15.75">
      <c r="B4515" s="564">
        <v>7</v>
      </c>
      <c r="C4515" s="117" t="s">
        <v>603</v>
      </c>
      <c r="D4515" s="177">
        <v>200</v>
      </c>
      <c r="E4515" s="92">
        <v>20000</v>
      </c>
      <c r="F4515" s="158">
        <f t="shared" si="99"/>
        <v>4000000</v>
      </c>
    </row>
    <row r="4516" spans="2:6" ht="15.75">
      <c r="B4516" s="564">
        <v>8</v>
      </c>
      <c r="C4516" s="117" t="s">
        <v>997</v>
      </c>
      <c r="D4516" s="177">
        <v>1</v>
      </c>
      <c r="E4516" s="92">
        <v>600000</v>
      </c>
      <c r="F4516" s="158">
        <f t="shared" si="99"/>
        <v>600000</v>
      </c>
    </row>
    <row r="4517" spans="2:6" ht="15.75">
      <c r="B4517" s="564">
        <v>9</v>
      </c>
      <c r="C4517" s="117" t="s">
        <v>606</v>
      </c>
      <c r="D4517" s="177">
        <v>1</v>
      </c>
      <c r="E4517" s="92">
        <v>1000000</v>
      </c>
      <c r="F4517" s="158">
        <f t="shared" si="99"/>
        <v>1000000</v>
      </c>
    </row>
    <row r="4518" spans="2:6" ht="15.75">
      <c r="B4518" s="564">
        <v>10</v>
      </c>
      <c r="C4518" s="117" t="s">
        <v>607</v>
      </c>
      <c r="D4518" s="177">
        <v>200</v>
      </c>
      <c r="E4518" s="92">
        <v>2000</v>
      </c>
      <c r="F4518" s="158">
        <f t="shared" si="99"/>
        <v>400000</v>
      </c>
    </row>
    <row r="4519" spans="2:6" ht="15.75">
      <c r="B4519" s="564">
        <v>11</v>
      </c>
      <c r="C4519" s="117" t="s">
        <v>608</v>
      </c>
      <c r="D4519" s="177">
        <v>1</v>
      </c>
      <c r="E4519" s="92">
        <v>600000</v>
      </c>
      <c r="F4519" s="158">
        <f t="shared" si="99"/>
        <v>600000</v>
      </c>
    </row>
    <row r="4520" spans="2:6" ht="15.75">
      <c r="B4520" s="564">
        <v>12</v>
      </c>
      <c r="C4520" s="99" t="s">
        <v>669</v>
      </c>
      <c r="D4520" s="177">
        <v>1</v>
      </c>
      <c r="E4520" s="98">
        <v>3000000</v>
      </c>
      <c r="F4520" s="158">
        <f t="shared" si="99"/>
        <v>3000000</v>
      </c>
    </row>
    <row r="4521" spans="2:6" ht="15.75">
      <c r="B4521" s="174"/>
      <c r="C4521" s="117"/>
      <c r="D4521" s="177"/>
      <c r="E4521" s="116"/>
      <c r="F4521" s="158"/>
    </row>
    <row r="4522" spans="2:6" ht="18.75">
      <c r="B4522" s="910" t="s">
        <v>263</v>
      </c>
      <c r="C4522" s="911"/>
      <c r="D4522" s="911"/>
      <c r="E4522" s="912"/>
      <c r="F4522" s="159">
        <f>SUM(F4509:F4521)</f>
        <v>11075000</v>
      </c>
    </row>
    <row r="4523" spans="2:6" ht="18.75">
      <c r="B4523" s="137"/>
      <c r="C4523" s="137"/>
      <c r="D4523" s="562"/>
      <c r="E4523" s="562"/>
      <c r="F4523" s="575"/>
    </row>
    <row r="4524" spans="2:6" ht="18.75">
      <c r="B4524" s="137"/>
      <c r="C4524" s="593" t="s">
        <v>1327</v>
      </c>
      <c r="D4524" s="936" t="s">
        <v>1325</v>
      </c>
      <c r="E4524" s="936"/>
      <c r="F4524" s="936"/>
    </row>
    <row r="4525" spans="2:6" ht="18.75">
      <c r="B4525" s="137"/>
      <c r="C4525" s="593" t="s">
        <v>1098</v>
      </c>
      <c r="D4525" s="907" t="s">
        <v>278</v>
      </c>
      <c r="E4525" s="907"/>
      <c r="F4525" s="907"/>
    </row>
    <row r="4526" spans="2:6" ht="18.75">
      <c r="B4526" s="137"/>
      <c r="C4526" s="593"/>
      <c r="D4526" s="595"/>
      <c r="E4526" s="595"/>
      <c r="F4526" s="595"/>
    </row>
    <row r="4527" spans="2:6" ht="18.75">
      <c r="B4527" s="137"/>
      <c r="C4527" s="561"/>
      <c r="D4527" s="561"/>
      <c r="E4527" s="577"/>
      <c r="F4527" s="577"/>
    </row>
    <row r="4528" spans="2:6" ht="18.75">
      <c r="B4528" s="137"/>
      <c r="C4528" s="561"/>
      <c r="D4528" s="561"/>
      <c r="E4528" s="577"/>
      <c r="F4528" s="577"/>
    </row>
    <row r="4529" spans="2:9" ht="18.75">
      <c r="B4529" s="137"/>
      <c r="C4529" s="593" t="s">
        <v>1328</v>
      </c>
      <c r="D4529" s="907" t="s">
        <v>876</v>
      </c>
      <c r="E4529" s="907"/>
      <c r="F4529" s="907"/>
    </row>
    <row r="4530" spans="2:9" ht="18.75">
      <c r="B4530" s="137"/>
      <c r="C4530" s="593" t="s">
        <v>1108</v>
      </c>
      <c r="D4530" s="561"/>
      <c r="E4530" s="596"/>
      <c r="F4530" s="577"/>
    </row>
    <row r="4531" spans="2:9" ht="18.75">
      <c r="B4531" s="137"/>
      <c r="C4531" s="559"/>
      <c r="D4531" s="558"/>
      <c r="E4531" s="558"/>
      <c r="F4531" s="558"/>
    </row>
    <row r="4532" spans="2:9" ht="18.75">
      <c r="B4532" s="137"/>
      <c r="C4532" s="559"/>
      <c r="D4532" s="558"/>
      <c r="E4532" s="558"/>
      <c r="F4532" s="558"/>
    </row>
    <row r="4533" spans="2:9" ht="18.75">
      <c r="B4533" s="137"/>
      <c r="C4533" s="559"/>
      <c r="D4533" s="558"/>
      <c r="E4533" s="558"/>
      <c r="F4533" s="558"/>
    </row>
    <row r="4535" spans="2:9" ht="21">
      <c r="B4535" s="915" t="s">
        <v>267</v>
      </c>
      <c r="C4535" s="915"/>
      <c r="D4535" s="915"/>
      <c r="E4535" s="915"/>
      <c r="F4535" s="915"/>
    </row>
    <row r="4536" spans="2:9">
      <c r="D4536" s="230"/>
      <c r="E4536" s="231"/>
      <c r="F4536" s="231"/>
    </row>
    <row r="4537" spans="2:9">
      <c r="B4537" s="908" t="s">
        <v>780</v>
      </c>
      <c r="C4537" s="908"/>
      <c r="D4537" s="908"/>
      <c r="E4537" s="908"/>
      <c r="F4537" s="908"/>
    </row>
    <row r="4538" spans="2:9">
      <c r="B4538" s="908" t="s">
        <v>781</v>
      </c>
      <c r="C4538" s="908"/>
      <c r="D4538" s="908"/>
      <c r="E4538" s="908"/>
      <c r="F4538" s="908"/>
    </row>
    <row r="4539" spans="2:9">
      <c r="B4539" t="s">
        <v>782</v>
      </c>
      <c r="D4539" s="230"/>
      <c r="E4539" s="231"/>
      <c r="F4539" s="231"/>
    </row>
    <row r="4540" spans="2:9">
      <c r="B4540" s="229">
        <v>1</v>
      </c>
      <c r="C4540" s="36" t="s">
        <v>976</v>
      </c>
      <c r="D4540" s="36"/>
      <c r="E4540" s="36"/>
      <c r="F4540" s="231"/>
    </row>
    <row r="4541" spans="2:9">
      <c r="B4541" s="229">
        <v>2</v>
      </c>
      <c r="C4541" s="909" t="s">
        <v>998</v>
      </c>
      <c r="D4541" s="909"/>
      <c r="E4541" s="909"/>
      <c r="F4541" s="231"/>
    </row>
    <row r="4542" spans="2:9">
      <c r="B4542" s="229">
        <v>3</v>
      </c>
      <c r="C4542" s="909" t="s">
        <v>948</v>
      </c>
      <c r="D4542" s="909"/>
      <c r="E4542" s="909"/>
      <c r="F4542" s="231"/>
    </row>
    <row r="4543" spans="2:9">
      <c r="D4543" s="230"/>
      <c r="E4543" s="231"/>
      <c r="F4543" s="231"/>
    </row>
    <row r="4544" spans="2:9">
      <c r="B4544" s="925" t="s">
        <v>1020</v>
      </c>
      <c r="C4544" s="925"/>
      <c r="D4544" s="925"/>
      <c r="E4544" s="925"/>
      <c r="F4544" s="925"/>
      <c r="G4544" s="925"/>
      <c r="H4544" s="925"/>
      <c r="I4544" s="925"/>
    </row>
    <row r="4545" spans="2:9">
      <c r="B4545" s="925"/>
      <c r="C4545" s="925"/>
      <c r="D4545" s="925"/>
      <c r="E4545" s="925"/>
      <c r="F4545" s="925"/>
      <c r="G4545" s="925"/>
      <c r="H4545" s="925"/>
      <c r="I4545" s="925"/>
    </row>
    <row r="4546" spans="2:9" ht="30">
      <c r="B4546" s="232" t="s">
        <v>274</v>
      </c>
      <c r="C4546" s="232" t="s">
        <v>2</v>
      </c>
      <c r="D4546" s="152" t="s">
        <v>275</v>
      </c>
      <c r="E4546" s="216" t="s">
        <v>276</v>
      </c>
      <c r="F4546" s="158" t="s">
        <v>277</v>
      </c>
    </row>
    <row r="4547" spans="2:9" ht="15.75">
      <c r="B4547" s="232"/>
      <c r="C4547" s="117" t="s">
        <v>479</v>
      </c>
      <c r="D4547" s="177">
        <v>1</v>
      </c>
      <c r="E4547" s="97">
        <v>150000</v>
      </c>
      <c r="F4547" s="158">
        <f>E4547*D4547</f>
        <v>150000</v>
      </c>
    </row>
    <row r="4548" spans="2:9" ht="15.75">
      <c r="B4548" s="232"/>
      <c r="C4548" s="117" t="s">
        <v>480</v>
      </c>
      <c r="D4548" s="177">
        <v>1</v>
      </c>
      <c r="E4548" s="97">
        <v>125000</v>
      </c>
      <c r="F4548" s="158">
        <f t="shared" ref="F4548:F4554" si="100">E4548*D4548</f>
        <v>125000</v>
      </c>
    </row>
    <row r="4549" spans="2:9" ht="15.75">
      <c r="B4549" s="232"/>
      <c r="C4549" s="117" t="s">
        <v>481</v>
      </c>
      <c r="D4549" s="177">
        <v>2</v>
      </c>
      <c r="E4549" s="97">
        <v>100000</v>
      </c>
      <c r="F4549" s="158">
        <f t="shared" si="100"/>
        <v>200000</v>
      </c>
    </row>
    <row r="4550" spans="2:9" ht="15.75">
      <c r="B4550" s="232"/>
      <c r="C4550" s="117" t="s">
        <v>131</v>
      </c>
      <c r="D4550" s="177">
        <v>3</v>
      </c>
      <c r="E4550" s="116">
        <v>150000</v>
      </c>
      <c r="F4550" s="158">
        <f t="shared" si="100"/>
        <v>450000</v>
      </c>
    </row>
    <row r="4551" spans="2:9" ht="15.75">
      <c r="B4551" s="232"/>
      <c r="C4551" s="117" t="s">
        <v>130</v>
      </c>
      <c r="D4551" s="177">
        <v>40</v>
      </c>
      <c r="E4551" s="116">
        <v>20000</v>
      </c>
      <c r="F4551" s="158">
        <f t="shared" si="100"/>
        <v>800000</v>
      </c>
    </row>
    <row r="4552" spans="2:9" ht="15.75">
      <c r="B4552" s="232"/>
      <c r="C4552" s="117" t="s">
        <v>127</v>
      </c>
      <c r="D4552" s="177">
        <v>1</v>
      </c>
      <c r="E4552" s="116">
        <v>500000</v>
      </c>
      <c r="F4552" s="158">
        <f t="shared" si="100"/>
        <v>500000</v>
      </c>
    </row>
    <row r="4553" spans="2:9" ht="15.75">
      <c r="B4553" s="232"/>
      <c r="C4553" s="117" t="s">
        <v>205</v>
      </c>
      <c r="D4553" s="177">
        <v>50</v>
      </c>
      <c r="E4553" s="116">
        <v>20000</v>
      </c>
      <c r="F4553" s="158">
        <f t="shared" si="100"/>
        <v>1000000</v>
      </c>
    </row>
    <row r="4554" spans="2:9" ht="15.75">
      <c r="B4554" s="232"/>
      <c r="C4554" s="117" t="s">
        <v>128</v>
      </c>
      <c r="D4554" s="177">
        <v>1</v>
      </c>
      <c r="E4554" s="116">
        <v>150000</v>
      </c>
      <c r="F4554" s="158">
        <f t="shared" si="100"/>
        <v>150000</v>
      </c>
    </row>
    <row r="4555" spans="2:9" ht="15.75">
      <c r="B4555" s="232"/>
      <c r="C4555" s="117"/>
      <c r="D4555" s="177"/>
      <c r="E4555" s="92"/>
      <c r="F4555" s="158"/>
    </row>
    <row r="4556" spans="2:9" ht="15.75">
      <c r="B4556" s="174"/>
      <c r="C4556" s="117"/>
      <c r="D4556" s="177"/>
      <c r="E4556" s="116"/>
      <c r="F4556" s="158"/>
    </row>
    <row r="4557" spans="2:9" ht="18.75">
      <c r="B4557" s="910" t="s">
        <v>263</v>
      </c>
      <c r="C4557" s="911"/>
      <c r="D4557" s="911"/>
      <c r="E4557" s="912"/>
      <c r="F4557" s="159">
        <f>SUM(F4547:F4556)</f>
        <v>3375000</v>
      </c>
    </row>
    <row r="4558" spans="2:9" ht="18.75">
      <c r="B4558" s="137"/>
      <c r="C4558" s="229" t="s">
        <v>280</v>
      </c>
      <c r="D4558" s="914" t="s">
        <v>786</v>
      </c>
      <c r="E4558" s="914"/>
      <c r="F4558" s="914"/>
    </row>
    <row r="4559" spans="2:9" ht="18.75">
      <c r="B4559" s="137"/>
      <c r="C4559" s="229" t="s">
        <v>281</v>
      </c>
      <c r="D4559" s="230"/>
      <c r="E4559" s="231" t="s">
        <v>278</v>
      </c>
      <c r="F4559" s="231"/>
    </row>
    <row r="4560" spans="2:9" ht="18.75">
      <c r="B4560" s="137"/>
      <c r="C4560" s="229"/>
      <c r="D4560" s="230"/>
      <c r="E4560" s="231"/>
      <c r="F4560" s="231"/>
    </row>
    <row r="4561" spans="2:9" ht="18.75">
      <c r="B4561" s="137"/>
      <c r="C4561" s="229"/>
      <c r="D4561" s="230"/>
      <c r="E4561" s="231"/>
      <c r="F4561" s="231"/>
    </row>
    <row r="4562" spans="2:9" ht="21">
      <c r="B4562" s="915" t="s">
        <v>267</v>
      </c>
      <c r="C4562" s="915"/>
      <c r="D4562" s="915"/>
      <c r="E4562" s="915"/>
      <c r="F4562" s="915"/>
    </row>
    <row r="4563" spans="2:9" ht="18.75">
      <c r="B4563" s="137"/>
      <c r="C4563" s="229"/>
      <c r="D4563" s="230"/>
      <c r="E4563" s="231"/>
      <c r="F4563" s="231"/>
    </row>
    <row r="4564" spans="2:9">
      <c r="B4564" s="908" t="s">
        <v>780</v>
      </c>
      <c r="C4564" s="908"/>
      <c r="D4564" s="908"/>
      <c r="E4564" s="908"/>
      <c r="F4564" s="908"/>
    </row>
    <row r="4565" spans="2:9">
      <c r="B4565" s="908" t="s">
        <v>781</v>
      </c>
      <c r="C4565" s="908"/>
      <c r="D4565" s="908"/>
      <c r="E4565" s="908"/>
      <c r="F4565" s="908"/>
    </row>
    <row r="4566" spans="2:9">
      <c r="B4566" t="s">
        <v>782</v>
      </c>
      <c r="D4566" s="230"/>
      <c r="E4566" s="231"/>
      <c r="F4566" s="231"/>
    </row>
    <row r="4567" spans="2:9">
      <c r="B4567" s="229">
        <v>1</v>
      </c>
      <c r="C4567" s="36" t="s">
        <v>976</v>
      </c>
      <c r="D4567" s="36"/>
      <c r="E4567" s="36"/>
      <c r="F4567" s="231"/>
    </row>
    <row r="4568" spans="2:9">
      <c r="B4568" s="229">
        <v>2</v>
      </c>
      <c r="C4568" s="909" t="s">
        <v>1001</v>
      </c>
      <c r="D4568" s="909"/>
      <c r="E4568" s="909"/>
      <c r="F4568" s="231"/>
    </row>
    <row r="4569" spans="2:9">
      <c r="B4569" s="229">
        <v>3</v>
      </c>
      <c r="C4569" s="909" t="s">
        <v>948</v>
      </c>
      <c r="D4569" s="909"/>
      <c r="E4569" s="909"/>
      <c r="F4569" s="231"/>
    </row>
    <row r="4570" spans="2:9">
      <c r="D4570" s="230"/>
      <c r="E4570" s="231"/>
      <c r="F4570" s="231"/>
    </row>
    <row r="4571" spans="2:9">
      <c r="B4571" s="925" t="s">
        <v>999</v>
      </c>
      <c r="C4571" s="925"/>
      <c r="D4571" s="925"/>
      <c r="E4571" s="925"/>
      <c r="F4571" s="925"/>
      <c r="G4571" s="925"/>
      <c r="H4571" s="925"/>
      <c r="I4571" s="925"/>
    </row>
    <row r="4572" spans="2:9">
      <c r="B4572" s="925"/>
      <c r="C4572" s="925"/>
      <c r="D4572" s="925"/>
      <c r="E4572" s="925"/>
      <c r="F4572" s="925"/>
      <c r="G4572" s="925"/>
      <c r="H4572" s="925"/>
      <c r="I4572" s="925"/>
    </row>
    <row r="4573" spans="2:9" ht="30">
      <c r="B4573" s="232" t="s">
        <v>274</v>
      </c>
      <c r="C4573" s="232" t="s">
        <v>2</v>
      </c>
      <c r="D4573" s="152" t="s">
        <v>275</v>
      </c>
      <c r="E4573" s="216" t="s">
        <v>276</v>
      </c>
      <c r="F4573" s="158" t="s">
        <v>277</v>
      </c>
    </row>
    <row r="4574" spans="2:9" ht="15.75">
      <c r="B4574" s="232"/>
      <c r="C4574" s="117" t="s">
        <v>479</v>
      </c>
      <c r="D4574" s="177">
        <v>1</v>
      </c>
      <c r="E4574" s="97">
        <v>150000</v>
      </c>
      <c r="F4574" s="158">
        <f>E4574*D4574</f>
        <v>150000</v>
      </c>
    </row>
    <row r="4575" spans="2:9" ht="15.75">
      <c r="B4575" s="232"/>
      <c r="C4575" s="117" t="s">
        <v>480</v>
      </c>
      <c r="D4575" s="177">
        <v>1</v>
      </c>
      <c r="E4575" s="97">
        <v>125000</v>
      </c>
      <c r="F4575" s="158">
        <f t="shared" ref="F4575:F4581" si="101">E4575*D4575</f>
        <v>125000</v>
      </c>
    </row>
    <row r="4576" spans="2:9" ht="15.75">
      <c r="B4576" s="232"/>
      <c r="C4576" s="117" t="s">
        <v>481</v>
      </c>
      <c r="D4576" s="177">
        <v>2</v>
      </c>
      <c r="E4576" s="97">
        <v>100000</v>
      </c>
      <c r="F4576" s="158">
        <f t="shared" si="101"/>
        <v>200000</v>
      </c>
    </row>
    <row r="4577" spans="2:6" ht="15.75">
      <c r="B4577" s="232"/>
      <c r="C4577" s="117" t="s">
        <v>131</v>
      </c>
      <c r="D4577" s="177">
        <v>3</v>
      </c>
      <c r="E4577" s="116">
        <v>150000</v>
      </c>
      <c r="F4577" s="158">
        <f t="shared" si="101"/>
        <v>450000</v>
      </c>
    </row>
    <row r="4578" spans="2:6" ht="15.75">
      <c r="B4578" s="232"/>
      <c r="C4578" s="117" t="s">
        <v>130</v>
      </c>
      <c r="D4578" s="177">
        <v>40</v>
      </c>
      <c r="E4578" s="116">
        <v>20000</v>
      </c>
      <c r="F4578" s="158">
        <f t="shared" si="101"/>
        <v>800000</v>
      </c>
    </row>
    <row r="4579" spans="2:6" ht="15.75">
      <c r="B4579" s="232"/>
      <c r="C4579" s="117" t="s">
        <v>127</v>
      </c>
      <c r="D4579" s="177">
        <v>1</v>
      </c>
      <c r="E4579" s="116">
        <v>500000</v>
      </c>
      <c r="F4579" s="158">
        <f t="shared" si="101"/>
        <v>500000</v>
      </c>
    </row>
    <row r="4580" spans="2:6" ht="15.75">
      <c r="B4580" s="232"/>
      <c r="C4580" s="117" t="s">
        <v>205</v>
      </c>
      <c r="D4580" s="177">
        <v>50</v>
      </c>
      <c r="E4580" s="116">
        <v>20000</v>
      </c>
      <c r="F4580" s="158">
        <f t="shared" si="101"/>
        <v>1000000</v>
      </c>
    </row>
    <row r="4581" spans="2:6" ht="15.75">
      <c r="B4581" s="232"/>
      <c r="C4581" s="117" t="s">
        <v>128</v>
      </c>
      <c r="D4581" s="177">
        <v>1</v>
      </c>
      <c r="E4581" s="116">
        <v>150000</v>
      </c>
      <c r="F4581" s="158">
        <f t="shared" si="101"/>
        <v>150000</v>
      </c>
    </row>
    <row r="4582" spans="2:6" ht="15.75">
      <c r="B4582" s="232"/>
      <c r="C4582" s="117"/>
      <c r="D4582" s="177"/>
      <c r="E4582" s="92"/>
      <c r="F4582" s="158"/>
    </row>
    <row r="4583" spans="2:6" ht="15.75">
      <c r="B4583" s="174"/>
      <c r="C4583" s="117"/>
      <c r="D4583" s="177"/>
      <c r="E4583" s="116"/>
      <c r="F4583" s="158"/>
    </row>
    <row r="4584" spans="2:6" ht="18.75">
      <c r="B4584" s="910" t="s">
        <v>263</v>
      </c>
      <c r="C4584" s="911"/>
      <c r="D4584" s="911"/>
      <c r="E4584" s="912"/>
      <c r="F4584" s="159">
        <f>SUM(F4574:F4583)</f>
        <v>3375000</v>
      </c>
    </row>
    <row r="4585" spans="2:6" ht="18.75">
      <c r="B4585" s="137"/>
      <c r="C4585" s="229" t="s">
        <v>280</v>
      </c>
      <c r="D4585" s="914" t="s">
        <v>786</v>
      </c>
      <c r="E4585" s="914"/>
      <c r="F4585" s="914"/>
    </row>
    <row r="4586" spans="2:6" ht="18.75">
      <c r="B4586" s="137"/>
      <c r="C4586" s="229" t="s">
        <v>281</v>
      </c>
      <c r="D4586" s="230"/>
      <c r="E4586" s="231" t="s">
        <v>278</v>
      </c>
      <c r="F4586" s="231"/>
    </row>
    <row r="4587" spans="2:6" ht="18.75">
      <c r="B4587" s="137"/>
      <c r="C4587" s="229"/>
      <c r="D4587" s="230"/>
      <c r="E4587" s="231"/>
      <c r="F4587" s="231"/>
    </row>
    <row r="4588" spans="2:6" ht="18.75">
      <c r="B4588" s="137"/>
      <c r="C4588" s="229"/>
      <c r="D4588" s="230"/>
      <c r="E4588" s="231"/>
      <c r="F4588" s="231"/>
    </row>
    <row r="4589" spans="2:6" ht="18.75">
      <c r="B4589" s="137"/>
      <c r="C4589" s="229" t="s">
        <v>784</v>
      </c>
      <c r="D4589" s="230"/>
      <c r="E4589" s="176" t="s">
        <v>876</v>
      </c>
      <c r="F4589" s="231"/>
    </row>
    <row r="4590" spans="2:6" ht="18.75">
      <c r="B4590" s="137"/>
      <c r="C4590" s="477"/>
      <c r="D4590" s="478"/>
      <c r="E4590" s="176"/>
      <c r="F4590" s="480"/>
    </row>
    <row r="4591" spans="2:6" ht="18.75">
      <c r="B4591" s="137"/>
      <c r="C4591" s="477"/>
      <c r="D4591" s="478"/>
      <c r="E4591" s="176"/>
      <c r="F4591" s="480"/>
    </row>
    <row r="4592" spans="2:6" ht="18.75">
      <c r="B4592" s="137"/>
      <c r="C4592" s="477"/>
      <c r="D4592" s="478"/>
      <c r="E4592" s="176"/>
      <c r="F4592" s="480"/>
    </row>
    <row r="4593" spans="2:9" ht="18.75">
      <c r="B4593" s="137"/>
      <c r="C4593" s="477"/>
      <c r="D4593" s="478"/>
      <c r="E4593" s="176"/>
      <c r="F4593" s="480"/>
    </row>
    <row r="4594" spans="2:9" ht="18.75">
      <c r="B4594" s="137"/>
      <c r="C4594" s="477"/>
      <c r="D4594" s="478"/>
      <c r="E4594" s="176"/>
      <c r="F4594" s="480"/>
    </row>
    <row r="4595" spans="2:9" ht="18.75">
      <c r="B4595" s="137"/>
      <c r="C4595" s="477"/>
      <c r="D4595" s="478"/>
      <c r="E4595" s="176"/>
      <c r="F4595" s="480"/>
    </row>
    <row r="4596" spans="2:9" ht="18.75">
      <c r="B4596" s="137"/>
      <c r="C4596" s="477"/>
      <c r="D4596" s="478"/>
      <c r="E4596" s="176"/>
      <c r="F4596" s="480"/>
    </row>
    <row r="4597" spans="2:9">
      <c r="D4597" s="230"/>
      <c r="E4597" s="231"/>
      <c r="F4597" s="231"/>
    </row>
    <row r="4598" spans="2:9" ht="21">
      <c r="B4598" s="915" t="s">
        <v>267</v>
      </c>
      <c r="C4598" s="915"/>
      <c r="D4598" s="915"/>
      <c r="E4598" s="915"/>
      <c r="F4598" s="915"/>
    </row>
    <row r="4599" spans="2:9">
      <c r="D4599" s="230"/>
      <c r="E4599" s="231"/>
      <c r="F4599" s="231"/>
    </row>
    <row r="4600" spans="2:9">
      <c r="B4600" s="908" t="s">
        <v>780</v>
      </c>
      <c r="C4600" s="908"/>
      <c r="D4600" s="908"/>
      <c r="E4600" s="908"/>
      <c r="F4600" s="908"/>
    </row>
    <row r="4601" spans="2:9">
      <c r="B4601" s="908" t="s">
        <v>781</v>
      </c>
      <c r="C4601" s="908"/>
      <c r="D4601" s="908"/>
      <c r="E4601" s="908"/>
      <c r="F4601" s="908"/>
    </row>
    <row r="4602" spans="2:9">
      <c r="B4602" t="s">
        <v>782</v>
      </c>
      <c r="D4602" s="230"/>
      <c r="E4602" s="231"/>
      <c r="F4602" s="231"/>
    </row>
    <row r="4603" spans="2:9">
      <c r="B4603" s="229">
        <v>1</v>
      </c>
      <c r="C4603" s="36" t="s">
        <v>976</v>
      </c>
      <c r="D4603" s="36"/>
      <c r="E4603" s="36"/>
      <c r="F4603" s="231"/>
    </row>
    <row r="4604" spans="2:9">
      <c r="B4604" s="229">
        <v>2</v>
      </c>
      <c r="C4604" s="909" t="s">
        <v>1002</v>
      </c>
      <c r="D4604" s="909"/>
      <c r="E4604" s="909"/>
      <c r="F4604" s="231"/>
    </row>
    <row r="4605" spans="2:9">
      <c r="B4605" s="229">
        <v>3</v>
      </c>
      <c r="C4605" s="909" t="s">
        <v>1302</v>
      </c>
      <c r="D4605" s="909"/>
      <c r="E4605" s="909"/>
      <c r="F4605" s="231"/>
    </row>
    <row r="4606" spans="2:9">
      <c r="D4606" s="230"/>
      <c r="E4606" s="231"/>
      <c r="F4606" s="231"/>
    </row>
    <row r="4607" spans="2:9">
      <c r="B4607" s="925" t="s">
        <v>1000</v>
      </c>
      <c r="C4607" s="925"/>
      <c r="D4607" s="925"/>
      <c r="E4607" s="925"/>
      <c r="F4607" s="925"/>
      <c r="G4607" s="925"/>
      <c r="H4607" s="925"/>
      <c r="I4607" s="925"/>
    </row>
    <row r="4608" spans="2:9">
      <c r="B4608" s="925"/>
      <c r="C4608" s="925"/>
      <c r="D4608" s="925"/>
      <c r="E4608" s="925"/>
      <c r="F4608" s="925"/>
      <c r="G4608" s="925"/>
      <c r="H4608" s="925"/>
      <c r="I4608" s="925"/>
    </row>
    <row r="4609" spans="2:6" ht="30">
      <c r="B4609" s="232" t="s">
        <v>274</v>
      </c>
      <c r="C4609" s="232" t="s">
        <v>2</v>
      </c>
      <c r="D4609" s="152" t="s">
        <v>275</v>
      </c>
      <c r="E4609" s="216" t="s">
        <v>276</v>
      </c>
      <c r="F4609" s="158" t="s">
        <v>277</v>
      </c>
    </row>
    <row r="4610" spans="2:6" ht="15.75">
      <c r="B4610" s="232">
        <v>1</v>
      </c>
      <c r="C4610" s="117" t="s">
        <v>479</v>
      </c>
      <c r="D4610" s="177">
        <v>1</v>
      </c>
      <c r="E4610" s="97">
        <v>150000</v>
      </c>
      <c r="F4610" s="158">
        <f>E4610*D4610</f>
        <v>150000</v>
      </c>
    </row>
    <row r="4611" spans="2:6" ht="15.75">
      <c r="B4611" s="232">
        <v>2</v>
      </c>
      <c r="C4611" s="117" t="s">
        <v>480</v>
      </c>
      <c r="D4611" s="177">
        <v>1</v>
      </c>
      <c r="E4611" s="97">
        <v>125000</v>
      </c>
      <c r="F4611" s="158">
        <f t="shared" ref="F4611:F4617" si="102">E4611*D4611</f>
        <v>125000</v>
      </c>
    </row>
    <row r="4612" spans="2:6" ht="15.75">
      <c r="B4612" s="275">
        <v>3</v>
      </c>
      <c r="C4612" s="117" t="s">
        <v>481</v>
      </c>
      <c r="D4612" s="177">
        <v>2</v>
      </c>
      <c r="E4612" s="97">
        <v>100000</v>
      </c>
      <c r="F4612" s="158">
        <f t="shared" si="102"/>
        <v>200000</v>
      </c>
    </row>
    <row r="4613" spans="2:6" ht="15.75">
      <c r="B4613" s="275">
        <v>4</v>
      </c>
      <c r="C4613" s="117" t="s">
        <v>131</v>
      </c>
      <c r="D4613" s="177">
        <v>2</v>
      </c>
      <c r="E4613" s="116">
        <v>150000</v>
      </c>
      <c r="F4613" s="158">
        <f t="shared" si="102"/>
        <v>300000</v>
      </c>
    </row>
    <row r="4614" spans="2:6" ht="15.75">
      <c r="B4614" s="275">
        <v>5</v>
      </c>
      <c r="C4614" s="117" t="s">
        <v>130</v>
      </c>
      <c r="D4614" s="177">
        <v>54</v>
      </c>
      <c r="E4614" s="116">
        <v>20000</v>
      </c>
      <c r="F4614" s="158">
        <f t="shared" si="102"/>
        <v>1080000</v>
      </c>
    </row>
    <row r="4615" spans="2:6" ht="15.75">
      <c r="B4615" s="275">
        <v>6</v>
      </c>
      <c r="C4615" s="117" t="s">
        <v>127</v>
      </c>
      <c r="D4615" s="177">
        <v>1</v>
      </c>
      <c r="E4615" s="116">
        <v>300000</v>
      </c>
      <c r="F4615" s="158">
        <f t="shared" si="102"/>
        <v>300000</v>
      </c>
    </row>
    <row r="4616" spans="2:6" ht="15.75">
      <c r="B4616" s="275">
        <v>7</v>
      </c>
      <c r="C4616" s="117" t="s">
        <v>205</v>
      </c>
      <c r="D4616" s="177">
        <v>65</v>
      </c>
      <c r="E4616" s="116">
        <v>20000</v>
      </c>
      <c r="F4616" s="158">
        <f t="shared" si="102"/>
        <v>1300000</v>
      </c>
    </row>
    <row r="4617" spans="2:6" ht="15.75">
      <c r="B4617" s="275">
        <v>8</v>
      </c>
      <c r="C4617" s="117" t="s">
        <v>128</v>
      </c>
      <c r="D4617" s="177">
        <v>1</v>
      </c>
      <c r="E4617" s="116">
        <v>150000</v>
      </c>
      <c r="F4617" s="158">
        <f t="shared" si="102"/>
        <v>150000</v>
      </c>
    </row>
    <row r="4618" spans="2:6" ht="15.75">
      <c r="B4618" s="232"/>
      <c r="C4618" s="117"/>
      <c r="D4618" s="177"/>
      <c r="E4618" s="92"/>
      <c r="F4618" s="158"/>
    </row>
    <row r="4619" spans="2:6" ht="18.75">
      <c r="B4619" s="910" t="s">
        <v>263</v>
      </c>
      <c r="C4619" s="911"/>
      <c r="D4619" s="911"/>
      <c r="E4619" s="912"/>
      <c r="F4619" s="159">
        <f>SUM(F4610:F4618)</f>
        <v>3605000</v>
      </c>
    </row>
    <row r="4620" spans="2:6" ht="18.75">
      <c r="B4620" s="137"/>
      <c r="C4620" s="229" t="s">
        <v>280</v>
      </c>
      <c r="D4620" s="914" t="s">
        <v>1303</v>
      </c>
      <c r="E4620" s="914"/>
      <c r="F4620" s="914"/>
    </row>
    <row r="4621" spans="2:6" ht="18.75">
      <c r="B4621" s="137"/>
      <c r="C4621" s="274" t="s">
        <v>1098</v>
      </c>
      <c r="D4621" s="919" t="s">
        <v>278</v>
      </c>
      <c r="E4621" s="919"/>
      <c r="F4621" s="919"/>
    </row>
    <row r="4622" spans="2:6" ht="18.75">
      <c r="B4622" s="137"/>
      <c r="C4622" s="229"/>
      <c r="D4622" s="230"/>
      <c r="E4622" s="231"/>
      <c r="F4622" s="231"/>
    </row>
    <row r="4623" spans="2:6" ht="18.75">
      <c r="B4623" s="137"/>
      <c r="C4623" s="229"/>
      <c r="D4623" s="230"/>
      <c r="E4623" s="231"/>
      <c r="F4623" s="231"/>
    </row>
    <row r="4624" spans="2:6" ht="18.75">
      <c r="B4624" s="137"/>
      <c r="C4624" s="229" t="s">
        <v>784</v>
      </c>
      <c r="D4624" s="941" t="s">
        <v>876</v>
      </c>
      <c r="E4624" s="941"/>
      <c r="F4624" s="941"/>
    </row>
    <row r="4625" spans="2:6" ht="18.75">
      <c r="B4625" s="137"/>
      <c r="C4625" s="477"/>
      <c r="D4625" s="479"/>
      <c r="E4625" s="479"/>
      <c r="F4625" s="479"/>
    </row>
    <row r="4626" spans="2:6" ht="18.75">
      <c r="B4626" s="137"/>
      <c r="C4626" s="477"/>
      <c r="D4626" s="479"/>
      <c r="E4626" s="479"/>
      <c r="F4626" s="479"/>
    </row>
    <row r="4627" spans="2:6" ht="18.75">
      <c r="B4627" s="137"/>
      <c r="C4627" s="477"/>
      <c r="D4627" s="479"/>
      <c r="E4627" s="479"/>
      <c r="F4627" s="479"/>
    </row>
    <row r="4628" spans="2:6" ht="18.75">
      <c r="B4628" s="137"/>
      <c r="C4628" s="477"/>
      <c r="D4628" s="479"/>
      <c r="E4628" s="479"/>
      <c r="F4628" s="479"/>
    </row>
    <row r="4629" spans="2:6" ht="18.75">
      <c r="B4629" s="137"/>
      <c r="C4629" s="477"/>
      <c r="D4629" s="479"/>
      <c r="E4629" s="479"/>
      <c r="F4629" s="479"/>
    </row>
    <row r="4630" spans="2:6" ht="18.75">
      <c r="B4630" s="137"/>
      <c r="C4630" s="477"/>
      <c r="D4630" s="479"/>
      <c r="E4630" s="479"/>
      <c r="F4630" s="479"/>
    </row>
    <row r="4631" spans="2:6" ht="18.75">
      <c r="B4631" s="137"/>
      <c r="C4631" s="477"/>
      <c r="D4631" s="479"/>
      <c r="E4631" s="479"/>
      <c r="F4631" s="479"/>
    </row>
    <row r="4632" spans="2:6" ht="18.75">
      <c r="B4632" s="137"/>
      <c r="C4632" s="477"/>
      <c r="D4632" s="479"/>
      <c r="E4632" s="479"/>
      <c r="F4632" s="479"/>
    </row>
    <row r="4633" spans="2:6" ht="18.75">
      <c r="B4633" s="137"/>
      <c r="C4633" s="477"/>
      <c r="D4633" s="479"/>
      <c r="E4633" s="479"/>
      <c r="F4633" s="479"/>
    </row>
    <row r="4634" spans="2:6" ht="18.75">
      <c r="B4634" s="137"/>
      <c r="C4634" s="477"/>
      <c r="D4634" s="479"/>
      <c r="E4634" s="479"/>
      <c r="F4634" s="479"/>
    </row>
    <row r="4635" spans="2:6" ht="18.75">
      <c r="B4635" s="137"/>
      <c r="C4635" s="477"/>
      <c r="D4635" s="479"/>
      <c r="E4635" s="479"/>
      <c r="F4635" s="479"/>
    </row>
    <row r="4636" spans="2:6" ht="18.75">
      <c r="B4636" s="137"/>
      <c r="C4636" s="477"/>
      <c r="D4636" s="479"/>
      <c r="E4636" s="479"/>
      <c r="F4636" s="479"/>
    </row>
    <row r="4637" spans="2:6" ht="18.75">
      <c r="B4637" s="137"/>
      <c r="C4637" s="477"/>
      <c r="D4637" s="479"/>
      <c r="E4637" s="479"/>
      <c r="F4637" s="479"/>
    </row>
    <row r="4638" spans="2:6" ht="18.75">
      <c r="B4638" s="137"/>
      <c r="C4638" s="477"/>
      <c r="D4638" s="479"/>
      <c r="E4638" s="479"/>
      <c r="F4638" s="479"/>
    </row>
    <row r="4639" spans="2:6" ht="18.75">
      <c r="B4639" s="137"/>
      <c r="C4639" s="477"/>
      <c r="D4639" s="479"/>
      <c r="E4639" s="479"/>
      <c r="F4639" s="479"/>
    </row>
    <row r="4640" spans="2:6" ht="18.75">
      <c r="B4640" s="137"/>
      <c r="C4640" s="477"/>
      <c r="D4640" s="479"/>
      <c r="E4640" s="479"/>
      <c r="F4640" s="479"/>
    </row>
    <row r="4641" spans="2:6" ht="18.75">
      <c r="B4641" s="137"/>
      <c r="C4641" s="477"/>
      <c r="D4641" s="479"/>
      <c r="E4641" s="479"/>
      <c r="F4641" s="479"/>
    </row>
    <row r="4642" spans="2:6" ht="18.75">
      <c r="B4642" s="137"/>
      <c r="C4642" s="477"/>
      <c r="D4642" s="479"/>
      <c r="E4642" s="479"/>
      <c r="F4642" s="479"/>
    </row>
    <row r="4643" spans="2:6" ht="18.75">
      <c r="B4643" s="137"/>
      <c r="C4643" s="477"/>
      <c r="D4643" s="479"/>
      <c r="E4643" s="479"/>
      <c r="F4643" s="479"/>
    </row>
    <row r="4644" spans="2:6" ht="18.75">
      <c r="B4644" s="137"/>
      <c r="C4644" s="477"/>
      <c r="D4644" s="479"/>
      <c r="E4644" s="479"/>
      <c r="F4644" s="479"/>
    </row>
    <row r="4645" spans="2:6" ht="18.75">
      <c r="B4645" s="137"/>
      <c r="C4645" s="477"/>
      <c r="D4645" s="479"/>
      <c r="E4645" s="479"/>
      <c r="F4645" s="479"/>
    </row>
    <row r="4646" spans="2:6" ht="18.75">
      <c r="B4646" s="137"/>
      <c r="C4646" s="477"/>
      <c r="D4646" s="479"/>
      <c r="E4646" s="479"/>
      <c r="F4646" s="479"/>
    </row>
    <row r="4647" spans="2:6" ht="18.75">
      <c r="B4647" s="137"/>
      <c r="C4647" s="477"/>
      <c r="D4647" s="479"/>
      <c r="E4647" s="479"/>
      <c r="F4647" s="479"/>
    </row>
    <row r="4648" spans="2:6" ht="18.75">
      <c r="B4648" s="137"/>
      <c r="C4648" s="477"/>
      <c r="D4648" s="479"/>
      <c r="E4648" s="479"/>
      <c r="F4648" s="479"/>
    </row>
    <row r="4649" spans="2:6" ht="18.75">
      <c r="B4649" s="137"/>
      <c r="C4649" s="477"/>
      <c r="D4649" s="479"/>
      <c r="E4649" s="479"/>
      <c r="F4649" s="479"/>
    </row>
    <row r="4650" spans="2:6" ht="18.75">
      <c r="B4650" s="137"/>
      <c r="C4650" s="477"/>
      <c r="D4650" s="479"/>
      <c r="E4650" s="479"/>
      <c r="F4650" s="479"/>
    </row>
    <row r="4652" spans="2:6" ht="21">
      <c r="B4652" s="915" t="s">
        <v>267</v>
      </c>
      <c r="C4652" s="915"/>
      <c r="D4652" s="915"/>
      <c r="E4652" s="915"/>
      <c r="F4652" s="915"/>
    </row>
    <row r="4653" spans="2:6" ht="18.75">
      <c r="B4653" s="137"/>
      <c r="C4653" s="237"/>
      <c r="D4653" s="239"/>
      <c r="E4653" s="238"/>
      <c r="F4653" s="238"/>
    </row>
    <row r="4654" spans="2:6">
      <c r="B4654" s="908" t="s">
        <v>780</v>
      </c>
      <c r="C4654" s="908"/>
      <c r="D4654" s="908"/>
      <c r="E4654" s="908"/>
      <c r="F4654" s="908"/>
    </row>
    <row r="4655" spans="2:6">
      <c r="B4655" s="908" t="s">
        <v>781</v>
      </c>
      <c r="C4655" s="908"/>
      <c r="D4655" s="908"/>
      <c r="E4655" s="908"/>
      <c r="F4655" s="908"/>
    </row>
    <row r="4656" spans="2:6">
      <c r="B4656" t="s">
        <v>782</v>
      </c>
      <c r="D4656" s="239"/>
      <c r="E4656" s="238"/>
      <c r="F4656" s="238"/>
    </row>
    <row r="4657" spans="2:9">
      <c r="B4657" s="237">
        <v>1</v>
      </c>
      <c r="C4657" s="36" t="s">
        <v>976</v>
      </c>
      <c r="D4657" s="36"/>
      <c r="E4657" s="36"/>
      <c r="F4657" s="238"/>
    </row>
    <row r="4658" spans="2:9">
      <c r="B4658" s="237">
        <v>2</v>
      </c>
      <c r="C4658" s="909" t="s">
        <v>1002</v>
      </c>
      <c r="D4658" s="909"/>
      <c r="E4658" s="909"/>
      <c r="F4658" s="238"/>
    </row>
    <row r="4659" spans="2:9">
      <c r="B4659" s="237">
        <v>3</v>
      </c>
      <c r="C4659" s="909" t="s">
        <v>948</v>
      </c>
      <c r="D4659" s="909"/>
      <c r="E4659" s="909"/>
      <c r="F4659" s="238"/>
    </row>
    <row r="4660" spans="2:9">
      <c r="D4660" s="239"/>
      <c r="E4660" s="238"/>
      <c r="F4660" s="238"/>
    </row>
    <row r="4661" spans="2:9" ht="15" customHeight="1">
      <c r="B4661" s="929" t="s">
        <v>1306</v>
      </c>
      <c r="C4661" s="929"/>
      <c r="D4661" s="929"/>
      <c r="E4661" s="929"/>
      <c r="F4661" s="929"/>
      <c r="G4661" s="536"/>
      <c r="H4661" s="536"/>
      <c r="I4661" s="536"/>
    </row>
    <row r="4662" spans="2:9" ht="17.25" customHeight="1">
      <c r="B4662" s="536"/>
      <c r="C4662" s="536"/>
      <c r="D4662" s="536"/>
      <c r="E4662" s="536"/>
      <c r="F4662" s="536"/>
      <c r="G4662" s="536"/>
      <c r="H4662" s="536"/>
      <c r="I4662" s="536"/>
    </row>
    <row r="4663" spans="2:9" ht="30">
      <c r="B4663" s="240" t="s">
        <v>274</v>
      </c>
      <c r="C4663" s="240" t="s">
        <v>2</v>
      </c>
      <c r="D4663" s="152" t="s">
        <v>275</v>
      </c>
      <c r="E4663" s="216" t="s">
        <v>276</v>
      </c>
      <c r="F4663" s="158" t="s">
        <v>277</v>
      </c>
    </row>
    <row r="4664" spans="2:9" ht="15.75">
      <c r="B4664" s="240"/>
      <c r="C4664" s="99" t="s">
        <v>131</v>
      </c>
      <c r="D4664" s="177">
        <v>2</v>
      </c>
      <c r="E4664" s="98">
        <v>100000</v>
      </c>
      <c r="F4664" s="158">
        <f>E4664*D4664</f>
        <v>200000</v>
      </c>
    </row>
    <row r="4665" spans="2:9" ht="15.75">
      <c r="B4665" s="240"/>
      <c r="C4665" s="99" t="s">
        <v>130</v>
      </c>
      <c r="D4665" s="177">
        <v>25</v>
      </c>
      <c r="E4665" s="98">
        <v>20000</v>
      </c>
      <c r="F4665" s="158">
        <f t="shared" ref="F4665:F4667" si="103">E4665*D4665</f>
        <v>500000</v>
      </c>
    </row>
    <row r="4666" spans="2:9" ht="15.75">
      <c r="B4666" s="240"/>
      <c r="C4666" s="99" t="s">
        <v>205</v>
      </c>
      <c r="D4666" s="177">
        <v>35</v>
      </c>
      <c r="E4666" s="98">
        <v>20000</v>
      </c>
      <c r="F4666" s="158">
        <f t="shared" si="103"/>
        <v>700000</v>
      </c>
    </row>
    <row r="4667" spans="2:9" ht="15.75">
      <c r="B4667" s="240"/>
      <c r="C4667" s="117" t="s">
        <v>674</v>
      </c>
      <c r="D4667" s="177">
        <v>0.5</v>
      </c>
      <c r="E4667" s="116">
        <v>100000</v>
      </c>
      <c r="F4667" s="158">
        <f t="shared" si="103"/>
        <v>50000</v>
      </c>
    </row>
    <row r="4668" spans="2:9" ht="15.75">
      <c r="B4668" s="240"/>
      <c r="C4668" s="99"/>
      <c r="D4668" s="177"/>
      <c r="E4668" s="98"/>
      <c r="F4668" s="158"/>
    </row>
    <row r="4669" spans="2:9" ht="18.75">
      <c r="B4669" s="910" t="s">
        <v>263</v>
      </c>
      <c r="C4669" s="911"/>
      <c r="D4669" s="911"/>
      <c r="E4669" s="912"/>
      <c r="F4669" s="159">
        <f>SUM(F4664:F4668)</f>
        <v>1450000</v>
      </c>
    </row>
    <row r="4670" spans="2:9" ht="18.75">
      <c r="B4670" s="137"/>
      <c r="C4670" s="237" t="s">
        <v>280</v>
      </c>
      <c r="D4670" s="914" t="s">
        <v>1304</v>
      </c>
      <c r="E4670" s="914"/>
      <c r="F4670" s="914"/>
    </row>
    <row r="4671" spans="2:9" ht="18.75">
      <c r="B4671" s="137"/>
      <c r="C4671" s="237" t="s">
        <v>1098</v>
      </c>
      <c r="D4671" s="919" t="s">
        <v>278</v>
      </c>
      <c r="E4671" s="919"/>
      <c r="F4671" s="919"/>
    </row>
    <row r="4672" spans="2:9" ht="18.75">
      <c r="B4672" s="137"/>
      <c r="C4672" s="237"/>
      <c r="D4672" s="239"/>
      <c r="E4672" s="238"/>
      <c r="F4672" s="238"/>
    </row>
    <row r="4673" spans="2:6" ht="18.75">
      <c r="B4673" s="137"/>
      <c r="C4673" s="237"/>
      <c r="D4673" s="239"/>
      <c r="E4673" s="238"/>
      <c r="F4673" s="238"/>
    </row>
    <row r="4674" spans="2:6" ht="18.75">
      <c r="B4674" s="137"/>
      <c r="C4674" s="237" t="s">
        <v>784</v>
      </c>
      <c r="D4674" s="239"/>
      <c r="E4674" s="176" t="s">
        <v>876</v>
      </c>
      <c r="F4674" s="238"/>
    </row>
    <row r="4675" spans="2:6" ht="18.75">
      <c r="B4675" s="137"/>
      <c r="C4675" s="477" t="s">
        <v>1108</v>
      </c>
      <c r="D4675" s="478"/>
      <c r="E4675" s="176"/>
      <c r="F4675" s="480"/>
    </row>
    <row r="4676" spans="2:6" ht="18.75">
      <c r="B4676" s="137"/>
      <c r="C4676" s="477"/>
      <c r="D4676" s="478"/>
      <c r="E4676" s="176"/>
      <c r="F4676" s="480"/>
    </row>
    <row r="4677" spans="2:6" ht="18.75">
      <c r="B4677" s="137"/>
      <c r="C4677" s="477"/>
      <c r="D4677" s="478"/>
      <c r="E4677" s="176"/>
      <c r="F4677" s="480"/>
    </row>
    <row r="4678" spans="2:6" ht="18.75">
      <c r="B4678" s="137"/>
      <c r="C4678" s="477"/>
      <c r="D4678" s="478"/>
      <c r="E4678" s="176"/>
      <c r="F4678" s="480"/>
    </row>
    <row r="4679" spans="2:6" ht="18.75">
      <c r="B4679" s="137"/>
      <c r="C4679" s="477"/>
      <c r="D4679" s="478"/>
      <c r="E4679" s="176"/>
      <c r="F4679" s="480"/>
    </row>
    <row r="4681" spans="2:6" ht="21">
      <c r="B4681" s="915" t="s">
        <v>267</v>
      </c>
      <c r="C4681" s="915"/>
      <c r="D4681" s="915"/>
      <c r="E4681" s="915"/>
      <c r="F4681" s="915"/>
    </row>
    <row r="4682" spans="2:6" ht="18.75">
      <c r="B4682" s="137"/>
      <c r="C4682" s="237"/>
      <c r="D4682" s="239"/>
      <c r="E4682" s="238"/>
      <c r="F4682" s="238"/>
    </row>
    <row r="4683" spans="2:6">
      <c r="B4683" s="908" t="s">
        <v>780</v>
      </c>
      <c r="C4683" s="908"/>
      <c r="D4683" s="908"/>
      <c r="E4683" s="908"/>
      <c r="F4683" s="908"/>
    </row>
    <row r="4684" spans="2:6">
      <c r="B4684" s="908" t="s">
        <v>781</v>
      </c>
      <c r="C4684" s="908"/>
      <c r="D4684" s="908"/>
      <c r="E4684" s="908"/>
      <c r="F4684" s="908"/>
    </row>
    <row r="4685" spans="2:6">
      <c r="B4685" t="s">
        <v>782</v>
      </c>
      <c r="D4685" s="239"/>
      <c r="E4685" s="238"/>
      <c r="F4685" s="238"/>
    </row>
    <row r="4686" spans="2:6">
      <c r="B4686" s="237">
        <v>1</v>
      </c>
      <c r="C4686" s="36" t="s">
        <v>976</v>
      </c>
      <c r="D4686" s="36"/>
      <c r="E4686" s="36"/>
      <c r="F4686" s="238"/>
    </row>
    <row r="4687" spans="2:6">
      <c r="B4687" s="237">
        <v>2</v>
      </c>
      <c r="C4687" s="909" t="s">
        <v>1004</v>
      </c>
      <c r="D4687" s="909"/>
      <c r="E4687" s="909"/>
      <c r="F4687" s="238"/>
    </row>
    <row r="4688" spans="2:6">
      <c r="B4688" s="237">
        <v>3</v>
      </c>
      <c r="C4688" s="909" t="s">
        <v>948</v>
      </c>
      <c r="D4688" s="909"/>
      <c r="E4688" s="909"/>
      <c r="F4688" s="238"/>
    </row>
    <row r="4689" spans="2:9">
      <c r="D4689" s="239"/>
      <c r="E4689" s="238"/>
      <c r="F4689" s="238"/>
    </row>
    <row r="4690" spans="2:9">
      <c r="B4690" s="925" t="s">
        <v>1003</v>
      </c>
      <c r="C4690" s="925"/>
      <c r="D4690" s="925"/>
      <c r="E4690" s="925"/>
      <c r="F4690" s="925"/>
      <c r="G4690" s="925"/>
      <c r="H4690" s="925"/>
      <c r="I4690" s="925"/>
    </row>
    <row r="4691" spans="2:9">
      <c r="B4691" s="925"/>
      <c r="C4691" s="925"/>
      <c r="D4691" s="925"/>
      <c r="E4691" s="925"/>
      <c r="F4691" s="925"/>
      <c r="G4691" s="925"/>
      <c r="H4691" s="925"/>
      <c r="I4691" s="925"/>
    </row>
    <row r="4692" spans="2:9" ht="30">
      <c r="B4692" s="240" t="s">
        <v>274</v>
      </c>
      <c r="C4692" s="240" t="s">
        <v>2</v>
      </c>
      <c r="D4692" s="152" t="s">
        <v>275</v>
      </c>
      <c r="E4692" s="216" t="s">
        <v>276</v>
      </c>
      <c r="F4692" s="158" t="s">
        <v>277</v>
      </c>
    </row>
    <row r="4693" spans="2:9" ht="15.75">
      <c r="B4693" s="240"/>
      <c r="C4693" s="99" t="s">
        <v>131</v>
      </c>
      <c r="D4693" s="177">
        <v>2</v>
      </c>
      <c r="E4693" s="98">
        <v>100000</v>
      </c>
      <c r="F4693" s="158">
        <f>E4693*D4693</f>
        <v>200000</v>
      </c>
    </row>
    <row r="4694" spans="2:9" ht="15.75">
      <c r="B4694" s="240"/>
      <c r="C4694" s="99" t="s">
        <v>130</v>
      </c>
      <c r="D4694" s="177">
        <v>25</v>
      </c>
      <c r="E4694" s="98">
        <v>20000</v>
      </c>
      <c r="F4694" s="158">
        <f t="shared" ref="F4694:F4696" si="104">E4694*D4694</f>
        <v>500000</v>
      </c>
    </row>
    <row r="4695" spans="2:9" ht="15.75">
      <c r="B4695" s="240"/>
      <c r="C4695" s="99" t="s">
        <v>205</v>
      </c>
      <c r="D4695" s="177">
        <v>35</v>
      </c>
      <c r="E4695" s="98">
        <v>20000</v>
      </c>
      <c r="F4695" s="158">
        <f t="shared" si="104"/>
        <v>700000</v>
      </c>
    </row>
    <row r="4696" spans="2:9" ht="15.75">
      <c r="B4696" s="240"/>
      <c r="C4696" s="117" t="s">
        <v>674</v>
      </c>
      <c r="D4696" s="177">
        <v>0.5</v>
      </c>
      <c r="E4696" s="116">
        <v>100000</v>
      </c>
      <c r="F4696" s="158">
        <f t="shared" si="104"/>
        <v>50000</v>
      </c>
    </row>
    <row r="4697" spans="2:9" ht="15.75">
      <c r="B4697" s="240"/>
      <c r="C4697" s="99"/>
      <c r="D4697" s="177"/>
      <c r="E4697" s="98"/>
      <c r="F4697" s="158"/>
    </row>
    <row r="4698" spans="2:9" ht="15.75">
      <c r="B4698" s="247"/>
      <c r="C4698" s="253"/>
      <c r="D4698" s="177"/>
      <c r="E4698" s="198"/>
      <c r="F4698" s="158"/>
    </row>
    <row r="4699" spans="2:9" ht="18.75">
      <c r="B4699" s="930" t="s">
        <v>263</v>
      </c>
      <c r="C4699" s="930"/>
      <c r="D4699" s="930"/>
      <c r="E4699" s="930"/>
      <c r="F4699" s="159">
        <f>SUM(F4693:F4698)</f>
        <v>1450000</v>
      </c>
    </row>
    <row r="4700" spans="2:9" ht="18.75">
      <c r="B4700" s="137"/>
      <c r="C4700" s="237" t="s">
        <v>280</v>
      </c>
      <c r="D4700" s="914" t="s">
        <v>786</v>
      </c>
      <c r="E4700" s="914"/>
      <c r="F4700" s="914"/>
    </row>
    <row r="4701" spans="2:9" ht="18.75">
      <c r="B4701" s="137"/>
      <c r="C4701" s="237" t="s">
        <v>281</v>
      </c>
      <c r="D4701" s="239"/>
      <c r="E4701" s="238" t="s">
        <v>278</v>
      </c>
      <c r="F4701" s="238"/>
    </row>
    <row r="4702" spans="2:9" ht="18.75">
      <c r="B4702" s="137"/>
      <c r="C4702" s="237"/>
      <c r="D4702" s="239"/>
      <c r="E4702" s="238"/>
      <c r="F4702" s="238"/>
    </row>
    <row r="4703" spans="2:9" ht="18.75">
      <c r="B4703" s="137"/>
      <c r="C4703" s="237"/>
      <c r="D4703" s="239"/>
      <c r="E4703" s="238"/>
      <c r="F4703" s="238"/>
    </row>
    <row r="4704" spans="2:9" ht="18.75">
      <c r="B4704" s="137"/>
      <c r="C4704" s="237" t="s">
        <v>784</v>
      </c>
      <c r="D4704" s="239"/>
      <c r="E4704" s="176" t="s">
        <v>876</v>
      </c>
      <c r="F4704" s="238"/>
    </row>
    <row r="4705" spans="2:9">
      <c r="D4705" s="239"/>
      <c r="E4705" s="238"/>
      <c r="F4705" s="238"/>
    </row>
    <row r="4706" spans="2:9" ht="21">
      <c r="B4706" s="915" t="s">
        <v>267</v>
      </c>
      <c r="C4706" s="915"/>
      <c r="D4706" s="915"/>
      <c r="E4706" s="915"/>
      <c r="F4706" s="915"/>
    </row>
    <row r="4707" spans="2:9" ht="18.75">
      <c r="B4707" s="137"/>
      <c r="C4707" s="237"/>
      <c r="D4707" s="239"/>
      <c r="E4707" s="238"/>
      <c r="F4707" s="238"/>
    </row>
    <row r="4708" spans="2:9">
      <c r="B4708" s="908" t="s">
        <v>780</v>
      </c>
      <c r="C4708" s="908"/>
      <c r="D4708" s="908"/>
      <c r="E4708" s="908"/>
      <c r="F4708" s="908"/>
    </row>
    <row r="4709" spans="2:9">
      <c r="B4709" s="908" t="s">
        <v>781</v>
      </c>
      <c r="C4709" s="908"/>
      <c r="D4709" s="908"/>
      <c r="E4709" s="908"/>
      <c r="F4709" s="908"/>
    </row>
    <row r="4710" spans="2:9">
      <c r="B4710" t="s">
        <v>782</v>
      </c>
      <c r="D4710" s="239"/>
      <c r="E4710" s="238"/>
      <c r="F4710" s="238"/>
    </row>
    <row r="4711" spans="2:9">
      <c r="B4711" s="237">
        <v>1</v>
      </c>
      <c r="C4711" s="36" t="s">
        <v>976</v>
      </c>
      <c r="D4711" s="36"/>
      <c r="E4711" s="36"/>
      <c r="F4711" s="238"/>
    </row>
    <row r="4712" spans="2:9">
      <c r="B4712" s="237">
        <v>2</v>
      </c>
      <c r="C4712" s="909" t="s">
        <v>1005</v>
      </c>
      <c r="D4712" s="909"/>
      <c r="E4712" s="909"/>
      <c r="F4712" s="238"/>
    </row>
    <row r="4713" spans="2:9">
      <c r="B4713" s="237">
        <v>3</v>
      </c>
      <c r="C4713" s="909" t="s">
        <v>948</v>
      </c>
      <c r="D4713" s="909"/>
      <c r="E4713" s="909"/>
      <c r="F4713" s="238"/>
    </row>
    <row r="4714" spans="2:9">
      <c r="D4714" s="239"/>
      <c r="E4714" s="238"/>
      <c r="F4714" s="238"/>
    </row>
    <row r="4715" spans="2:9">
      <c r="B4715" s="925" t="s">
        <v>1006</v>
      </c>
      <c r="C4715" s="925"/>
      <c r="D4715" s="925"/>
      <c r="E4715" s="925"/>
      <c r="F4715" s="925"/>
      <c r="G4715" s="925"/>
      <c r="H4715" s="925"/>
      <c r="I4715" s="925"/>
    </row>
    <row r="4716" spans="2:9">
      <c r="B4716" s="925"/>
      <c r="C4716" s="925"/>
      <c r="D4716" s="925"/>
      <c r="E4716" s="925"/>
      <c r="F4716" s="925"/>
      <c r="G4716" s="925"/>
      <c r="H4716" s="925"/>
      <c r="I4716" s="925"/>
    </row>
    <row r="4717" spans="2:9" ht="30">
      <c r="B4717" s="240" t="s">
        <v>274</v>
      </c>
      <c r="C4717" s="240" t="s">
        <v>2</v>
      </c>
      <c r="D4717" s="152" t="s">
        <v>275</v>
      </c>
      <c r="E4717" s="216" t="s">
        <v>276</v>
      </c>
      <c r="F4717" s="158" t="s">
        <v>277</v>
      </c>
    </row>
    <row r="4718" spans="2:9" ht="15.75">
      <c r="B4718" s="240"/>
      <c r="C4718" s="99" t="s">
        <v>131</v>
      </c>
      <c r="D4718" s="177">
        <v>3</v>
      </c>
      <c r="E4718" s="98">
        <v>150000</v>
      </c>
      <c r="F4718" s="158">
        <f>E4718*D4718</f>
        <v>450000</v>
      </c>
    </row>
    <row r="4719" spans="2:9" ht="15.75">
      <c r="B4719" s="240"/>
      <c r="C4719" s="99" t="s">
        <v>130</v>
      </c>
      <c r="D4719" s="177">
        <v>50</v>
      </c>
      <c r="E4719" s="98">
        <v>20000</v>
      </c>
      <c r="F4719" s="158">
        <f t="shared" ref="F4719:F4722" si="105">E4719*D4719</f>
        <v>1000000</v>
      </c>
    </row>
    <row r="4720" spans="2:9" ht="15.75">
      <c r="B4720" s="240"/>
      <c r="C4720" s="99" t="s">
        <v>205</v>
      </c>
      <c r="D4720" s="177">
        <v>55</v>
      </c>
      <c r="E4720" s="98">
        <v>20000</v>
      </c>
      <c r="F4720" s="158">
        <f t="shared" si="105"/>
        <v>1100000</v>
      </c>
    </row>
    <row r="4721" spans="2:6" ht="15.75">
      <c r="B4721" s="240"/>
      <c r="C4721" s="117" t="s">
        <v>478</v>
      </c>
      <c r="D4721" s="177">
        <v>1</v>
      </c>
      <c r="E4721" s="98">
        <v>100000</v>
      </c>
      <c r="F4721" s="158">
        <f t="shared" si="105"/>
        <v>100000</v>
      </c>
    </row>
    <row r="4722" spans="2:6" ht="15.75">
      <c r="B4722" s="240"/>
      <c r="C4722" s="117" t="s">
        <v>674</v>
      </c>
      <c r="D4722" s="177">
        <v>1</v>
      </c>
      <c r="E4722" s="116">
        <v>200000</v>
      </c>
      <c r="F4722" s="158">
        <f t="shared" si="105"/>
        <v>200000</v>
      </c>
    </row>
    <row r="4723" spans="2:6" ht="15.75">
      <c r="B4723" s="174"/>
      <c r="C4723" s="253"/>
      <c r="D4723" s="177"/>
      <c r="E4723" s="98"/>
      <c r="F4723" s="158"/>
    </row>
    <row r="4724" spans="2:6" ht="15.75">
      <c r="B4724" s="174"/>
      <c r="C4724" s="253"/>
      <c r="D4724" s="177"/>
      <c r="E4724" s="116"/>
      <c r="F4724" s="158"/>
    </row>
    <row r="4725" spans="2:6" ht="18.75">
      <c r="B4725" s="910" t="s">
        <v>263</v>
      </c>
      <c r="C4725" s="911"/>
      <c r="D4725" s="911"/>
      <c r="E4725" s="912"/>
      <c r="F4725" s="159">
        <f>SUM(F4718:F4724)</f>
        <v>2850000</v>
      </c>
    </row>
    <row r="4726" spans="2:6" ht="18.75">
      <c r="B4726" s="137"/>
      <c r="C4726" s="237" t="s">
        <v>280</v>
      </c>
      <c r="D4726" s="914" t="s">
        <v>786</v>
      </c>
      <c r="E4726" s="914"/>
      <c r="F4726" s="914"/>
    </row>
    <row r="4727" spans="2:6" ht="18.75">
      <c r="B4727" s="137"/>
      <c r="C4727" s="237" t="s">
        <v>281</v>
      </c>
      <c r="D4727" s="239"/>
      <c r="E4727" s="238" t="s">
        <v>278</v>
      </c>
      <c r="F4727" s="238"/>
    </row>
    <row r="4728" spans="2:6" ht="18.75">
      <c r="B4728" s="137"/>
      <c r="C4728" s="237"/>
      <c r="D4728" s="239"/>
      <c r="E4728" s="238"/>
      <c r="F4728" s="238"/>
    </row>
    <row r="4729" spans="2:6" ht="18.75">
      <c r="B4729" s="137"/>
      <c r="C4729" s="237"/>
      <c r="D4729" s="239"/>
      <c r="E4729" s="238"/>
      <c r="F4729" s="238"/>
    </row>
    <row r="4730" spans="2:6" ht="18.75">
      <c r="B4730" s="137"/>
      <c r="C4730" s="237" t="s">
        <v>784</v>
      </c>
      <c r="D4730" s="239"/>
      <c r="E4730" s="176" t="s">
        <v>876</v>
      </c>
      <c r="F4730" s="238"/>
    </row>
    <row r="4732" spans="2:6" ht="21">
      <c r="B4732" s="915" t="s">
        <v>267</v>
      </c>
      <c r="C4732" s="915"/>
      <c r="D4732" s="915"/>
      <c r="E4732" s="915"/>
      <c r="F4732" s="915"/>
    </row>
    <row r="4733" spans="2:6" ht="18.75">
      <c r="B4733" s="137"/>
      <c r="C4733" s="237"/>
      <c r="D4733" s="239"/>
      <c r="E4733" s="238"/>
      <c r="F4733" s="238"/>
    </row>
    <row r="4734" spans="2:6">
      <c r="B4734" s="908" t="s">
        <v>780</v>
      </c>
      <c r="C4734" s="908"/>
      <c r="D4734" s="908"/>
      <c r="E4734" s="908"/>
      <c r="F4734" s="908"/>
    </row>
    <row r="4735" spans="2:6">
      <c r="B4735" s="908" t="s">
        <v>781</v>
      </c>
      <c r="C4735" s="908"/>
      <c r="D4735" s="908"/>
      <c r="E4735" s="908"/>
      <c r="F4735" s="908"/>
    </row>
    <row r="4736" spans="2:6">
      <c r="B4736" t="s">
        <v>782</v>
      </c>
      <c r="D4736" s="239"/>
      <c r="E4736" s="238"/>
      <c r="F4736" s="238"/>
    </row>
    <row r="4737" spans="1:9">
      <c r="B4737" s="237">
        <v>1</v>
      </c>
      <c r="C4737" s="36" t="s">
        <v>976</v>
      </c>
      <c r="D4737" s="36"/>
      <c r="E4737" s="36"/>
      <c r="F4737" s="238"/>
    </row>
    <row r="4738" spans="1:9">
      <c r="B4738" s="237">
        <v>2</v>
      </c>
      <c r="C4738" s="909" t="s">
        <v>1007</v>
      </c>
      <c r="D4738" s="909"/>
      <c r="E4738" s="909"/>
      <c r="F4738" s="238"/>
    </row>
    <row r="4739" spans="1:9">
      <c r="B4739" s="237">
        <v>3</v>
      </c>
      <c r="C4739" s="909" t="s">
        <v>948</v>
      </c>
      <c r="D4739" s="909"/>
      <c r="E4739" s="909"/>
      <c r="F4739" s="238"/>
    </row>
    <row r="4740" spans="1:9">
      <c r="D4740" s="239"/>
      <c r="E4740" s="238"/>
      <c r="F4740" s="238"/>
    </row>
    <row r="4741" spans="1:9" s="246" customFormat="1">
      <c r="A4741" s="283"/>
      <c r="B4741" s="925" t="s">
        <v>1008</v>
      </c>
      <c r="C4741" s="925"/>
      <c r="D4741" s="925"/>
      <c r="E4741" s="925"/>
      <c r="F4741" s="925"/>
      <c r="G4741" s="925"/>
      <c r="H4741" s="925"/>
      <c r="I4741" s="925"/>
    </row>
    <row r="4742" spans="1:9">
      <c r="B4742" s="925"/>
      <c r="C4742" s="925"/>
      <c r="D4742" s="925"/>
      <c r="E4742" s="925"/>
      <c r="F4742" s="925"/>
      <c r="G4742" s="925"/>
      <c r="H4742" s="925"/>
      <c r="I4742" s="925"/>
    </row>
    <row r="4743" spans="1:9" ht="30">
      <c r="B4743" s="240" t="s">
        <v>274</v>
      </c>
      <c r="C4743" s="240" t="s">
        <v>2</v>
      </c>
      <c r="D4743" s="152" t="s">
        <v>275</v>
      </c>
      <c r="E4743" s="216" t="s">
        <v>276</v>
      </c>
      <c r="F4743" s="158" t="s">
        <v>277</v>
      </c>
    </row>
    <row r="4744" spans="1:9" ht="15.75">
      <c r="B4744" s="240"/>
      <c r="C4744" s="117" t="s">
        <v>127</v>
      </c>
      <c r="D4744" s="177">
        <v>1</v>
      </c>
      <c r="E4744" s="98">
        <v>200000</v>
      </c>
      <c r="F4744" s="158">
        <f t="shared" ref="F4744:F4746" si="106">E4744*D4744</f>
        <v>200000</v>
      </c>
    </row>
    <row r="4745" spans="1:9" ht="15.75">
      <c r="B4745" s="240"/>
      <c r="C4745" s="117" t="s">
        <v>603</v>
      </c>
      <c r="D4745" s="177">
        <v>60</v>
      </c>
      <c r="E4745" s="98">
        <v>20000</v>
      </c>
      <c r="F4745" s="158">
        <f t="shared" si="106"/>
        <v>1200000</v>
      </c>
    </row>
    <row r="4746" spans="1:9" ht="15.75">
      <c r="B4746" s="240"/>
      <c r="C4746" s="117" t="s">
        <v>1009</v>
      </c>
      <c r="D4746" s="177">
        <v>1</v>
      </c>
      <c r="E4746" s="98">
        <v>5000000</v>
      </c>
      <c r="F4746" s="158">
        <f t="shared" si="106"/>
        <v>5000000</v>
      </c>
    </row>
    <row r="4747" spans="1:9" ht="15.75">
      <c r="B4747" s="240"/>
      <c r="C4747" s="117"/>
      <c r="D4747" s="177"/>
      <c r="E4747" s="116"/>
      <c r="F4747" s="158"/>
    </row>
    <row r="4748" spans="1:9" ht="15.75">
      <c r="B4748" s="240"/>
      <c r="C4748" s="99"/>
      <c r="D4748" s="177"/>
      <c r="E4748" s="98"/>
      <c r="F4748" s="158"/>
    </row>
    <row r="4749" spans="1:9" ht="15.75">
      <c r="B4749" s="174"/>
      <c r="C4749" s="117"/>
      <c r="D4749" s="177"/>
      <c r="E4749" s="116"/>
      <c r="F4749" s="158"/>
    </row>
    <row r="4750" spans="1:9" ht="18.75">
      <c r="B4750" s="910" t="s">
        <v>263</v>
      </c>
      <c r="C4750" s="911"/>
      <c r="D4750" s="911"/>
      <c r="E4750" s="912"/>
      <c r="F4750" s="159">
        <f>SUM(F4744:F4749)</f>
        <v>6400000</v>
      </c>
    </row>
    <row r="4751" spans="1:9" ht="18.75">
      <c r="B4751" s="137"/>
      <c r="C4751" s="237" t="s">
        <v>280</v>
      </c>
      <c r="D4751" s="914" t="s">
        <v>786</v>
      </c>
      <c r="E4751" s="914"/>
      <c r="F4751" s="914"/>
    </row>
    <row r="4752" spans="1:9" ht="18.75">
      <c r="B4752" s="137"/>
      <c r="C4752" s="237" t="s">
        <v>281</v>
      </c>
      <c r="D4752" s="239"/>
      <c r="E4752" s="238" t="s">
        <v>278</v>
      </c>
      <c r="F4752" s="238"/>
    </row>
    <row r="4753" spans="2:9" ht="18.75">
      <c r="B4753" s="137"/>
      <c r="C4753" s="237"/>
      <c r="D4753" s="239"/>
      <c r="E4753" s="238"/>
      <c r="F4753" s="238"/>
    </row>
    <row r="4754" spans="2:9" ht="18.75">
      <c r="B4754" s="137"/>
      <c r="C4754" s="237"/>
      <c r="D4754" s="239"/>
      <c r="E4754" s="238"/>
      <c r="F4754" s="238"/>
    </row>
    <row r="4755" spans="2:9" ht="18.75">
      <c r="B4755" s="137"/>
      <c r="C4755" s="237" t="s">
        <v>784</v>
      </c>
      <c r="D4755" s="239"/>
      <c r="E4755" s="176" t="s">
        <v>876</v>
      </c>
      <c r="F4755" s="238"/>
    </row>
    <row r="4757" spans="2:9" ht="21">
      <c r="B4757" s="915" t="s">
        <v>267</v>
      </c>
      <c r="C4757" s="915"/>
      <c r="D4757" s="915"/>
      <c r="E4757" s="915"/>
      <c r="F4757" s="915"/>
    </row>
    <row r="4758" spans="2:9" ht="18.75">
      <c r="B4758" s="137"/>
      <c r="C4758" s="237"/>
      <c r="D4758" s="239"/>
      <c r="E4758" s="238"/>
      <c r="F4758" s="238"/>
    </row>
    <row r="4759" spans="2:9">
      <c r="B4759" s="908" t="s">
        <v>780</v>
      </c>
      <c r="C4759" s="908"/>
      <c r="D4759" s="908"/>
      <c r="E4759" s="908"/>
      <c r="F4759" s="908"/>
    </row>
    <row r="4760" spans="2:9">
      <c r="B4760" s="908" t="s">
        <v>781</v>
      </c>
      <c r="C4760" s="908"/>
      <c r="D4760" s="908"/>
      <c r="E4760" s="908"/>
      <c r="F4760" s="908"/>
    </row>
    <row r="4761" spans="2:9">
      <c r="B4761" t="s">
        <v>782</v>
      </c>
      <c r="D4761" s="239"/>
      <c r="E4761" s="238"/>
      <c r="F4761" s="238"/>
    </row>
    <row r="4762" spans="2:9">
      <c r="B4762" s="237">
        <v>1</v>
      </c>
      <c r="C4762" s="36" t="s">
        <v>1298</v>
      </c>
      <c r="D4762" s="36"/>
      <c r="E4762" s="36"/>
      <c r="F4762" s="238"/>
    </row>
    <row r="4763" spans="2:9">
      <c r="B4763" s="237">
        <v>2</v>
      </c>
      <c r="C4763" s="909" t="s">
        <v>1297</v>
      </c>
      <c r="D4763" s="909"/>
      <c r="E4763" s="909"/>
      <c r="F4763" s="238"/>
    </row>
    <row r="4764" spans="2:9">
      <c r="B4764" s="237">
        <v>3</v>
      </c>
      <c r="C4764" s="909" t="s">
        <v>1296</v>
      </c>
      <c r="D4764" s="909"/>
      <c r="E4764" s="909"/>
      <c r="F4764" s="238"/>
    </row>
    <row r="4765" spans="2:9">
      <c r="D4765" s="239"/>
      <c r="E4765" s="238"/>
      <c r="F4765" s="238"/>
    </row>
    <row r="4766" spans="2:9">
      <c r="B4766" s="925" t="s">
        <v>1010</v>
      </c>
      <c r="C4766" s="925"/>
      <c r="D4766" s="925"/>
      <c r="E4766" s="925"/>
      <c r="F4766" s="925"/>
      <c r="G4766" s="925"/>
      <c r="H4766" s="925"/>
      <c r="I4766" s="925"/>
    </row>
    <row r="4767" spans="2:9">
      <c r="B4767" s="925"/>
      <c r="C4767" s="925"/>
      <c r="D4767" s="925"/>
      <c r="E4767" s="925"/>
      <c r="F4767" s="925"/>
      <c r="G4767" s="925"/>
      <c r="H4767" s="925"/>
      <c r="I4767" s="925"/>
    </row>
    <row r="4768" spans="2:9" ht="30">
      <c r="B4768" s="240" t="s">
        <v>274</v>
      </c>
      <c r="C4768" s="240" t="s">
        <v>2</v>
      </c>
      <c r="D4768" s="152" t="s">
        <v>275</v>
      </c>
      <c r="E4768" s="216" t="s">
        <v>276</v>
      </c>
      <c r="F4768" s="158" t="s">
        <v>277</v>
      </c>
    </row>
    <row r="4769" spans="2:6" ht="15.75">
      <c r="B4769" s="240">
        <v>1</v>
      </c>
      <c r="C4769" s="117" t="s">
        <v>700</v>
      </c>
      <c r="D4769" s="152">
        <v>40</v>
      </c>
      <c r="E4769" s="256">
        <v>50000</v>
      </c>
      <c r="F4769" s="158">
        <f>E4769*D4769</f>
        <v>2000000</v>
      </c>
    </row>
    <row r="4770" spans="2:6" ht="15.75">
      <c r="B4770" s="240">
        <v>2</v>
      </c>
      <c r="C4770" s="117" t="s">
        <v>590</v>
      </c>
      <c r="D4770" s="152">
        <v>10</v>
      </c>
      <c r="E4770" s="256">
        <v>20000</v>
      </c>
      <c r="F4770" s="158">
        <f t="shared" ref="F4770:F4775" si="107">E4770*D4770</f>
        <v>200000</v>
      </c>
    </row>
    <row r="4771" spans="2:6" ht="15.75">
      <c r="B4771" s="255">
        <v>3</v>
      </c>
      <c r="C4771" s="117" t="s">
        <v>609</v>
      </c>
      <c r="D4771" s="152">
        <v>1</v>
      </c>
      <c r="E4771" s="256">
        <v>100000</v>
      </c>
      <c r="F4771" s="158">
        <f t="shared" si="107"/>
        <v>100000</v>
      </c>
    </row>
    <row r="4772" spans="2:6" ht="15.75">
      <c r="B4772" s="255">
        <v>4</v>
      </c>
      <c r="C4772" s="117" t="s">
        <v>709</v>
      </c>
      <c r="D4772" s="152">
        <v>120</v>
      </c>
      <c r="E4772" s="256">
        <v>20000</v>
      </c>
      <c r="F4772" s="158">
        <f t="shared" si="107"/>
        <v>2400000</v>
      </c>
    </row>
    <row r="4773" spans="2:6" ht="15.75">
      <c r="B4773" s="255">
        <v>5</v>
      </c>
      <c r="C4773" s="117" t="s">
        <v>710</v>
      </c>
      <c r="D4773" s="152">
        <v>1</v>
      </c>
      <c r="E4773" s="256">
        <v>1000000</v>
      </c>
      <c r="F4773" s="158">
        <f t="shared" si="107"/>
        <v>1000000</v>
      </c>
    </row>
    <row r="4774" spans="2:6" ht="15.75">
      <c r="B4774" s="255">
        <v>6</v>
      </c>
      <c r="C4774" s="117" t="s">
        <v>711</v>
      </c>
      <c r="D4774" s="254">
        <v>1</v>
      </c>
      <c r="E4774" s="252">
        <v>800000</v>
      </c>
      <c r="F4774" s="158">
        <f t="shared" si="107"/>
        <v>800000</v>
      </c>
    </row>
    <row r="4775" spans="2:6" ht="15.75">
      <c r="B4775" s="255">
        <v>7</v>
      </c>
      <c r="C4775" s="117" t="s">
        <v>712</v>
      </c>
      <c r="D4775" s="254">
        <v>2</v>
      </c>
      <c r="E4775" s="252">
        <v>300000</v>
      </c>
      <c r="F4775" s="158">
        <f t="shared" si="107"/>
        <v>600000</v>
      </c>
    </row>
    <row r="4776" spans="2:6" ht="15.75">
      <c r="B4776" s="240"/>
      <c r="C4776" s="99"/>
      <c r="D4776" s="254"/>
      <c r="E4776" s="98"/>
      <c r="F4776" s="158"/>
    </row>
    <row r="4777" spans="2:6" ht="15.75">
      <c r="B4777" s="174"/>
      <c r="C4777" s="117"/>
      <c r="D4777" s="177"/>
      <c r="E4777" s="116"/>
      <c r="F4777" s="158"/>
    </row>
    <row r="4778" spans="2:6" ht="18.75">
      <c r="B4778" s="910" t="s">
        <v>263</v>
      </c>
      <c r="C4778" s="911"/>
      <c r="D4778" s="911"/>
      <c r="E4778" s="912"/>
      <c r="F4778" s="159">
        <f>SUM(F4769:F4777)</f>
        <v>7100000</v>
      </c>
    </row>
    <row r="4779" spans="2:6" ht="18.75">
      <c r="B4779" s="137"/>
      <c r="C4779" s="237" t="s">
        <v>280</v>
      </c>
      <c r="D4779" s="914" t="s">
        <v>1295</v>
      </c>
      <c r="E4779" s="914"/>
      <c r="F4779" s="914"/>
    </row>
    <row r="4780" spans="2:6" ht="18.75">
      <c r="B4780" s="137"/>
      <c r="C4780" s="237" t="s">
        <v>1098</v>
      </c>
      <c r="D4780" s="919" t="s">
        <v>278</v>
      </c>
      <c r="E4780" s="919"/>
      <c r="F4780" s="919"/>
    </row>
    <row r="4781" spans="2:6" ht="18.75">
      <c r="B4781" s="137"/>
      <c r="C4781" s="237"/>
      <c r="D4781" s="239"/>
      <c r="E4781" s="238"/>
      <c r="F4781" s="238"/>
    </row>
    <row r="4782" spans="2:6" ht="18.75">
      <c r="B4782" s="137"/>
      <c r="C4782" s="237"/>
      <c r="D4782" s="239"/>
      <c r="E4782" s="238"/>
      <c r="F4782" s="238"/>
    </row>
    <row r="4783" spans="2:6" ht="18.75">
      <c r="B4783" s="137"/>
      <c r="C4783" s="237" t="s">
        <v>784</v>
      </c>
      <c r="D4783" s="239"/>
      <c r="E4783" s="176" t="s">
        <v>876</v>
      </c>
      <c r="F4783" s="238"/>
    </row>
    <row r="4784" spans="2:6" ht="18.75">
      <c r="B4784" s="137"/>
      <c r="C4784" s="477" t="s">
        <v>1108</v>
      </c>
      <c r="D4784" s="478"/>
      <c r="E4784" s="176"/>
      <c r="F4784" s="480"/>
    </row>
    <row r="4785" spans="2:9" ht="18.75">
      <c r="B4785" s="137"/>
      <c r="C4785" s="477"/>
      <c r="D4785" s="478"/>
      <c r="E4785" s="176"/>
      <c r="F4785" s="480"/>
    </row>
    <row r="4786" spans="2:9" ht="18.75">
      <c r="B4786" s="137"/>
      <c r="C4786" s="477"/>
      <c r="D4786" s="478"/>
      <c r="E4786" s="176"/>
      <c r="F4786" s="480"/>
    </row>
    <row r="4787" spans="2:9" ht="18.75">
      <c r="B4787" s="137"/>
      <c r="C4787" s="477"/>
      <c r="D4787" s="478"/>
      <c r="E4787" s="176"/>
      <c r="F4787" s="480"/>
    </row>
    <row r="4788" spans="2:9" ht="18.75">
      <c r="B4788" s="137"/>
      <c r="C4788" s="477"/>
      <c r="D4788" s="478"/>
      <c r="E4788" s="176"/>
      <c r="F4788" s="480"/>
    </row>
    <row r="4789" spans="2:9" ht="18.75">
      <c r="B4789" s="137"/>
      <c r="C4789" s="477"/>
      <c r="D4789" s="478"/>
      <c r="E4789" s="176"/>
      <c r="F4789" s="480"/>
    </row>
    <row r="4791" spans="2:9" ht="21">
      <c r="B4791" s="915" t="s">
        <v>267</v>
      </c>
      <c r="C4791" s="915"/>
      <c r="D4791" s="915"/>
      <c r="E4791" s="915"/>
      <c r="F4791" s="915"/>
    </row>
    <row r="4792" spans="2:9" ht="18.75">
      <c r="B4792" s="137"/>
      <c r="C4792" s="237"/>
      <c r="D4792" s="239"/>
      <c r="E4792" s="238"/>
      <c r="F4792" s="238"/>
    </row>
    <row r="4793" spans="2:9">
      <c r="B4793" s="908" t="s">
        <v>780</v>
      </c>
      <c r="C4793" s="908"/>
      <c r="D4793" s="908"/>
      <c r="E4793" s="908"/>
      <c r="F4793" s="908"/>
    </row>
    <row r="4794" spans="2:9">
      <c r="B4794" s="908" t="s">
        <v>781</v>
      </c>
      <c r="C4794" s="908"/>
      <c r="D4794" s="908"/>
      <c r="E4794" s="908"/>
      <c r="F4794" s="908"/>
    </row>
    <row r="4795" spans="2:9">
      <c r="B4795" t="s">
        <v>782</v>
      </c>
      <c r="D4795" s="239"/>
      <c r="E4795" s="238"/>
      <c r="F4795" s="238"/>
    </row>
    <row r="4796" spans="2:9">
      <c r="B4796" s="237">
        <v>1</v>
      </c>
      <c r="C4796" s="36" t="s">
        <v>976</v>
      </c>
      <c r="D4796" s="36"/>
      <c r="E4796" s="36"/>
      <c r="F4796" s="238"/>
    </row>
    <row r="4797" spans="2:9">
      <c r="B4797" s="237">
        <v>2</v>
      </c>
      <c r="C4797" s="909" t="s">
        <v>1011</v>
      </c>
      <c r="D4797" s="909"/>
      <c r="E4797" s="909"/>
      <c r="F4797" s="238"/>
    </row>
    <row r="4798" spans="2:9">
      <c r="B4798" s="237">
        <v>3</v>
      </c>
      <c r="C4798" s="909" t="s">
        <v>1342</v>
      </c>
      <c r="D4798" s="909"/>
      <c r="E4798" s="909"/>
      <c r="F4798" s="238"/>
    </row>
    <row r="4799" spans="2:9">
      <c r="D4799" s="239"/>
      <c r="E4799" s="238"/>
      <c r="F4799" s="238"/>
    </row>
    <row r="4800" spans="2:9" ht="15" customHeight="1">
      <c r="B4800" s="929" t="s">
        <v>1012</v>
      </c>
      <c r="C4800" s="929"/>
      <c r="D4800" s="929"/>
      <c r="E4800" s="929"/>
      <c r="F4800" s="929"/>
      <c r="G4800" s="536"/>
      <c r="H4800" s="536"/>
      <c r="I4800" s="536"/>
    </row>
    <row r="4801" spans="2:9">
      <c r="B4801" s="536"/>
      <c r="C4801" s="536"/>
      <c r="D4801" s="536"/>
      <c r="E4801" s="536"/>
      <c r="F4801" s="536"/>
      <c r="G4801" s="536"/>
      <c r="H4801" s="536"/>
      <c r="I4801" s="536"/>
    </row>
    <row r="4802" spans="2:9" ht="30">
      <c r="B4802" s="240" t="s">
        <v>274</v>
      </c>
      <c r="C4802" s="240" t="s">
        <v>2</v>
      </c>
      <c r="D4802" s="152" t="s">
        <v>275</v>
      </c>
      <c r="E4802" s="216" t="s">
        <v>276</v>
      </c>
      <c r="F4802" s="158" t="s">
        <v>277</v>
      </c>
    </row>
    <row r="4803" spans="2:9" ht="15.75">
      <c r="B4803" s="240">
        <v>1</v>
      </c>
      <c r="C4803" s="117" t="s">
        <v>130</v>
      </c>
      <c r="D4803" s="152">
        <v>35</v>
      </c>
      <c r="E4803" s="245">
        <v>50000</v>
      </c>
      <c r="F4803" s="158">
        <f>E4803*D4803</f>
        <v>1750000</v>
      </c>
    </row>
    <row r="4804" spans="2:9" ht="15.75">
      <c r="B4804" s="240">
        <v>2</v>
      </c>
      <c r="C4804" s="117" t="s">
        <v>603</v>
      </c>
      <c r="D4804" s="152">
        <v>35</v>
      </c>
      <c r="E4804" s="245">
        <v>20000</v>
      </c>
      <c r="F4804" s="158">
        <f t="shared" ref="F4804" si="108">E4804*D4804</f>
        <v>700000</v>
      </c>
    </row>
    <row r="4805" spans="2:9" ht="18.75">
      <c r="B4805" s="910" t="s">
        <v>263</v>
      </c>
      <c r="C4805" s="911"/>
      <c r="D4805" s="911"/>
      <c r="E4805" s="912"/>
      <c r="F4805" s="159">
        <f>SUM(F4803:F4804)</f>
        <v>2450000</v>
      </c>
    </row>
    <row r="4806" spans="2:9" ht="18.75">
      <c r="B4806" s="137"/>
      <c r="C4806" s="137"/>
      <c r="D4806" s="562"/>
      <c r="E4806" s="562"/>
      <c r="F4806" s="575"/>
    </row>
    <row r="4807" spans="2:9" ht="18.75">
      <c r="B4807" s="137"/>
      <c r="C4807" s="237" t="s">
        <v>280</v>
      </c>
      <c r="D4807" s="928" t="s">
        <v>1341</v>
      </c>
      <c r="E4807" s="928"/>
      <c r="F4807" s="928"/>
    </row>
    <row r="4808" spans="2:9" ht="18.75">
      <c r="B4808" s="137"/>
      <c r="C4808" s="237" t="s">
        <v>1098</v>
      </c>
      <c r="D4808" s="239"/>
      <c r="E4808" s="238" t="s">
        <v>278</v>
      </c>
      <c r="F4808" s="238"/>
    </row>
    <row r="4809" spans="2:9" ht="18.75">
      <c r="B4809" s="137"/>
      <c r="C4809" s="559"/>
      <c r="D4809" s="560"/>
      <c r="E4809" s="563"/>
      <c r="F4809" s="563"/>
    </row>
    <row r="4810" spans="2:9" ht="18.75">
      <c r="B4810" s="137"/>
      <c r="C4810" s="237"/>
      <c r="D4810" s="239"/>
      <c r="E4810" s="238"/>
      <c r="F4810" s="238"/>
    </row>
    <row r="4811" spans="2:9" ht="18.75">
      <c r="B4811" s="137"/>
      <c r="C4811" s="237"/>
      <c r="D4811" s="239"/>
      <c r="E4811" s="238"/>
      <c r="F4811" s="238"/>
    </row>
    <row r="4812" spans="2:9" ht="18.75">
      <c r="B4812" s="137"/>
      <c r="C4812" s="237" t="s">
        <v>784</v>
      </c>
      <c r="D4812" s="239"/>
      <c r="E4812" s="176" t="s">
        <v>894</v>
      </c>
      <c r="F4812" s="238"/>
    </row>
    <row r="4813" spans="2:9" ht="18.75">
      <c r="B4813" s="137"/>
      <c r="C4813" s="559" t="s">
        <v>1108</v>
      </c>
      <c r="D4813" s="560"/>
      <c r="E4813" s="176"/>
      <c r="F4813" s="563"/>
    </row>
    <row r="4814" spans="2:9" ht="18.75">
      <c r="B4814" s="137"/>
      <c r="C4814" s="559"/>
      <c r="D4814" s="560"/>
      <c r="E4814" s="176"/>
      <c r="F4814" s="563"/>
    </row>
    <row r="4815" spans="2:9" ht="18.75">
      <c r="B4815" s="137"/>
      <c r="C4815" s="559"/>
      <c r="D4815" s="560"/>
      <c r="E4815" s="176"/>
      <c r="F4815" s="563"/>
    </row>
    <row r="4816" spans="2:9" ht="18.75">
      <c r="B4816" s="137"/>
      <c r="C4816" s="559"/>
      <c r="D4816" s="560"/>
      <c r="E4816" s="176"/>
      <c r="F4816" s="563"/>
    </row>
    <row r="4817" spans="2:9" ht="18.75">
      <c r="B4817" s="137"/>
      <c r="C4817" s="559"/>
      <c r="D4817" s="560"/>
      <c r="E4817" s="176"/>
      <c r="F4817" s="563"/>
    </row>
    <row r="4818" spans="2:9" ht="18.75">
      <c r="B4818" s="137"/>
      <c r="C4818" s="559"/>
      <c r="D4818" s="560"/>
      <c r="E4818" s="176"/>
      <c r="F4818" s="563"/>
    </row>
    <row r="4820" spans="2:9" ht="21">
      <c r="B4820" s="915" t="s">
        <v>267</v>
      </c>
      <c r="C4820" s="915"/>
      <c r="D4820" s="915"/>
      <c r="E4820" s="915"/>
      <c r="F4820" s="915"/>
    </row>
    <row r="4821" spans="2:9" ht="18.75">
      <c r="B4821" s="137"/>
      <c r="C4821" s="237"/>
      <c r="D4821" s="239"/>
      <c r="E4821" s="238"/>
      <c r="F4821" s="238"/>
    </row>
    <row r="4822" spans="2:9">
      <c r="B4822" s="908" t="s">
        <v>780</v>
      </c>
      <c r="C4822" s="908"/>
      <c r="D4822" s="908"/>
      <c r="E4822" s="908"/>
      <c r="F4822" s="908"/>
    </row>
    <row r="4823" spans="2:9">
      <c r="B4823" s="908" t="s">
        <v>781</v>
      </c>
      <c r="C4823" s="908"/>
      <c r="D4823" s="908"/>
      <c r="E4823" s="908"/>
      <c r="F4823" s="908"/>
    </row>
    <row r="4824" spans="2:9">
      <c r="B4824" t="s">
        <v>782</v>
      </c>
      <c r="D4824" s="239"/>
      <c r="E4824" s="238"/>
      <c r="F4824" s="238"/>
    </row>
    <row r="4825" spans="2:9">
      <c r="B4825" s="237">
        <v>1</v>
      </c>
      <c r="C4825" s="36" t="s">
        <v>976</v>
      </c>
      <c r="D4825" s="36"/>
      <c r="E4825" s="36"/>
      <c r="F4825" s="238"/>
    </row>
    <row r="4826" spans="2:9">
      <c r="B4826" s="237">
        <v>2</v>
      </c>
      <c r="C4826" s="909" t="s">
        <v>1013</v>
      </c>
      <c r="D4826" s="909"/>
      <c r="E4826" s="909"/>
      <c r="F4826" s="238"/>
    </row>
    <row r="4827" spans="2:9">
      <c r="B4827" s="237">
        <v>3</v>
      </c>
      <c r="C4827" s="909" t="s">
        <v>948</v>
      </c>
      <c r="D4827" s="909"/>
      <c r="E4827" s="909"/>
      <c r="F4827" s="238"/>
    </row>
    <row r="4828" spans="2:9">
      <c r="D4828" s="239"/>
      <c r="E4828" s="238"/>
      <c r="F4828" s="238"/>
    </row>
    <row r="4829" spans="2:9">
      <c r="B4829" s="925" t="s">
        <v>1014</v>
      </c>
      <c r="C4829" s="925"/>
      <c r="D4829" s="925"/>
      <c r="E4829" s="925"/>
      <c r="F4829" s="925"/>
      <c r="G4829" s="925"/>
      <c r="H4829" s="925"/>
      <c r="I4829" s="925"/>
    </row>
    <row r="4830" spans="2:9">
      <c r="B4830" s="925"/>
      <c r="C4830" s="925"/>
      <c r="D4830" s="925"/>
      <c r="E4830" s="925"/>
      <c r="F4830" s="925"/>
      <c r="G4830" s="925"/>
      <c r="H4830" s="925"/>
      <c r="I4830" s="925"/>
    </row>
    <row r="4831" spans="2:9">
      <c r="B4831" s="236"/>
      <c r="C4831" s="236"/>
      <c r="D4831" s="236"/>
      <c r="E4831" s="236"/>
      <c r="F4831" s="236"/>
      <c r="G4831" s="236"/>
      <c r="H4831" s="236"/>
      <c r="I4831" s="236"/>
    </row>
    <row r="4832" spans="2:9" ht="30">
      <c r="B4832" s="240" t="s">
        <v>274</v>
      </c>
      <c r="C4832" s="240" t="s">
        <v>2</v>
      </c>
      <c r="D4832" s="152" t="s">
        <v>275</v>
      </c>
      <c r="E4832" s="216" t="s">
        <v>276</v>
      </c>
      <c r="F4832" s="158" t="s">
        <v>277</v>
      </c>
    </row>
    <row r="4833" spans="2:6" ht="15.75">
      <c r="B4833" s="240">
        <v>1</v>
      </c>
      <c r="C4833" s="117" t="s">
        <v>1015</v>
      </c>
      <c r="D4833" s="152">
        <v>60</v>
      </c>
      <c r="E4833" s="245">
        <v>50000</v>
      </c>
      <c r="F4833" s="158">
        <f>E4833*D4833</f>
        <v>3000000</v>
      </c>
    </row>
    <row r="4834" spans="2:6" ht="15.75">
      <c r="B4834" s="240">
        <v>2</v>
      </c>
      <c r="C4834" s="117" t="s">
        <v>603</v>
      </c>
      <c r="D4834" s="152">
        <v>60</v>
      </c>
      <c r="E4834" s="245">
        <v>20000</v>
      </c>
      <c r="F4834" s="158">
        <f t="shared" ref="F4834" si="109">E4834*D4834</f>
        <v>1200000</v>
      </c>
    </row>
    <row r="4835" spans="2:6" ht="15.75">
      <c r="B4835" s="240"/>
      <c r="C4835" s="117"/>
      <c r="D4835" s="152"/>
      <c r="E4835" s="245"/>
      <c r="F4835" s="158"/>
    </row>
    <row r="4836" spans="2:6" ht="15.75">
      <c r="B4836" s="174"/>
      <c r="C4836" s="117"/>
      <c r="D4836" s="177"/>
      <c r="E4836" s="116"/>
      <c r="F4836" s="158"/>
    </row>
    <row r="4837" spans="2:6" ht="18.75">
      <c r="B4837" s="910" t="s">
        <v>263</v>
      </c>
      <c r="C4837" s="911"/>
      <c r="D4837" s="911"/>
      <c r="E4837" s="912"/>
      <c r="F4837" s="159">
        <f>SUM(F4833:F4836)</f>
        <v>4200000</v>
      </c>
    </row>
    <row r="4838" spans="2:6" ht="18.75">
      <c r="B4838" s="137"/>
      <c r="C4838" s="237" t="s">
        <v>280</v>
      </c>
      <c r="D4838" s="914" t="s">
        <v>786</v>
      </c>
      <c r="E4838" s="914"/>
      <c r="F4838" s="914"/>
    </row>
    <row r="4839" spans="2:6" ht="18.75">
      <c r="B4839" s="137"/>
      <c r="C4839" s="237" t="s">
        <v>281</v>
      </c>
      <c r="D4839" s="239"/>
      <c r="E4839" s="238" t="s">
        <v>278</v>
      </c>
      <c r="F4839" s="238"/>
    </row>
    <row r="4840" spans="2:6" ht="18.75">
      <c r="B4840" s="137"/>
      <c r="C4840" s="237"/>
      <c r="D4840" s="239"/>
      <c r="E4840" s="238"/>
      <c r="F4840" s="238"/>
    </row>
    <row r="4841" spans="2:6" ht="18.75">
      <c r="B4841" s="137"/>
      <c r="C4841" s="237"/>
      <c r="D4841" s="239"/>
      <c r="E4841" s="238"/>
      <c r="F4841" s="238"/>
    </row>
    <row r="4842" spans="2:6" ht="18.75">
      <c r="B4842" s="137"/>
      <c r="C4842" s="237" t="s">
        <v>784</v>
      </c>
      <c r="D4842" s="239"/>
      <c r="E4842" s="176" t="s">
        <v>876</v>
      </c>
      <c r="F4842" s="238"/>
    </row>
    <row r="4844" spans="2:6" ht="21">
      <c r="B4844" s="915" t="s">
        <v>267</v>
      </c>
      <c r="C4844" s="915"/>
      <c r="D4844" s="915"/>
      <c r="E4844" s="915"/>
      <c r="F4844" s="915"/>
    </row>
    <row r="4845" spans="2:6" ht="18.75">
      <c r="B4845" s="137"/>
      <c r="C4845" s="237"/>
      <c r="D4845" s="239"/>
      <c r="E4845" s="238"/>
      <c r="F4845" s="238"/>
    </row>
    <row r="4846" spans="2:6">
      <c r="D4846" s="239"/>
      <c r="E4846" s="238"/>
      <c r="F4846" s="238"/>
    </row>
    <row r="4847" spans="2:6">
      <c r="B4847" s="908" t="s">
        <v>780</v>
      </c>
      <c r="C4847" s="908"/>
      <c r="D4847" s="908"/>
      <c r="E4847" s="908"/>
      <c r="F4847" s="908"/>
    </row>
    <row r="4848" spans="2:6">
      <c r="B4848" s="908" t="s">
        <v>781</v>
      </c>
      <c r="C4848" s="908"/>
      <c r="D4848" s="908"/>
      <c r="E4848" s="908"/>
      <c r="F4848" s="908"/>
    </row>
    <row r="4849" spans="2:9">
      <c r="B4849" t="s">
        <v>782</v>
      </c>
      <c r="D4849" s="239"/>
      <c r="E4849" s="238"/>
      <c r="F4849" s="238"/>
    </row>
    <row r="4850" spans="2:9">
      <c r="B4850" s="237">
        <v>1</v>
      </c>
      <c r="C4850" s="36" t="s">
        <v>976</v>
      </c>
      <c r="D4850" s="36"/>
      <c r="E4850" s="36"/>
      <c r="F4850" s="238"/>
    </row>
    <row r="4851" spans="2:9">
      <c r="B4851" s="237">
        <v>2</v>
      </c>
      <c r="C4851" s="909" t="s">
        <v>1017</v>
      </c>
      <c r="D4851" s="909"/>
      <c r="E4851" s="909"/>
      <c r="F4851" s="238"/>
    </row>
    <row r="4852" spans="2:9">
      <c r="B4852" s="237">
        <v>3</v>
      </c>
      <c r="C4852" s="909" t="s">
        <v>948</v>
      </c>
      <c r="D4852" s="909"/>
      <c r="E4852" s="909"/>
      <c r="F4852" s="238"/>
    </row>
    <row r="4853" spans="2:9">
      <c r="D4853" s="239"/>
      <c r="E4853" s="238"/>
      <c r="F4853" s="238"/>
    </row>
    <row r="4854" spans="2:9">
      <c r="B4854" s="925" t="s">
        <v>1016</v>
      </c>
      <c r="C4854" s="925"/>
      <c r="D4854" s="925"/>
      <c r="E4854" s="925"/>
      <c r="F4854" s="925"/>
      <c r="G4854" s="925"/>
      <c r="H4854" s="925"/>
      <c r="I4854" s="925"/>
    </row>
    <row r="4855" spans="2:9">
      <c r="B4855" s="925"/>
      <c r="C4855" s="925"/>
      <c r="D4855" s="925"/>
      <c r="E4855" s="925"/>
      <c r="F4855" s="925"/>
      <c r="G4855" s="925"/>
      <c r="H4855" s="925"/>
      <c r="I4855" s="925"/>
    </row>
    <row r="4856" spans="2:9">
      <c r="B4856" s="236"/>
      <c r="C4856" s="236"/>
      <c r="D4856" s="236"/>
      <c r="E4856" s="236"/>
      <c r="F4856" s="236"/>
      <c r="G4856" s="236"/>
      <c r="H4856" s="236"/>
      <c r="I4856" s="236"/>
    </row>
    <row r="4857" spans="2:9" ht="30">
      <c r="B4857" s="240" t="s">
        <v>274</v>
      </c>
      <c r="C4857" s="240" t="s">
        <v>2</v>
      </c>
      <c r="D4857" s="152" t="s">
        <v>275</v>
      </c>
      <c r="E4857" s="216" t="s">
        <v>276</v>
      </c>
      <c r="F4857" s="158" t="s">
        <v>277</v>
      </c>
    </row>
    <row r="4858" spans="2:9" ht="15.75">
      <c r="B4858" s="240">
        <v>1</v>
      </c>
      <c r="C4858" s="8" t="s">
        <v>254</v>
      </c>
      <c r="D4858" s="152"/>
      <c r="E4858" s="245"/>
      <c r="F4858" s="158">
        <v>2000000</v>
      </c>
    </row>
    <row r="4859" spans="2:9" ht="15.75">
      <c r="B4859" s="240">
        <v>2</v>
      </c>
      <c r="C4859" s="8" t="s">
        <v>231</v>
      </c>
      <c r="D4859" s="152">
        <v>30</v>
      </c>
      <c r="E4859" s="245">
        <v>75000</v>
      </c>
      <c r="F4859" s="158">
        <f>E4859*D4859</f>
        <v>2250000</v>
      </c>
    </row>
    <row r="4860" spans="2:9" ht="15.75">
      <c r="B4860" s="255">
        <v>3</v>
      </c>
      <c r="C4860" s="8" t="s">
        <v>173</v>
      </c>
      <c r="D4860" s="152">
        <v>30</v>
      </c>
      <c r="E4860" s="245">
        <v>20000</v>
      </c>
      <c r="F4860" s="158">
        <f>E4860*D4860</f>
        <v>600000</v>
      </c>
    </row>
    <row r="4861" spans="2:9" ht="15.75">
      <c r="B4861" s="255">
        <v>4</v>
      </c>
      <c r="C4861" s="117" t="s">
        <v>812</v>
      </c>
      <c r="D4861" s="152">
        <v>1</v>
      </c>
      <c r="E4861" s="245">
        <v>300000</v>
      </c>
      <c r="F4861" s="158">
        <v>350000</v>
      </c>
    </row>
    <row r="4862" spans="2:9" ht="15.75">
      <c r="B4862" s="240"/>
      <c r="C4862" s="117"/>
      <c r="D4862" s="152"/>
      <c r="E4862" s="245"/>
      <c r="F4862" s="158"/>
    </row>
    <row r="4863" spans="2:9" ht="15.75">
      <c r="B4863" s="240"/>
      <c r="C4863" s="117"/>
      <c r="D4863" s="177"/>
      <c r="E4863" s="98"/>
      <c r="F4863" s="158"/>
    </row>
    <row r="4864" spans="2:9" ht="15.75">
      <c r="B4864" s="240"/>
      <c r="C4864" s="117"/>
      <c r="D4864" s="177"/>
      <c r="E4864" s="98"/>
      <c r="F4864" s="158"/>
    </row>
    <row r="4865" spans="2:6" ht="15.75">
      <c r="B4865" s="240"/>
      <c r="C4865" s="99"/>
      <c r="D4865" s="177"/>
      <c r="E4865" s="98"/>
      <c r="F4865" s="158"/>
    </row>
    <row r="4866" spans="2:6" ht="15.75">
      <c r="B4866" s="174"/>
      <c r="C4866" s="117"/>
      <c r="D4866" s="177"/>
      <c r="E4866" s="116"/>
      <c r="F4866" s="158"/>
    </row>
    <row r="4867" spans="2:6" ht="18.75">
      <c r="B4867" s="910" t="s">
        <v>263</v>
      </c>
      <c r="C4867" s="911"/>
      <c r="D4867" s="911"/>
      <c r="E4867" s="912"/>
      <c r="F4867" s="159">
        <f>SUM(F4858:F4866)</f>
        <v>5200000</v>
      </c>
    </row>
    <row r="4868" spans="2:6" ht="18.75">
      <c r="B4868" s="137"/>
      <c r="C4868" s="237" t="s">
        <v>280</v>
      </c>
      <c r="D4868" s="914" t="s">
        <v>786</v>
      </c>
      <c r="E4868" s="914"/>
      <c r="F4868" s="914"/>
    </row>
    <row r="4869" spans="2:6" ht="18.75">
      <c r="B4869" s="137"/>
      <c r="C4869" s="237" t="s">
        <v>281</v>
      </c>
      <c r="D4869" s="239"/>
      <c r="E4869" s="238" t="s">
        <v>278</v>
      </c>
      <c r="F4869" s="238"/>
    </row>
    <row r="4870" spans="2:6" ht="18.75">
      <c r="B4870" s="137"/>
      <c r="C4870" s="237"/>
      <c r="D4870" s="239"/>
      <c r="E4870" s="238"/>
      <c r="F4870" s="238"/>
    </row>
    <row r="4871" spans="2:6" ht="18.75">
      <c r="B4871" s="137"/>
      <c r="C4871" s="237"/>
      <c r="D4871" s="239"/>
      <c r="E4871" s="238"/>
      <c r="F4871" s="238"/>
    </row>
    <row r="4872" spans="2:6" ht="18.75">
      <c r="B4872" s="137"/>
      <c r="C4872" s="237" t="s">
        <v>784</v>
      </c>
      <c r="D4872" s="239"/>
      <c r="E4872" s="176" t="s">
        <v>876</v>
      </c>
      <c r="F4872" s="238"/>
    </row>
    <row r="4877" spans="2:6" ht="21">
      <c r="B4877" s="915" t="s">
        <v>267</v>
      </c>
      <c r="C4877" s="915"/>
      <c r="D4877" s="915"/>
      <c r="E4877" s="915"/>
      <c r="F4877" s="915"/>
    </row>
    <row r="4878" spans="2:6" ht="21">
      <c r="B4878" s="570"/>
      <c r="C4878" s="570"/>
      <c r="D4878" s="570"/>
      <c r="E4878" s="570"/>
      <c r="F4878" s="233"/>
    </row>
    <row r="4879" spans="2:6">
      <c r="B4879" s="908" t="s">
        <v>780</v>
      </c>
      <c r="C4879" s="908"/>
      <c r="D4879" s="908"/>
      <c r="E4879" s="908"/>
      <c r="F4879" s="908"/>
    </row>
    <row r="4880" spans="2:6">
      <c r="B4880" s="908" t="s">
        <v>781</v>
      </c>
      <c r="C4880" s="908"/>
      <c r="D4880" s="908"/>
      <c r="E4880" s="908"/>
      <c r="F4880" s="908"/>
    </row>
    <row r="4881" spans="2:6">
      <c r="B4881" s="569"/>
      <c r="C4881" s="569"/>
      <c r="D4881" s="569"/>
      <c r="E4881" s="569"/>
      <c r="F4881" s="234"/>
    </row>
    <row r="4882" spans="2:6">
      <c r="B4882" s="569">
        <v>1</v>
      </c>
      <c r="C4882" s="909" t="s">
        <v>871</v>
      </c>
      <c r="D4882" s="909"/>
      <c r="E4882" s="909"/>
      <c r="F4882" s="571"/>
    </row>
    <row r="4883" spans="2:6">
      <c r="B4883" s="569">
        <v>2</v>
      </c>
      <c r="C4883" s="909" t="s">
        <v>850</v>
      </c>
      <c r="D4883" s="909"/>
      <c r="E4883" s="909"/>
      <c r="F4883" s="571"/>
    </row>
    <row r="4884" spans="2:6">
      <c r="B4884" s="569">
        <v>3</v>
      </c>
      <c r="C4884" s="909" t="s">
        <v>815</v>
      </c>
      <c r="D4884" s="909"/>
      <c r="E4884" s="909"/>
      <c r="F4884" s="571"/>
    </row>
    <row r="4885" spans="2:6">
      <c r="D4885" s="567"/>
      <c r="E4885" s="571"/>
      <c r="F4885" s="571"/>
    </row>
    <row r="4886" spans="2:6">
      <c r="B4886" s="908" t="s">
        <v>946</v>
      </c>
      <c r="C4886" s="908"/>
      <c r="D4886" s="908"/>
      <c r="E4886" s="908"/>
      <c r="F4886" s="908"/>
    </row>
    <row r="4887" spans="2:6">
      <c r="B4887" s="569"/>
      <c r="C4887" s="569"/>
      <c r="D4887" s="569"/>
      <c r="E4887" s="569"/>
      <c r="F4887" s="234"/>
    </row>
    <row r="4888" spans="2:6" ht="30">
      <c r="B4888" s="573" t="s">
        <v>274</v>
      </c>
      <c r="C4888" s="573" t="s">
        <v>2</v>
      </c>
      <c r="D4888" s="152" t="s">
        <v>275</v>
      </c>
      <c r="E4888" s="158" t="s">
        <v>276</v>
      </c>
      <c r="F4888" s="158" t="s">
        <v>277</v>
      </c>
    </row>
    <row r="4889" spans="2:6" ht="15.75">
      <c r="B4889" s="573"/>
      <c r="C4889" s="145" t="s">
        <v>155</v>
      </c>
      <c r="D4889" s="152"/>
      <c r="E4889" s="165"/>
      <c r="F4889" s="158"/>
    </row>
    <row r="4890" spans="2:6" ht="15.75">
      <c r="B4890" s="573"/>
      <c r="C4890" s="105" t="s">
        <v>114</v>
      </c>
      <c r="D4890" s="146"/>
      <c r="E4890" s="149"/>
      <c r="F4890" s="158"/>
    </row>
    <row r="4891" spans="2:6" ht="15.75">
      <c r="B4891" s="573">
        <v>15</v>
      </c>
      <c r="C4891" s="99" t="s">
        <v>540</v>
      </c>
      <c r="D4891" s="146">
        <v>0.12</v>
      </c>
      <c r="E4891" s="149">
        <v>3500000</v>
      </c>
      <c r="F4891" s="158">
        <f t="shared" ref="F4891:F4915" si="110">E4891*D4891</f>
        <v>420000</v>
      </c>
    </row>
    <row r="4892" spans="2:6" ht="15.75">
      <c r="B4892" s="573">
        <v>16</v>
      </c>
      <c r="C4892" s="99" t="s">
        <v>541</v>
      </c>
      <c r="D4892" s="146">
        <v>118</v>
      </c>
      <c r="E4892" s="149">
        <v>12500</v>
      </c>
      <c r="F4892" s="158">
        <f t="shared" si="110"/>
        <v>1475000</v>
      </c>
    </row>
    <row r="4893" spans="2:6" ht="15.75">
      <c r="B4893" s="573">
        <v>17</v>
      </c>
      <c r="C4893" s="99" t="s">
        <v>542</v>
      </c>
      <c r="D4893" s="146">
        <v>7.0000000000000007E-2</v>
      </c>
      <c r="E4893" s="149">
        <v>1500000</v>
      </c>
      <c r="F4893" s="158">
        <f t="shared" si="110"/>
        <v>105000.00000000001</v>
      </c>
    </row>
    <row r="4894" spans="2:6" ht="15.75">
      <c r="B4894" s="573">
        <v>18</v>
      </c>
      <c r="C4894" s="99" t="s">
        <v>557</v>
      </c>
      <c r="D4894" s="146">
        <v>11</v>
      </c>
      <c r="E4894" s="149">
        <v>101800</v>
      </c>
      <c r="F4894" s="158">
        <f t="shared" si="110"/>
        <v>1119800</v>
      </c>
    </row>
    <row r="4895" spans="2:6" ht="15.75">
      <c r="B4895" s="573">
        <v>19</v>
      </c>
      <c r="C4895" s="99" t="s">
        <v>558</v>
      </c>
      <c r="D4895" s="146">
        <v>31</v>
      </c>
      <c r="E4895" s="149">
        <v>140500</v>
      </c>
      <c r="F4895" s="158">
        <f t="shared" si="110"/>
        <v>4355500</v>
      </c>
    </row>
    <row r="4896" spans="2:6" ht="15.75">
      <c r="B4896" s="573">
        <v>20</v>
      </c>
      <c r="C4896" s="99" t="s">
        <v>543</v>
      </c>
      <c r="D4896" s="146">
        <v>64</v>
      </c>
      <c r="E4896" s="149">
        <v>130200</v>
      </c>
      <c r="F4896" s="158">
        <f t="shared" si="110"/>
        <v>8332800</v>
      </c>
    </row>
    <row r="4897" spans="2:6" ht="15.75">
      <c r="B4897" s="573">
        <v>21</v>
      </c>
      <c r="C4897" s="99" t="s">
        <v>559</v>
      </c>
      <c r="D4897" s="146">
        <v>7</v>
      </c>
      <c r="E4897" s="149">
        <v>156000</v>
      </c>
      <c r="F4897" s="158">
        <f t="shared" si="110"/>
        <v>1092000</v>
      </c>
    </row>
    <row r="4898" spans="2:6" ht="15.75">
      <c r="B4898" s="573">
        <v>22</v>
      </c>
      <c r="C4898" s="99" t="s">
        <v>560</v>
      </c>
      <c r="D4898" s="146">
        <v>375</v>
      </c>
      <c r="E4898" s="149">
        <v>55000</v>
      </c>
      <c r="F4898" s="158">
        <f t="shared" si="110"/>
        <v>20625000</v>
      </c>
    </row>
    <row r="4899" spans="2:6" ht="15.75">
      <c r="B4899" s="573">
        <v>23</v>
      </c>
      <c r="C4899" s="99" t="s">
        <v>561</v>
      </c>
      <c r="D4899" s="146">
        <v>6</v>
      </c>
      <c r="E4899" s="149">
        <v>120000</v>
      </c>
      <c r="F4899" s="158">
        <f t="shared" si="110"/>
        <v>720000</v>
      </c>
    </row>
    <row r="4900" spans="2:6" ht="15.75">
      <c r="B4900" s="573">
        <v>24</v>
      </c>
      <c r="C4900" s="99" t="s">
        <v>546</v>
      </c>
      <c r="D4900" s="146">
        <v>27</v>
      </c>
      <c r="E4900" s="149">
        <v>120000</v>
      </c>
      <c r="F4900" s="158">
        <f t="shared" si="110"/>
        <v>3240000</v>
      </c>
    </row>
    <row r="4901" spans="2:6" ht="15.75">
      <c r="B4901" s="573">
        <v>25</v>
      </c>
      <c r="C4901" s="99" t="s">
        <v>547</v>
      </c>
      <c r="D4901" s="147">
        <v>11225</v>
      </c>
      <c r="E4901" s="149">
        <v>9500</v>
      </c>
      <c r="F4901" s="158">
        <f t="shared" si="110"/>
        <v>106637500</v>
      </c>
    </row>
    <row r="4902" spans="2:6" ht="15.75">
      <c r="B4902" s="573">
        <v>26</v>
      </c>
      <c r="C4902" s="99" t="s">
        <v>548</v>
      </c>
      <c r="D4902" s="146">
        <v>181</v>
      </c>
      <c r="E4902" s="149">
        <v>15000</v>
      </c>
      <c r="F4902" s="158">
        <f t="shared" si="110"/>
        <v>2715000</v>
      </c>
    </row>
    <row r="4903" spans="2:6" ht="15.75">
      <c r="B4903" s="573">
        <v>27</v>
      </c>
      <c r="C4903" s="99" t="s">
        <v>549</v>
      </c>
      <c r="D4903" s="146">
        <v>14</v>
      </c>
      <c r="E4903" s="149">
        <v>120000</v>
      </c>
      <c r="F4903" s="158">
        <f t="shared" si="110"/>
        <v>1680000</v>
      </c>
    </row>
    <row r="4904" spans="2:6" ht="15.75">
      <c r="B4904" s="573">
        <v>28</v>
      </c>
      <c r="C4904" s="99" t="s">
        <v>550</v>
      </c>
      <c r="D4904" s="146">
        <v>19</v>
      </c>
      <c r="E4904" s="149">
        <v>286000</v>
      </c>
      <c r="F4904" s="158">
        <f t="shared" si="110"/>
        <v>5434000</v>
      </c>
    </row>
    <row r="4905" spans="2:6" ht="15.75">
      <c r="B4905" s="573">
        <v>29</v>
      </c>
      <c r="C4905" s="99" t="s">
        <v>551</v>
      </c>
      <c r="D4905" s="146">
        <v>6.17</v>
      </c>
      <c r="E4905" s="149">
        <v>1500000</v>
      </c>
      <c r="F4905" s="158">
        <f t="shared" si="110"/>
        <v>9255000</v>
      </c>
    </row>
    <row r="4906" spans="2:6" ht="15.75">
      <c r="B4906" s="573">
        <v>30</v>
      </c>
      <c r="C4906" s="99" t="s">
        <v>552</v>
      </c>
      <c r="D4906" s="146">
        <v>2.72</v>
      </c>
      <c r="E4906" s="149">
        <v>2200000</v>
      </c>
      <c r="F4906" s="158">
        <f t="shared" si="110"/>
        <v>5984000</v>
      </c>
    </row>
    <row r="4907" spans="2:6" ht="15.75">
      <c r="B4907" s="573">
        <v>31</v>
      </c>
      <c r="C4907" s="99" t="s">
        <v>553</v>
      </c>
      <c r="D4907" s="146">
        <v>104</v>
      </c>
      <c r="E4907" s="149">
        <v>112000</v>
      </c>
      <c r="F4907" s="158">
        <f t="shared" si="110"/>
        <v>11648000</v>
      </c>
    </row>
    <row r="4908" spans="2:6" ht="15.75">
      <c r="B4908" s="573">
        <v>32</v>
      </c>
      <c r="C4908" s="99" t="s">
        <v>554</v>
      </c>
      <c r="D4908" s="146">
        <v>291</v>
      </c>
      <c r="E4908" s="149">
        <v>12000</v>
      </c>
      <c r="F4908" s="158">
        <f t="shared" si="110"/>
        <v>3492000</v>
      </c>
    </row>
    <row r="4909" spans="2:6" ht="15.75">
      <c r="B4909" s="573">
        <v>33</v>
      </c>
      <c r="C4909" s="99" t="s">
        <v>532</v>
      </c>
      <c r="D4909" s="146">
        <v>2</v>
      </c>
      <c r="E4909" s="149">
        <v>500000</v>
      </c>
      <c r="F4909" s="158">
        <f t="shared" si="110"/>
        <v>1000000</v>
      </c>
    </row>
    <row r="4910" spans="2:6" ht="15.75">
      <c r="B4910" s="573">
        <v>34</v>
      </c>
      <c r="C4910" s="99" t="s">
        <v>525</v>
      </c>
      <c r="D4910" s="146">
        <v>2</v>
      </c>
      <c r="E4910" s="149">
        <v>50000</v>
      </c>
      <c r="F4910" s="158">
        <f t="shared" si="110"/>
        <v>100000</v>
      </c>
    </row>
    <row r="4911" spans="2:6" ht="15.75">
      <c r="B4911" s="573">
        <v>35</v>
      </c>
      <c r="C4911" s="99" t="s">
        <v>562</v>
      </c>
      <c r="D4911" s="146">
        <v>5</v>
      </c>
      <c r="E4911" s="149">
        <v>40000</v>
      </c>
      <c r="F4911" s="158">
        <f t="shared" si="110"/>
        <v>200000</v>
      </c>
    </row>
    <row r="4912" spans="2:6" ht="15.75">
      <c r="B4912" s="573">
        <v>36</v>
      </c>
      <c r="C4912" s="99" t="s">
        <v>519</v>
      </c>
      <c r="D4912" s="146">
        <v>5</v>
      </c>
      <c r="E4912" s="149">
        <v>25000</v>
      </c>
      <c r="F4912" s="158">
        <f t="shared" si="110"/>
        <v>125000</v>
      </c>
    </row>
    <row r="4913" spans="2:6" ht="15.75">
      <c r="B4913" s="573">
        <v>37</v>
      </c>
      <c r="C4913" s="99" t="s">
        <v>563</v>
      </c>
      <c r="D4913" s="146">
        <v>10</v>
      </c>
      <c r="E4913" s="149">
        <v>35000</v>
      </c>
      <c r="F4913" s="158">
        <f t="shared" si="110"/>
        <v>350000</v>
      </c>
    </row>
    <row r="4914" spans="2:6" ht="15.75">
      <c r="B4914" s="573">
        <v>38</v>
      </c>
      <c r="C4914" s="99" t="s">
        <v>524</v>
      </c>
      <c r="D4914" s="146">
        <v>60</v>
      </c>
      <c r="E4914" s="149">
        <v>15000</v>
      </c>
      <c r="F4914" s="158">
        <f t="shared" si="110"/>
        <v>900000</v>
      </c>
    </row>
    <row r="4915" spans="2:6" ht="15.75">
      <c r="B4915" s="573">
        <v>39</v>
      </c>
      <c r="C4915" s="99" t="s">
        <v>664</v>
      </c>
      <c r="D4915" s="146">
        <v>1</v>
      </c>
      <c r="E4915" s="149">
        <v>35280000</v>
      </c>
      <c r="F4915" s="158">
        <f t="shared" si="110"/>
        <v>35280000</v>
      </c>
    </row>
    <row r="4916" spans="2:6" ht="18.75">
      <c r="B4916" s="910" t="s">
        <v>277</v>
      </c>
      <c r="C4916" s="911"/>
      <c r="D4916" s="911"/>
      <c r="E4916" s="912"/>
      <c r="F4916" s="159">
        <f>SUM(F4890:F4915)</f>
        <v>226285600</v>
      </c>
    </row>
    <row r="4917" spans="2:6" ht="18.75">
      <c r="B4917" s="137"/>
      <c r="C4917" s="569" t="s">
        <v>280</v>
      </c>
      <c r="D4917" s="914" t="s">
        <v>786</v>
      </c>
      <c r="E4917" s="914"/>
      <c r="F4917" s="914"/>
    </row>
    <row r="4918" spans="2:6" ht="18.75">
      <c r="B4918" s="137"/>
      <c r="C4918" s="569" t="s">
        <v>281</v>
      </c>
      <c r="D4918" s="567"/>
      <c r="E4918" s="571" t="s">
        <v>278</v>
      </c>
      <c r="F4918" s="571"/>
    </row>
    <row r="4919" spans="2:6" ht="18.75">
      <c r="B4919" s="137"/>
      <c r="C4919" s="569"/>
      <c r="D4919" s="567"/>
      <c r="E4919" s="571"/>
      <c r="F4919" s="571"/>
    </row>
    <row r="4920" spans="2:6" ht="18.75">
      <c r="B4920" s="137"/>
      <c r="C4920" s="569"/>
      <c r="D4920" s="567"/>
      <c r="E4920" s="571"/>
      <c r="F4920" s="571"/>
    </row>
    <row r="4921" spans="2:6" ht="18.75">
      <c r="B4921" s="137"/>
      <c r="C4921" s="569" t="s">
        <v>784</v>
      </c>
      <c r="D4921" s="567"/>
      <c r="E4921" s="176" t="s">
        <v>863</v>
      </c>
      <c r="F4921" s="571"/>
    </row>
    <row r="4924" spans="2:6" ht="21">
      <c r="B4924" s="915" t="s">
        <v>267</v>
      </c>
      <c r="C4924" s="915"/>
      <c r="D4924" s="915"/>
      <c r="E4924" s="915"/>
      <c r="F4924" s="915"/>
    </row>
    <row r="4925" spans="2:6" ht="21">
      <c r="B4925" s="570"/>
      <c r="C4925" s="570"/>
      <c r="D4925" s="570"/>
      <c r="E4925" s="570"/>
      <c r="F4925" s="233"/>
    </row>
    <row r="4926" spans="2:6" ht="15.75">
      <c r="B4926" s="916" t="s">
        <v>780</v>
      </c>
      <c r="C4926" s="916"/>
      <c r="D4926" s="916"/>
      <c r="E4926" s="916"/>
      <c r="F4926" s="916"/>
    </row>
    <row r="4927" spans="2:6" ht="15.75">
      <c r="B4927" s="916" t="s">
        <v>781</v>
      </c>
      <c r="C4927" s="916"/>
      <c r="D4927" s="916"/>
      <c r="E4927" s="916"/>
      <c r="F4927" s="916"/>
    </row>
    <row r="4928" spans="2:6" ht="15.75">
      <c r="B4928" s="572"/>
      <c r="C4928" s="572"/>
      <c r="D4928" s="572"/>
      <c r="E4928" s="572"/>
      <c r="F4928" s="627"/>
    </row>
    <row r="4929" spans="2:10" ht="15.75">
      <c r="B4929" s="572">
        <v>1</v>
      </c>
      <c r="C4929" s="917" t="s">
        <v>871</v>
      </c>
      <c r="D4929" s="917"/>
      <c r="E4929" s="917"/>
      <c r="F4929" s="577"/>
    </row>
    <row r="4930" spans="2:10" ht="15.75">
      <c r="B4930" s="572">
        <v>2</v>
      </c>
      <c r="C4930" s="917" t="s">
        <v>861</v>
      </c>
      <c r="D4930" s="917"/>
      <c r="E4930" s="917"/>
      <c r="F4930" s="577"/>
    </row>
    <row r="4931" spans="2:10" ht="15.75">
      <c r="B4931" s="572">
        <v>3</v>
      </c>
      <c r="C4931" s="917" t="s">
        <v>1352</v>
      </c>
      <c r="D4931" s="917"/>
      <c r="E4931" s="917"/>
      <c r="F4931" s="577"/>
    </row>
    <row r="4932" spans="2:10" ht="15.75">
      <c r="B4932" s="576"/>
      <c r="C4932" s="576"/>
      <c r="D4932" s="572"/>
      <c r="E4932" s="577"/>
      <c r="F4932" s="577"/>
    </row>
    <row r="4933" spans="2:10" ht="15.75">
      <c r="B4933" s="917" t="s">
        <v>1351</v>
      </c>
      <c r="C4933" s="917"/>
      <c r="D4933" s="917"/>
      <c r="E4933" s="917"/>
      <c r="F4933" s="917"/>
    </row>
    <row r="4934" spans="2:10" ht="15.75">
      <c r="B4934" s="572"/>
      <c r="C4934" s="572"/>
      <c r="D4934" s="572"/>
      <c r="E4934" s="572"/>
      <c r="F4934" s="627"/>
    </row>
    <row r="4935" spans="2:10" ht="31.5">
      <c r="B4935" s="635" t="s">
        <v>274</v>
      </c>
      <c r="C4935" s="635" t="s">
        <v>2</v>
      </c>
      <c r="D4935" s="635" t="s">
        <v>275</v>
      </c>
      <c r="E4935" s="636" t="s">
        <v>276</v>
      </c>
      <c r="F4935" s="636" t="s">
        <v>277</v>
      </c>
    </row>
    <row r="4936" spans="2:10" ht="15.75">
      <c r="B4936" s="579">
        <v>1</v>
      </c>
      <c r="C4936" s="631" t="s">
        <v>1349</v>
      </c>
      <c r="D4936" s="579">
        <v>18</v>
      </c>
      <c r="E4936" s="582">
        <v>20000</v>
      </c>
      <c r="F4936" s="580">
        <f>E4936*D4936</f>
        <v>360000</v>
      </c>
      <c r="J4936" s="93"/>
    </row>
    <row r="4937" spans="2:10" ht="15.75">
      <c r="B4937" s="579">
        <v>2</v>
      </c>
      <c r="C4937" s="585" t="s">
        <v>1353</v>
      </c>
      <c r="D4937" s="579">
        <v>1</v>
      </c>
      <c r="E4937" s="582">
        <v>300000</v>
      </c>
      <c r="F4937" s="580">
        <f t="shared" ref="F4937:F4956" si="111">E4937*D4937</f>
        <v>300000</v>
      </c>
      <c r="J4937" s="93"/>
    </row>
    <row r="4938" spans="2:10" ht="15.75">
      <c r="B4938" s="579">
        <v>3</v>
      </c>
      <c r="C4938" s="508" t="s">
        <v>125</v>
      </c>
      <c r="D4938" s="628">
        <v>1</v>
      </c>
      <c r="E4938" s="629">
        <v>275000</v>
      </c>
      <c r="F4938" s="580">
        <f t="shared" si="111"/>
        <v>275000</v>
      </c>
      <c r="J4938" s="93"/>
    </row>
    <row r="4939" spans="2:10" ht="15.75">
      <c r="B4939" s="579">
        <v>4</v>
      </c>
      <c r="C4939" s="508" t="s">
        <v>126</v>
      </c>
      <c r="D4939" s="628">
        <v>5</v>
      </c>
      <c r="E4939" s="629">
        <v>250000</v>
      </c>
      <c r="F4939" s="580">
        <f t="shared" si="111"/>
        <v>1250000</v>
      </c>
      <c r="J4939" s="93"/>
    </row>
    <row r="4940" spans="2:10" ht="15.75">
      <c r="B4940" s="579">
        <v>5</v>
      </c>
      <c r="C4940" s="508" t="s">
        <v>156</v>
      </c>
      <c r="D4940" s="628">
        <v>1</v>
      </c>
      <c r="E4940" s="629">
        <v>200000</v>
      </c>
      <c r="F4940" s="580">
        <f t="shared" si="111"/>
        <v>200000</v>
      </c>
      <c r="J4940" s="93"/>
    </row>
    <row r="4941" spans="2:10" ht="15.75">
      <c r="B4941" s="579">
        <v>6</v>
      </c>
      <c r="C4941" s="585" t="s">
        <v>127</v>
      </c>
      <c r="D4941" s="628"/>
      <c r="E4941" s="629">
        <v>50000</v>
      </c>
      <c r="F4941" s="580">
        <f>E4941</f>
        <v>50000</v>
      </c>
      <c r="J4941" s="93"/>
    </row>
    <row r="4942" spans="2:10" ht="15.75">
      <c r="B4942" s="579">
        <v>7</v>
      </c>
      <c r="C4942" s="585" t="s">
        <v>128</v>
      </c>
      <c r="D4942" s="628"/>
      <c r="E4942" s="629">
        <v>50000</v>
      </c>
      <c r="F4942" s="580">
        <f t="shared" ref="F4942:F4943" si="112">E4942</f>
        <v>50000</v>
      </c>
      <c r="J4942" s="93"/>
    </row>
    <row r="4943" spans="2:10" ht="15.75">
      <c r="B4943" s="579">
        <v>8</v>
      </c>
      <c r="C4943" s="585" t="s">
        <v>502</v>
      </c>
      <c r="D4943" s="628"/>
      <c r="E4943" s="629">
        <v>50000</v>
      </c>
      <c r="F4943" s="580">
        <f t="shared" si="112"/>
        <v>50000</v>
      </c>
      <c r="J4943" s="93"/>
    </row>
    <row r="4944" spans="2:10" ht="15.75">
      <c r="B4944" s="579">
        <v>9</v>
      </c>
      <c r="C4944" s="585" t="s">
        <v>503</v>
      </c>
      <c r="D4944" s="628">
        <v>1</v>
      </c>
      <c r="E4944" s="629">
        <v>200000</v>
      </c>
      <c r="F4944" s="580">
        <f t="shared" si="111"/>
        <v>200000</v>
      </c>
      <c r="J4944" s="93"/>
    </row>
    <row r="4945" spans="2:10" ht="15.75">
      <c r="B4945" s="579"/>
      <c r="C4945" s="585" t="s">
        <v>604</v>
      </c>
      <c r="D4945" s="628">
        <v>1</v>
      </c>
      <c r="E4945" s="629">
        <v>50000</v>
      </c>
      <c r="F4945" s="580">
        <f>E4945*D4945</f>
        <v>50000</v>
      </c>
      <c r="J4945" s="93"/>
    </row>
    <row r="4946" spans="2:10" ht="15.75">
      <c r="B4946" s="579">
        <v>10</v>
      </c>
      <c r="C4946" s="508" t="s">
        <v>160</v>
      </c>
      <c r="D4946" s="628">
        <v>8</v>
      </c>
      <c r="E4946" s="629">
        <v>62500</v>
      </c>
      <c r="F4946" s="580">
        <f t="shared" si="111"/>
        <v>500000</v>
      </c>
      <c r="J4946" s="93"/>
    </row>
    <row r="4947" spans="2:10" ht="15.75">
      <c r="B4947" s="579">
        <v>11</v>
      </c>
      <c r="C4947" s="508" t="s">
        <v>161</v>
      </c>
      <c r="D4947" s="628">
        <v>52</v>
      </c>
      <c r="E4947" s="629">
        <v>46600</v>
      </c>
      <c r="F4947" s="580">
        <f t="shared" si="111"/>
        <v>2423200</v>
      </c>
      <c r="J4947" s="93"/>
    </row>
    <row r="4948" spans="2:10" ht="15.75">
      <c r="B4948" s="579">
        <v>12</v>
      </c>
      <c r="C4948" s="508" t="s">
        <v>505</v>
      </c>
      <c r="D4948" s="630">
        <v>2</v>
      </c>
      <c r="E4948" s="629">
        <v>150000</v>
      </c>
      <c r="F4948" s="580">
        <f t="shared" si="111"/>
        <v>300000</v>
      </c>
      <c r="J4948" s="93"/>
    </row>
    <row r="4949" spans="2:10" ht="15.75">
      <c r="B4949" s="579">
        <v>13</v>
      </c>
      <c r="C4949" s="508" t="s">
        <v>507</v>
      </c>
      <c r="D4949" s="628">
        <v>165</v>
      </c>
      <c r="E4949" s="629">
        <v>58500</v>
      </c>
      <c r="F4949" s="580">
        <f t="shared" si="111"/>
        <v>9652500</v>
      </c>
    </row>
    <row r="4950" spans="2:10" ht="15.75">
      <c r="B4950" s="579">
        <v>14</v>
      </c>
      <c r="C4950" s="508" t="s">
        <v>509</v>
      </c>
      <c r="D4950" s="628">
        <v>16</v>
      </c>
      <c r="E4950" s="629">
        <v>130000</v>
      </c>
      <c r="F4950" s="580">
        <f t="shared" si="111"/>
        <v>2080000</v>
      </c>
    </row>
    <row r="4951" spans="2:10" ht="15.75">
      <c r="B4951" s="579">
        <v>15</v>
      </c>
      <c r="C4951" s="508" t="s">
        <v>511</v>
      </c>
      <c r="D4951" s="628">
        <v>26</v>
      </c>
      <c r="E4951" s="629">
        <v>286000</v>
      </c>
      <c r="F4951" s="580">
        <f t="shared" si="111"/>
        <v>7436000</v>
      </c>
    </row>
    <row r="4952" spans="2:10" ht="15.75">
      <c r="B4952" s="579">
        <v>16</v>
      </c>
      <c r="C4952" s="508" t="s">
        <v>512</v>
      </c>
      <c r="D4952" s="628">
        <v>50</v>
      </c>
      <c r="E4952" s="629">
        <v>10000</v>
      </c>
      <c r="F4952" s="580">
        <f t="shared" si="111"/>
        <v>500000</v>
      </c>
    </row>
    <row r="4953" spans="2:10" ht="15.75">
      <c r="B4953" s="579">
        <v>17</v>
      </c>
      <c r="C4953" s="508" t="s">
        <v>514</v>
      </c>
      <c r="D4953" s="628">
        <v>1</v>
      </c>
      <c r="E4953" s="629">
        <v>40000</v>
      </c>
      <c r="F4953" s="580">
        <f t="shared" si="111"/>
        <v>40000</v>
      </c>
    </row>
    <row r="4954" spans="2:10" ht="15.75">
      <c r="B4954" s="579">
        <v>18</v>
      </c>
      <c r="C4954" s="508" t="s">
        <v>516</v>
      </c>
      <c r="D4954" s="628">
        <v>10</v>
      </c>
      <c r="E4954" s="629">
        <v>35000</v>
      </c>
      <c r="F4954" s="580">
        <f t="shared" si="111"/>
        <v>350000</v>
      </c>
    </row>
    <row r="4955" spans="2:10" ht="15.75">
      <c r="B4955" s="579">
        <v>19</v>
      </c>
      <c r="C4955" s="508" t="s">
        <v>517</v>
      </c>
      <c r="D4955" s="628">
        <v>10</v>
      </c>
      <c r="E4955" s="629">
        <v>12000</v>
      </c>
      <c r="F4955" s="580">
        <f t="shared" si="111"/>
        <v>120000</v>
      </c>
    </row>
    <row r="4956" spans="2:10" ht="15.75">
      <c r="B4956" s="579">
        <v>20</v>
      </c>
      <c r="C4956" s="508" t="s">
        <v>520</v>
      </c>
      <c r="D4956" s="628">
        <v>2</v>
      </c>
      <c r="E4956" s="629">
        <v>25000</v>
      </c>
      <c r="F4956" s="580">
        <f t="shared" si="111"/>
        <v>50000</v>
      </c>
    </row>
    <row r="4957" spans="2:10" ht="15.75">
      <c r="B4957" s="632" t="s">
        <v>277</v>
      </c>
      <c r="C4957" s="633"/>
      <c r="D4957" s="633"/>
      <c r="E4957" s="634"/>
      <c r="F4957" s="589">
        <f>SUM(F4936:F4956)</f>
        <v>26236700</v>
      </c>
      <c r="J4957" s="642">
        <f>F4957*18</f>
        <v>472260600</v>
      </c>
    </row>
    <row r="4958" spans="2:10" ht="15.75">
      <c r="B4958" s="594"/>
      <c r="C4958" s="572" t="s">
        <v>280</v>
      </c>
      <c r="D4958" s="918" t="s">
        <v>1350</v>
      </c>
      <c r="E4958" s="918"/>
      <c r="F4958" s="918"/>
    </row>
    <row r="4959" spans="2:10" ht="15.75">
      <c r="B4959" s="594"/>
      <c r="C4959" s="572" t="s">
        <v>1277</v>
      </c>
      <c r="D4959" s="907" t="s">
        <v>278</v>
      </c>
      <c r="E4959" s="907"/>
      <c r="F4959" s="907"/>
    </row>
    <row r="4960" spans="2:10" ht="15.75">
      <c r="B4960" s="594"/>
      <c r="C4960" s="572"/>
      <c r="D4960" s="572"/>
      <c r="E4960" s="577"/>
      <c r="F4960" s="577"/>
    </row>
    <row r="4961" spans="2:6" ht="15.75">
      <c r="B4961" s="594"/>
      <c r="C4961" s="572"/>
      <c r="D4961" s="572"/>
      <c r="E4961" s="577"/>
      <c r="F4961" s="577"/>
    </row>
    <row r="4962" spans="2:6" ht="15.75">
      <c r="B4962" s="594"/>
      <c r="C4962" s="572" t="s">
        <v>784</v>
      </c>
      <c r="D4962" s="572"/>
      <c r="E4962" s="596" t="s">
        <v>863</v>
      </c>
      <c r="F4962" s="577"/>
    </row>
    <row r="4963" spans="2:6" ht="15.75">
      <c r="C4963" s="572" t="s">
        <v>1108</v>
      </c>
    </row>
    <row r="4965" spans="2:6" ht="21">
      <c r="B4965" s="915" t="s">
        <v>267</v>
      </c>
      <c r="C4965" s="915"/>
      <c r="D4965" s="915"/>
      <c r="E4965" s="915"/>
      <c r="F4965" s="915"/>
    </row>
    <row r="4966" spans="2:6">
      <c r="D4966" s="624"/>
      <c r="E4966" s="625"/>
      <c r="F4966" s="625"/>
    </row>
    <row r="4967" spans="2:6">
      <c r="B4967" s="908" t="s">
        <v>780</v>
      </c>
      <c r="C4967" s="908"/>
      <c r="D4967" s="908"/>
      <c r="E4967" s="908"/>
      <c r="F4967" s="908"/>
    </row>
    <row r="4968" spans="2:6">
      <c r="B4968" s="908" t="s">
        <v>781</v>
      </c>
      <c r="C4968" s="908"/>
      <c r="D4968" s="908"/>
      <c r="E4968" s="908"/>
      <c r="F4968" s="908"/>
    </row>
    <row r="4969" spans="2:6">
      <c r="B4969" t="s">
        <v>782</v>
      </c>
      <c r="D4969" s="624"/>
      <c r="E4969" s="625"/>
      <c r="F4969" s="625"/>
    </row>
    <row r="4970" spans="2:6">
      <c r="B4970" s="623">
        <v>1</v>
      </c>
      <c r="C4970" s="909" t="s">
        <v>787</v>
      </c>
      <c r="D4970" s="909"/>
      <c r="E4970" s="909"/>
      <c r="F4970" s="625"/>
    </row>
    <row r="4971" spans="2:6">
      <c r="B4971" s="623">
        <v>2</v>
      </c>
      <c r="C4971" s="909" t="s">
        <v>791</v>
      </c>
      <c r="D4971" s="909"/>
      <c r="E4971" s="909"/>
      <c r="F4971" s="625"/>
    </row>
    <row r="4972" spans="2:6">
      <c r="B4972" s="623">
        <v>3</v>
      </c>
      <c r="C4972" s="909" t="s">
        <v>783</v>
      </c>
      <c r="D4972" s="909"/>
      <c r="E4972" s="909"/>
      <c r="F4972" s="625"/>
    </row>
    <row r="4973" spans="2:6">
      <c r="D4973" s="624"/>
      <c r="E4973" s="625"/>
      <c r="F4973" s="625"/>
    </row>
    <row r="4974" spans="2:6">
      <c r="B4974" s="908" t="s">
        <v>813</v>
      </c>
      <c r="C4974" s="908"/>
      <c r="D4974" s="908"/>
      <c r="E4974" s="908"/>
      <c r="F4974" s="908"/>
    </row>
    <row r="4975" spans="2:6">
      <c r="D4975" s="624"/>
      <c r="E4975" s="625"/>
      <c r="F4975" s="625"/>
    </row>
    <row r="4976" spans="2:6" ht="30">
      <c r="B4976" s="626" t="s">
        <v>274</v>
      </c>
      <c r="C4976" s="626" t="s">
        <v>2</v>
      </c>
      <c r="D4976" s="152" t="s">
        <v>275</v>
      </c>
      <c r="E4976" s="158" t="s">
        <v>276</v>
      </c>
      <c r="F4976" s="158" t="s">
        <v>277</v>
      </c>
    </row>
    <row r="4977" spans="2:6" ht="15.75">
      <c r="B4977" s="626"/>
      <c r="C4977" s="621" t="s">
        <v>123</v>
      </c>
      <c r="D4977" s="152">
        <v>3</v>
      </c>
      <c r="E4977" s="158">
        <v>200000</v>
      </c>
      <c r="F4977" s="158">
        <f>E4977*D4977</f>
        <v>600000</v>
      </c>
    </row>
    <row r="4978" spans="2:6" ht="15.75">
      <c r="B4978" s="626"/>
      <c r="C4978" s="621" t="s">
        <v>124</v>
      </c>
      <c r="D4978" s="152">
        <v>3</v>
      </c>
      <c r="E4978" s="158">
        <v>175000</v>
      </c>
      <c r="F4978" s="158">
        <f t="shared" ref="F4978:F4983" si="113">E4978*D4978</f>
        <v>525000</v>
      </c>
    </row>
    <row r="4979" spans="2:6" ht="15.75">
      <c r="B4979" s="626"/>
      <c r="C4979" s="621" t="s">
        <v>125</v>
      </c>
      <c r="D4979" s="152">
        <v>3</v>
      </c>
      <c r="E4979" s="158">
        <v>150000</v>
      </c>
      <c r="F4979" s="158">
        <f t="shared" si="113"/>
        <v>450000</v>
      </c>
    </row>
    <row r="4980" spans="2:6" ht="15.75">
      <c r="B4980" s="626"/>
      <c r="C4980" s="621" t="s">
        <v>126</v>
      </c>
      <c r="D4980" s="152">
        <v>15</v>
      </c>
      <c r="E4980" s="158">
        <v>100000</v>
      </c>
      <c r="F4980" s="158">
        <f t="shared" si="113"/>
        <v>1500000</v>
      </c>
    </row>
    <row r="4981" spans="2:6" ht="15.75">
      <c r="B4981" s="620"/>
      <c r="C4981" s="99" t="s">
        <v>127</v>
      </c>
      <c r="D4981" s="153">
        <v>3</v>
      </c>
      <c r="E4981" s="159">
        <v>100000</v>
      </c>
      <c r="F4981" s="158">
        <f t="shared" si="113"/>
        <v>300000</v>
      </c>
    </row>
    <row r="4982" spans="2:6" ht="15.75">
      <c r="B4982" s="620"/>
      <c r="C4982" s="99" t="s">
        <v>128</v>
      </c>
      <c r="D4982" s="146">
        <v>3</v>
      </c>
      <c r="E4982" s="149">
        <v>200000</v>
      </c>
      <c r="F4982" s="158">
        <f t="shared" si="113"/>
        <v>600000</v>
      </c>
    </row>
    <row r="4983" spans="2:6" ht="15.75">
      <c r="B4983" s="620"/>
      <c r="C4983" s="99" t="s">
        <v>129</v>
      </c>
      <c r="D4983" s="146">
        <v>60</v>
      </c>
      <c r="E4983" s="149">
        <v>20000</v>
      </c>
      <c r="F4983" s="158">
        <f t="shared" si="113"/>
        <v>1200000</v>
      </c>
    </row>
    <row r="4984" spans="2:6" ht="15.75">
      <c r="B4984" s="620"/>
      <c r="C4984" s="621"/>
      <c r="D4984" s="146"/>
      <c r="E4984" s="149"/>
      <c r="F4984" s="159"/>
    </row>
    <row r="4985" spans="2:6" ht="15.75">
      <c r="B4985" s="83"/>
      <c r="C4985" s="622"/>
      <c r="D4985" s="155"/>
      <c r="E4985" s="164"/>
      <c r="F4985" s="159"/>
    </row>
    <row r="4986" spans="2:6" ht="18.75">
      <c r="B4986" s="910" t="s">
        <v>277</v>
      </c>
      <c r="C4986" s="911"/>
      <c r="D4986" s="911"/>
      <c r="E4986" s="912"/>
      <c r="F4986" s="159">
        <f>SUM(F4977:F4984)</f>
        <v>5175000</v>
      </c>
    </row>
    <row r="4987" spans="2:6" ht="18.75">
      <c r="B4987" s="137"/>
      <c r="C4987" s="623" t="s">
        <v>280</v>
      </c>
      <c r="D4987" s="914" t="s">
        <v>786</v>
      </c>
      <c r="E4987" s="914"/>
      <c r="F4987" s="914"/>
    </row>
    <row r="4988" spans="2:6" ht="18.75">
      <c r="B4988" s="137"/>
      <c r="C4988" s="623" t="s">
        <v>281</v>
      </c>
      <c r="D4988" s="919" t="s">
        <v>278</v>
      </c>
      <c r="E4988" s="919"/>
      <c r="F4988" s="919"/>
    </row>
    <row r="4989" spans="2:6" ht="18.75">
      <c r="B4989" s="137"/>
      <c r="C4989" s="623"/>
      <c r="D4989" s="624"/>
      <c r="E4989" s="625"/>
      <c r="F4989" s="625"/>
    </row>
    <row r="4990" spans="2:6" ht="18.75">
      <c r="B4990" s="137"/>
      <c r="C4990" s="623"/>
      <c r="D4990" s="624"/>
      <c r="E4990" s="625"/>
      <c r="F4990" s="625"/>
    </row>
    <row r="4991" spans="2:6" ht="18.75">
      <c r="B4991" s="137"/>
      <c r="C4991" s="623" t="s">
        <v>784</v>
      </c>
      <c r="D4991" s="624"/>
      <c r="E4991" s="170" t="s">
        <v>785</v>
      </c>
      <c r="F4991" s="625"/>
    </row>
  </sheetData>
  <mergeCells count="981">
    <mergeCell ref="B4965:F4965"/>
    <mergeCell ref="B4967:F4967"/>
    <mergeCell ref="B4968:F4968"/>
    <mergeCell ref="C4970:E4970"/>
    <mergeCell ref="C4971:E4971"/>
    <mergeCell ref="C4972:E4972"/>
    <mergeCell ref="B4974:F4974"/>
    <mergeCell ref="B4986:E4986"/>
    <mergeCell ref="D4987:F4987"/>
    <mergeCell ref="D4988:F4988"/>
    <mergeCell ref="D4621:F4621"/>
    <mergeCell ref="D4624:F4624"/>
    <mergeCell ref="D4671:F4671"/>
    <mergeCell ref="B4661:F4661"/>
    <mergeCell ref="D110:F110"/>
    <mergeCell ref="B87:F87"/>
    <mergeCell ref="B88:F88"/>
    <mergeCell ref="C90:E90"/>
    <mergeCell ref="C91:E91"/>
    <mergeCell ref="C92:E92"/>
    <mergeCell ref="B103:E103"/>
    <mergeCell ref="D104:F104"/>
    <mergeCell ref="D108:E108"/>
    <mergeCell ref="B94:F94"/>
    <mergeCell ref="D105:F105"/>
    <mergeCell ref="B104:C104"/>
    <mergeCell ref="B105:C105"/>
    <mergeCell ref="B108:C108"/>
    <mergeCell ref="B109:C109"/>
    <mergeCell ref="D1986:F1986"/>
    <mergeCell ref="D1959:F1959"/>
    <mergeCell ref="B1966:F1966"/>
    <mergeCell ref="B1968:F1968"/>
    <mergeCell ref="B1969:F1969"/>
    <mergeCell ref="C1971:E1971"/>
    <mergeCell ref="C1972:E1972"/>
    <mergeCell ref="C1973:E1973"/>
    <mergeCell ref="B1975:F1975"/>
    <mergeCell ref="B1985:E1985"/>
    <mergeCell ref="B1941:F1941"/>
    <mergeCell ref="C1944:E1944"/>
    <mergeCell ref="C1945:E1945"/>
    <mergeCell ref="B1939:F1939"/>
    <mergeCell ref="B1942:F1942"/>
    <mergeCell ref="C1946:E1946"/>
    <mergeCell ref="B1948:F1948"/>
    <mergeCell ref="B1958:E1958"/>
    <mergeCell ref="B1911:F1911"/>
    <mergeCell ref="B1913:F1913"/>
    <mergeCell ref="B1914:F1914"/>
    <mergeCell ref="C1916:E1916"/>
    <mergeCell ref="C1917:E1917"/>
    <mergeCell ref="C1918:E1918"/>
    <mergeCell ref="B1920:F1920"/>
    <mergeCell ref="B1930:E1930"/>
    <mergeCell ref="D1931:F1931"/>
    <mergeCell ref="C4604:E4604"/>
    <mergeCell ref="C4605:E4605"/>
    <mergeCell ref="B4607:I4608"/>
    <mergeCell ref="B4619:E4619"/>
    <mergeCell ref="D4620:F4620"/>
    <mergeCell ref="C4568:E4568"/>
    <mergeCell ref="C4569:E4569"/>
    <mergeCell ref="B4571:I4572"/>
    <mergeCell ref="B4584:E4584"/>
    <mergeCell ref="D4585:F4585"/>
    <mergeCell ref="B4562:F4562"/>
    <mergeCell ref="B4598:F4598"/>
    <mergeCell ref="B4600:F4600"/>
    <mergeCell ref="B4601:F4601"/>
    <mergeCell ref="B4537:F4537"/>
    <mergeCell ref="B4538:F4538"/>
    <mergeCell ref="C4541:E4541"/>
    <mergeCell ref="C4542:E4542"/>
    <mergeCell ref="B4544:I4545"/>
    <mergeCell ref="B4557:E4557"/>
    <mergeCell ref="D4558:F4558"/>
    <mergeCell ref="B4564:F4564"/>
    <mergeCell ref="B4565:F4565"/>
    <mergeCell ref="B4497:F4497"/>
    <mergeCell ref="B4499:F4499"/>
    <mergeCell ref="B4500:F4500"/>
    <mergeCell ref="C4503:E4503"/>
    <mergeCell ref="C4504:E4504"/>
    <mergeCell ref="B4522:E4522"/>
    <mergeCell ref="D4524:F4524"/>
    <mergeCell ref="B4535:F4535"/>
    <mergeCell ref="D4525:F4525"/>
    <mergeCell ref="D4529:F4529"/>
    <mergeCell ref="B4506:F4506"/>
    <mergeCell ref="B4104:F4104"/>
    <mergeCell ref="B4106:F4106"/>
    <mergeCell ref="B4107:F4107"/>
    <mergeCell ref="C4109:E4109"/>
    <mergeCell ref="C4110:E4110"/>
    <mergeCell ref="C4111:E4111"/>
    <mergeCell ref="B4113:I4113"/>
    <mergeCell ref="B4125:E4125"/>
    <mergeCell ref="D4126:F4126"/>
    <mergeCell ref="B4048:F4048"/>
    <mergeCell ref="B4050:F4050"/>
    <mergeCell ref="B4051:F4051"/>
    <mergeCell ref="C4053:E4053"/>
    <mergeCell ref="C4054:E4054"/>
    <mergeCell ref="C4055:E4055"/>
    <mergeCell ref="B4057:I4057"/>
    <mergeCell ref="B4069:E4069"/>
    <mergeCell ref="D4070:F4070"/>
    <mergeCell ref="B3992:F3992"/>
    <mergeCell ref="B3994:F3994"/>
    <mergeCell ref="B3995:F3995"/>
    <mergeCell ref="C3997:E3997"/>
    <mergeCell ref="C3998:E3998"/>
    <mergeCell ref="C3999:E3999"/>
    <mergeCell ref="B4001:I4001"/>
    <mergeCell ref="B4013:E4013"/>
    <mergeCell ref="D4014:F4014"/>
    <mergeCell ref="C3947:E3947"/>
    <mergeCell ref="C3948:E3948"/>
    <mergeCell ref="C3949:E3949"/>
    <mergeCell ref="B3951:I3951"/>
    <mergeCell ref="B3959:E3959"/>
    <mergeCell ref="D3960:F3960"/>
    <mergeCell ref="B3786:F3786"/>
    <mergeCell ref="B3788:F3788"/>
    <mergeCell ref="B3789:F3789"/>
    <mergeCell ref="C3791:E3791"/>
    <mergeCell ref="C3792:E3792"/>
    <mergeCell ref="C3793:E3793"/>
    <mergeCell ref="B3795:I3795"/>
    <mergeCell ref="B3806:E3806"/>
    <mergeCell ref="D3807:F3807"/>
    <mergeCell ref="B3836:F3836"/>
    <mergeCell ref="B3838:F3838"/>
    <mergeCell ref="B3839:F3839"/>
    <mergeCell ref="C3841:E3841"/>
    <mergeCell ref="C3842:E3842"/>
    <mergeCell ref="C3843:E3843"/>
    <mergeCell ref="B3845:I3845"/>
    <mergeCell ref="B3856:E3856"/>
    <mergeCell ref="D3857:F3857"/>
    <mergeCell ref="C3891:E3891"/>
    <mergeCell ref="C3892:E3892"/>
    <mergeCell ref="C3893:E3893"/>
    <mergeCell ref="B3895:I3895"/>
    <mergeCell ref="B3909:E3909"/>
    <mergeCell ref="D3910:F3910"/>
    <mergeCell ref="B3942:F3942"/>
    <mergeCell ref="B3944:F3944"/>
    <mergeCell ref="B3945:F3945"/>
    <mergeCell ref="B3886:F3886"/>
    <mergeCell ref="B3888:F3888"/>
    <mergeCell ref="B3889:F3889"/>
    <mergeCell ref="B3736:F3736"/>
    <mergeCell ref="B3738:F3738"/>
    <mergeCell ref="B3739:F3739"/>
    <mergeCell ref="C3741:E3741"/>
    <mergeCell ref="C3742:E3742"/>
    <mergeCell ref="C3743:E3743"/>
    <mergeCell ref="B3745:I3745"/>
    <mergeCell ref="B3756:E3756"/>
    <mergeCell ref="D3757:F3757"/>
    <mergeCell ref="B3686:F3686"/>
    <mergeCell ref="B3688:F3688"/>
    <mergeCell ref="B3689:F3689"/>
    <mergeCell ref="C3691:E3691"/>
    <mergeCell ref="C3692:E3692"/>
    <mergeCell ref="C3693:E3693"/>
    <mergeCell ref="B3695:I3695"/>
    <mergeCell ref="B3706:E3706"/>
    <mergeCell ref="D3707:F3707"/>
    <mergeCell ref="B3639:F3639"/>
    <mergeCell ref="B3641:F3641"/>
    <mergeCell ref="B3642:F3642"/>
    <mergeCell ref="C3644:E3644"/>
    <mergeCell ref="C3645:E3645"/>
    <mergeCell ref="C3646:E3646"/>
    <mergeCell ref="B3648:I3648"/>
    <mergeCell ref="B3660:E3660"/>
    <mergeCell ref="D3661:F3661"/>
    <mergeCell ref="B2947:F2947"/>
    <mergeCell ref="B3290:F3290"/>
    <mergeCell ref="D3609:F3609"/>
    <mergeCell ref="B3608:E3608"/>
    <mergeCell ref="B3595:I3595"/>
    <mergeCell ref="C3593:E3593"/>
    <mergeCell ref="C3592:E3592"/>
    <mergeCell ref="C3591:E3591"/>
    <mergeCell ref="B3589:F3589"/>
    <mergeCell ref="B3588:F3588"/>
    <mergeCell ref="B3586:F3586"/>
    <mergeCell ref="B3536:F3536"/>
    <mergeCell ref="B3538:F3538"/>
    <mergeCell ref="B3539:F3539"/>
    <mergeCell ref="C3541:E3541"/>
    <mergeCell ref="C3542:E3542"/>
    <mergeCell ref="C3543:E3543"/>
    <mergeCell ref="B3545:I3545"/>
    <mergeCell ref="B3558:E3558"/>
    <mergeCell ref="D3559:F3559"/>
    <mergeCell ref="B3486:F3486"/>
    <mergeCell ref="B3488:F3488"/>
    <mergeCell ref="B3489:F3489"/>
    <mergeCell ref="C3491:E3491"/>
    <mergeCell ref="C3492:E3492"/>
    <mergeCell ref="C3493:E3493"/>
    <mergeCell ref="B3495:I3495"/>
    <mergeCell ref="B3509:E3509"/>
    <mergeCell ref="D3510:F3510"/>
    <mergeCell ref="B3439:F3439"/>
    <mergeCell ref="B3440:F3440"/>
    <mergeCell ref="C3442:E3442"/>
    <mergeCell ref="C3443:E3443"/>
    <mergeCell ref="C3444:E3444"/>
    <mergeCell ref="B3446:I3446"/>
    <mergeCell ref="B3455:E3455"/>
    <mergeCell ref="D3456:F3456"/>
    <mergeCell ref="B3390:F3390"/>
    <mergeCell ref="B3391:F3391"/>
    <mergeCell ref="C3393:E3393"/>
    <mergeCell ref="C3394:E3394"/>
    <mergeCell ref="C3395:E3395"/>
    <mergeCell ref="B3397:I3397"/>
    <mergeCell ref="B3406:E3406"/>
    <mergeCell ref="D3407:F3407"/>
    <mergeCell ref="B3437:F3437"/>
    <mergeCell ref="B3341:F3341"/>
    <mergeCell ref="B3342:F3342"/>
    <mergeCell ref="C3344:E3344"/>
    <mergeCell ref="C3345:E3345"/>
    <mergeCell ref="C3346:E3346"/>
    <mergeCell ref="B3348:I3348"/>
    <mergeCell ref="B3357:E3357"/>
    <mergeCell ref="D3358:F3358"/>
    <mergeCell ref="B3388:F3388"/>
    <mergeCell ref="B3292:F3292"/>
    <mergeCell ref="B3293:F3293"/>
    <mergeCell ref="C3295:E3295"/>
    <mergeCell ref="C3296:E3296"/>
    <mergeCell ref="C3297:E3297"/>
    <mergeCell ref="B3299:I3299"/>
    <mergeCell ref="B3308:E3308"/>
    <mergeCell ref="D3309:F3309"/>
    <mergeCell ref="B3339:F3339"/>
    <mergeCell ref="B3243:F3243"/>
    <mergeCell ref="B3244:F3244"/>
    <mergeCell ref="C3246:E3246"/>
    <mergeCell ref="C3247:E3247"/>
    <mergeCell ref="C3248:E3248"/>
    <mergeCell ref="B3250:I3250"/>
    <mergeCell ref="B3259:E3259"/>
    <mergeCell ref="D3260:F3260"/>
    <mergeCell ref="B3194:F3194"/>
    <mergeCell ref="B3195:F3195"/>
    <mergeCell ref="C3197:E3197"/>
    <mergeCell ref="C3198:E3198"/>
    <mergeCell ref="C3199:E3199"/>
    <mergeCell ref="B3201:I3201"/>
    <mergeCell ref="B3210:E3210"/>
    <mergeCell ref="D3211:F3211"/>
    <mergeCell ref="B3241:F3241"/>
    <mergeCell ref="B3145:F3145"/>
    <mergeCell ref="B3146:F3146"/>
    <mergeCell ref="C3148:E3148"/>
    <mergeCell ref="C3149:E3149"/>
    <mergeCell ref="C3150:E3150"/>
    <mergeCell ref="B3152:I3152"/>
    <mergeCell ref="B3161:E3161"/>
    <mergeCell ref="D3162:F3162"/>
    <mergeCell ref="B3192:F3192"/>
    <mergeCell ref="B3096:F3096"/>
    <mergeCell ref="B3097:F3097"/>
    <mergeCell ref="C3099:E3099"/>
    <mergeCell ref="C3100:E3100"/>
    <mergeCell ref="C3101:E3101"/>
    <mergeCell ref="B3103:I3103"/>
    <mergeCell ref="B3112:E3112"/>
    <mergeCell ref="D3113:F3113"/>
    <mergeCell ref="B3143:F3143"/>
    <mergeCell ref="B3047:F3047"/>
    <mergeCell ref="B3048:F3048"/>
    <mergeCell ref="C3050:E3050"/>
    <mergeCell ref="C3051:E3051"/>
    <mergeCell ref="C3052:E3052"/>
    <mergeCell ref="B3054:I3054"/>
    <mergeCell ref="B3063:E3063"/>
    <mergeCell ref="D3064:F3064"/>
    <mergeCell ref="B3094:F3094"/>
    <mergeCell ref="B2998:F2998"/>
    <mergeCell ref="B2999:F2999"/>
    <mergeCell ref="C3001:E3001"/>
    <mergeCell ref="C3002:E3002"/>
    <mergeCell ref="C3003:E3003"/>
    <mergeCell ref="B3005:I3005"/>
    <mergeCell ref="B3014:E3014"/>
    <mergeCell ref="D3015:F3015"/>
    <mergeCell ref="B3045:F3045"/>
    <mergeCell ref="B2949:F2949"/>
    <mergeCell ref="B2950:F2950"/>
    <mergeCell ref="C2952:E2952"/>
    <mergeCell ref="C2953:E2953"/>
    <mergeCell ref="C2954:E2954"/>
    <mergeCell ref="B2956:I2956"/>
    <mergeCell ref="B2965:E2965"/>
    <mergeCell ref="D2966:F2966"/>
    <mergeCell ref="B2996:F2996"/>
    <mergeCell ref="B2900:F2900"/>
    <mergeCell ref="B2901:F2901"/>
    <mergeCell ref="C2903:E2903"/>
    <mergeCell ref="C2904:E2904"/>
    <mergeCell ref="C2905:E2905"/>
    <mergeCell ref="B2907:I2907"/>
    <mergeCell ref="B2916:E2916"/>
    <mergeCell ref="D2917:F2917"/>
    <mergeCell ref="B2851:F2851"/>
    <mergeCell ref="B2852:F2852"/>
    <mergeCell ref="C2854:E2854"/>
    <mergeCell ref="C2855:E2855"/>
    <mergeCell ref="C2856:E2856"/>
    <mergeCell ref="B2858:I2858"/>
    <mergeCell ref="B2867:E2867"/>
    <mergeCell ref="D2868:F2868"/>
    <mergeCell ref="B2898:F2898"/>
    <mergeCell ref="B2802:F2802"/>
    <mergeCell ref="B2803:F2803"/>
    <mergeCell ref="C2805:E2805"/>
    <mergeCell ref="C2806:E2806"/>
    <mergeCell ref="C2807:E2807"/>
    <mergeCell ref="B2809:I2809"/>
    <mergeCell ref="B2818:E2818"/>
    <mergeCell ref="D2819:F2819"/>
    <mergeCell ref="B2849:F2849"/>
    <mergeCell ref="B2753:F2753"/>
    <mergeCell ref="B2754:F2754"/>
    <mergeCell ref="C2756:E2756"/>
    <mergeCell ref="C2757:E2757"/>
    <mergeCell ref="C2758:E2758"/>
    <mergeCell ref="B2760:I2760"/>
    <mergeCell ref="B2769:E2769"/>
    <mergeCell ref="D2770:F2770"/>
    <mergeCell ref="B2800:F2800"/>
    <mergeCell ref="B2704:F2704"/>
    <mergeCell ref="B2705:F2705"/>
    <mergeCell ref="C2707:E2707"/>
    <mergeCell ref="C2708:E2708"/>
    <mergeCell ref="C2709:E2709"/>
    <mergeCell ref="B2711:I2711"/>
    <mergeCell ref="B2720:E2720"/>
    <mergeCell ref="D2721:F2721"/>
    <mergeCell ref="B2751:F2751"/>
    <mergeCell ref="B2655:F2655"/>
    <mergeCell ref="B2656:F2656"/>
    <mergeCell ref="C2658:E2658"/>
    <mergeCell ref="C2659:E2659"/>
    <mergeCell ref="C2660:E2660"/>
    <mergeCell ref="B2662:I2662"/>
    <mergeCell ref="B2671:E2671"/>
    <mergeCell ref="D2672:F2672"/>
    <mergeCell ref="B2702:F2702"/>
    <mergeCell ref="B2606:F2606"/>
    <mergeCell ref="B2607:F2607"/>
    <mergeCell ref="C2609:E2609"/>
    <mergeCell ref="C2610:E2610"/>
    <mergeCell ref="C2611:E2611"/>
    <mergeCell ref="B2613:I2613"/>
    <mergeCell ref="B2622:E2622"/>
    <mergeCell ref="D2623:F2623"/>
    <mergeCell ref="B2653:F2653"/>
    <mergeCell ref="B2556:F2556"/>
    <mergeCell ref="B2557:F2557"/>
    <mergeCell ref="C2559:E2559"/>
    <mergeCell ref="C2560:E2560"/>
    <mergeCell ref="C2561:E2561"/>
    <mergeCell ref="B2563:I2563"/>
    <mergeCell ref="B2576:E2576"/>
    <mergeCell ref="D2577:F2577"/>
    <mergeCell ref="B2604:F2604"/>
    <mergeCell ref="B2507:F2507"/>
    <mergeCell ref="B2508:F2508"/>
    <mergeCell ref="C2510:E2510"/>
    <mergeCell ref="C2511:E2511"/>
    <mergeCell ref="C2512:E2512"/>
    <mergeCell ref="B2514:I2514"/>
    <mergeCell ref="B2527:E2527"/>
    <mergeCell ref="D2528:F2528"/>
    <mergeCell ref="B2554:F2554"/>
    <mergeCell ref="B2458:F2458"/>
    <mergeCell ref="B2459:F2459"/>
    <mergeCell ref="C2461:E2461"/>
    <mergeCell ref="C2462:E2462"/>
    <mergeCell ref="C2463:E2463"/>
    <mergeCell ref="B2465:I2465"/>
    <mergeCell ref="B2478:E2478"/>
    <mergeCell ref="D2479:F2479"/>
    <mergeCell ref="B2505:F2505"/>
    <mergeCell ref="D2429:F2429"/>
    <mergeCell ref="B2415:I2415"/>
    <mergeCell ref="B2456:F2456"/>
    <mergeCell ref="B2359:F2359"/>
    <mergeCell ref="C2361:E2361"/>
    <mergeCell ref="C2362:E2362"/>
    <mergeCell ref="C2363:E2363"/>
    <mergeCell ref="B2365:F2365"/>
    <mergeCell ref="B2378:E2378"/>
    <mergeCell ref="D2379:F2379"/>
    <mergeCell ref="B2406:F2406"/>
    <mergeCell ref="B2408:F2408"/>
    <mergeCell ref="B2328:E2328"/>
    <mergeCell ref="D2329:F2329"/>
    <mergeCell ref="B2356:F2356"/>
    <mergeCell ref="B2358:F2358"/>
    <mergeCell ref="B2409:F2409"/>
    <mergeCell ref="C2411:E2411"/>
    <mergeCell ref="C2412:E2412"/>
    <mergeCell ref="C2413:E2413"/>
    <mergeCell ref="B2428:E2428"/>
    <mergeCell ref="B2277:E2277"/>
    <mergeCell ref="D2279:F2279"/>
    <mergeCell ref="B2306:F2306"/>
    <mergeCell ref="B2308:F2308"/>
    <mergeCell ref="B2309:F2309"/>
    <mergeCell ref="C2311:E2311"/>
    <mergeCell ref="C2312:E2312"/>
    <mergeCell ref="C2313:E2313"/>
    <mergeCell ref="B2315:F2315"/>
    <mergeCell ref="D2280:F2280"/>
    <mergeCell ref="D2284:F2284"/>
    <mergeCell ref="B2240:E2240"/>
    <mergeCell ref="D2241:F2241"/>
    <mergeCell ref="B2255:F2255"/>
    <mergeCell ref="B2257:F2257"/>
    <mergeCell ref="B2258:F2258"/>
    <mergeCell ref="C2260:E2260"/>
    <mergeCell ref="C2261:E2261"/>
    <mergeCell ref="C2262:E2262"/>
    <mergeCell ref="B2264:F2264"/>
    <mergeCell ref="C538:E538"/>
    <mergeCell ref="B540:F540"/>
    <mergeCell ref="B551:E551"/>
    <mergeCell ref="D552:F552"/>
    <mergeCell ref="B581:F581"/>
    <mergeCell ref="B2175:F2175"/>
    <mergeCell ref="B2177:F2177"/>
    <mergeCell ref="B583:F583"/>
    <mergeCell ref="B584:F584"/>
    <mergeCell ref="C586:E586"/>
    <mergeCell ref="C587:E587"/>
    <mergeCell ref="C588:E588"/>
    <mergeCell ref="B590:F590"/>
    <mergeCell ref="B605:E605"/>
    <mergeCell ref="D606:F606"/>
    <mergeCell ref="B630:F630"/>
    <mergeCell ref="B632:F632"/>
    <mergeCell ref="B633:F633"/>
    <mergeCell ref="C635:E635"/>
    <mergeCell ref="C636:E636"/>
    <mergeCell ref="C637:E637"/>
    <mergeCell ref="C684:E684"/>
    <mergeCell ref="C685:E685"/>
    <mergeCell ref="C686:E686"/>
    <mergeCell ref="C489:E489"/>
    <mergeCell ref="B491:F491"/>
    <mergeCell ref="B502:E502"/>
    <mergeCell ref="D503:F503"/>
    <mergeCell ref="B531:F531"/>
    <mergeCell ref="B533:F533"/>
    <mergeCell ref="B534:F534"/>
    <mergeCell ref="C536:E536"/>
    <mergeCell ref="C537:E537"/>
    <mergeCell ref="D504:F504"/>
    <mergeCell ref="B482:F482"/>
    <mergeCell ref="B484:F484"/>
    <mergeCell ref="B485:F485"/>
    <mergeCell ref="C487:E487"/>
    <mergeCell ref="C488:E488"/>
    <mergeCell ref="C439:E439"/>
    <mergeCell ref="B441:F441"/>
    <mergeCell ref="B458:E458"/>
    <mergeCell ref="D459:F459"/>
    <mergeCell ref="D460:F460"/>
    <mergeCell ref="B432:F432"/>
    <mergeCell ref="B434:F434"/>
    <mergeCell ref="B435:F435"/>
    <mergeCell ref="C437:E437"/>
    <mergeCell ref="C438:E438"/>
    <mergeCell ref="C389:E389"/>
    <mergeCell ref="B391:F391"/>
    <mergeCell ref="B408:E408"/>
    <mergeCell ref="D409:F409"/>
    <mergeCell ref="D410:F410"/>
    <mergeCell ref="B277:E277"/>
    <mergeCell ref="B382:F382"/>
    <mergeCell ref="B384:F384"/>
    <mergeCell ref="B385:F385"/>
    <mergeCell ref="C387:E387"/>
    <mergeCell ref="C388:E388"/>
    <mergeCell ref="B358:E358"/>
    <mergeCell ref="D359:F359"/>
    <mergeCell ref="B334:F334"/>
    <mergeCell ref="D279:F279"/>
    <mergeCell ref="D310:F310"/>
    <mergeCell ref="D360:F360"/>
    <mergeCell ref="D313:F313"/>
    <mergeCell ref="C168:E168"/>
    <mergeCell ref="D74:E74"/>
    <mergeCell ref="B85:F85"/>
    <mergeCell ref="B332:F332"/>
    <mergeCell ref="B335:F335"/>
    <mergeCell ref="C337:E337"/>
    <mergeCell ref="C338:E338"/>
    <mergeCell ref="C339:E339"/>
    <mergeCell ref="B341:F341"/>
    <mergeCell ref="D309:F309"/>
    <mergeCell ref="D278:F278"/>
    <mergeCell ref="D245:F245"/>
    <mergeCell ref="B258:F258"/>
    <mergeCell ref="B259:F259"/>
    <mergeCell ref="C261:E261"/>
    <mergeCell ref="C262:E262"/>
    <mergeCell ref="C263:E263"/>
    <mergeCell ref="B294:F294"/>
    <mergeCell ref="B265:F265"/>
    <mergeCell ref="B288:F288"/>
    <mergeCell ref="C290:E290"/>
    <mergeCell ref="C291:E291"/>
    <mergeCell ref="C292:E292"/>
    <mergeCell ref="B308:E308"/>
    <mergeCell ref="D157:F157"/>
    <mergeCell ref="B153:C153"/>
    <mergeCell ref="B154:C154"/>
    <mergeCell ref="B157:C157"/>
    <mergeCell ref="B158:C158"/>
    <mergeCell ref="B162:F162"/>
    <mergeCell ref="B164:F164"/>
    <mergeCell ref="B165:F165"/>
    <mergeCell ref="C167:E167"/>
    <mergeCell ref="B3:F3"/>
    <mergeCell ref="B4:F4"/>
    <mergeCell ref="B1:F1"/>
    <mergeCell ref="C6:E6"/>
    <mergeCell ref="C7:E7"/>
    <mergeCell ref="C8:E8"/>
    <mergeCell ref="D70:F70"/>
    <mergeCell ref="D45:F45"/>
    <mergeCell ref="B69:E69"/>
    <mergeCell ref="B10:F10"/>
    <mergeCell ref="B44:E44"/>
    <mergeCell ref="B51:F51"/>
    <mergeCell ref="B53:F53"/>
    <mergeCell ref="B54:F54"/>
    <mergeCell ref="C56:E56"/>
    <mergeCell ref="C57:E57"/>
    <mergeCell ref="C58:E58"/>
    <mergeCell ref="B60:F60"/>
    <mergeCell ref="D49:E49"/>
    <mergeCell ref="D553:F553"/>
    <mergeCell ref="D607:F607"/>
    <mergeCell ref="B285:F285"/>
    <mergeCell ref="B287:F287"/>
    <mergeCell ref="B244:E244"/>
    <mergeCell ref="B198:F198"/>
    <mergeCell ref="B256:F256"/>
    <mergeCell ref="B116:F116"/>
    <mergeCell ref="B118:F118"/>
    <mergeCell ref="B119:F119"/>
    <mergeCell ref="C121:E121"/>
    <mergeCell ref="C122:E122"/>
    <mergeCell ref="C123:E123"/>
    <mergeCell ref="B125:F125"/>
    <mergeCell ref="B151:E151"/>
    <mergeCell ref="D153:F153"/>
    <mergeCell ref="D154:F154"/>
    <mergeCell ref="C169:E169"/>
    <mergeCell ref="B171:F171"/>
    <mergeCell ref="B185:E185"/>
    <mergeCell ref="B187:C187"/>
    <mergeCell ref="D187:F187"/>
    <mergeCell ref="B188:C188"/>
    <mergeCell ref="D188:F188"/>
    <mergeCell ref="D753:F753"/>
    <mergeCell ref="B777:F777"/>
    <mergeCell ref="B779:F779"/>
    <mergeCell ref="B780:F780"/>
    <mergeCell ref="C782:E782"/>
    <mergeCell ref="D757:F757"/>
    <mergeCell ref="D754:F754"/>
    <mergeCell ref="B639:F639"/>
    <mergeCell ref="B654:E654"/>
    <mergeCell ref="D655:F655"/>
    <mergeCell ref="B679:F679"/>
    <mergeCell ref="B681:F681"/>
    <mergeCell ref="B682:F682"/>
    <mergeCell ref="D656:F656"/>
    <mergeCell ref="B688:F688"/>
    <mergeCell ref="B829:F829"/>
    <mergeCell ref="B827:F827"/>
    <mergeCell ref="C832:E832"/>
    <mergeCell ref="C833:E833"/>
    <mergeCell ref="C834:E834"/>
    <mergeCell ref="B835:F835"/>
    <mergeCell ref="B875:E875"/>
    <mergeCell ref="D876:F876"/>
    <mergeCell ref="B703:E703"/>
    <mergeCell ref="D704:F704"/>
    <mergeCell ref="B728:F728"/>
    <mergeCell ref="B730:F730"/>
    <mergeCell ref="D705:F705"/>
    <mergeCell ref="B731:F731"/>
    <mergeCell ref="C733:E733"/>
    <mergeCell ref="C734:E734"/>
    <mergeCell ref="C783:E783"/>
    <mergeCell ref="C784:E784"/>
    <mergeCell ref="B786:F786"/>
    <mergeCell ref="B801:E801"/>
    <mergeCell ref="D802:F802"/>
    <mergeCell ref="C735:E735"/>
    <mergeCell ref="B737:F737"/>
    <mergeCell ref="B752:E752"/>
    <mergeCell ref="B914:E914"/>
    <mergeCell ref="D915:F915"/>
    <mergeCell ref="B961:F961"/>
    <mergeCell ref="B963:F963"/>
    <mergeCell ref="B964:F964"/>
    <mergeCell ref="C966:E966"/>
    <mergeCell ref="C967:E967"/>
    <mergeCell ref="B830:F830"/>
    <mergeCell ref="D879:E879"/>
    <mergeCell ref="C896:E896"/>
    <mergeCell ref="C895:E895"/>
    <mergeCell ref="B893:F893"/>
    <mergeCell ref="B892:F892"/>
    <mergeCell ref="B890:F890"/>
    <mergeCell ref="B1061:F1061"/>
    <mergeCell ref="B1178:F1178"/>
    <mergeCell ref="B1179:F1179"/>
    <mergeCell ref="C1181:E1181"/>
    <mergeCell ref="C1182:E1182"/>
    <mergeCell ref="C1183:E1183"/>
    <mergeCell ref="B1185:F1185"/>
    <mergeCell ref="B1211:E1211"/>
    <mergeCell ref="D1116:F1116"/>
    <mergeCell ref="B1115:E1115"/>
    <mergeCell ref="B1070:F1070"/>
    <mergeCell ref="C1068:E1068"/>
    <mergeCell ref="C1067:E1067"/>
    <mergeCell ref="C1066:E1066"/>
    <mergeCell ref="B1064:F1064"/>
    <mergeCell ref="B1063:F1063"/>
    <mergeCell ref="B1144:F1144"/>
    <mergeCell ref="D1698:F1698"/>
    <mergeCell ref="B1379:E1379"/>
    <mergeCell ref="D1380:F1380"/>
    <mergeCell ref="B1427:F1427"/>
    <mergeCell ref="B1429:F1429"/>
    <mergeCell ref="B1430:F1430"/>
    <mergeCell ref="C1432:E1432"/>
    <mergeCell ref="D1212:F1212"/>
    <mergeCell ref="B1227:F1227"/>
    <mergeCell ref="B1229:F1229"/>
    <mergeCell ref="B1230:F1230"/>
    <mergeCell ref="C1232:E1232"/>
    <mergeCell ref="C1233:E1233"/>
    <mergeCell ref="C1234:E1234"/>
    <mergeCell ref="B1236:F1236"/>
    <mergeCell ref="D1383:F1383"/>
    <mergeCell ref="B1584:F1584"/>
    <mergeCell ref="B1585:F1585"/>
    <mergeCell ref="C1587:E1587"/>
    <mergeCell ref="C1588:E1588"/>
    <mergeCell ref="C1589:E1589"/>
    <mergeCell ref="B1591:F1591"/>
    <mergeCell ref="B1622:E1622"/>
    <mergeCell ref="D1623:F1623"/>
    <mergeCell ref="C1433:E1433"/>
    <mergeCell ref="C1434:E1434"/>
    <mergeCell ref="B1436:F1436"/>
    <mergeCell ref="B1555:E1555"/>
    <mergeCell ref="D1556:F1556"/>
    <mergeCell ref="D1560:E1560"/>
    <mergeCell ref="B1582:F1582"/>
    <mergeCell ref="B1759:E1759"/>
    <mergeCell ref="D1760:F1760"/>
    <mergeCell ref="B1733:F1733"/>
    <mergeCell ref="B1735:F1735"/>
    <mergeCell ref="B1736:F1736"/>
    <mergeCell ref="C1738:E1738"/>
    <mergeCell ref="C1739:E1739"/>
    <mergeCell ref="C1740:E1740"/>
    <mergeCell ref="B1742:F1742"/>
    <mergeCell ref="B1634:F1634"/>
    <mergeCell ref="B1636:F1636"/>
    <mergeCell ref="B1637:F1637"/>
    <mergeCell ref="C1639:E1639"/>
    <mergeCell ref="C1640:E1640"/>
    <mergeCell ref="C1641:E1641"/>
    <mergeCell ref="B1643:F1643"/>
    <mergeCell ref="B1697:E1697"/>
    <mergeCell ref="C1891:E1891"/>
    <mergeCell ref="B1893:F1893"/>
    <mergeCell ref="B1783:F1783"/>
    <mergeCell ref="B1785:F1785"/>
    <mergeCell ref="B1786:F1786"/>
    <mergeCell ref="C1788:E1788"/>
    <mergeCell ref="C1789:E1789"/>
    <mergeCell ref="C1790:E1790"/>
    <mergeCell ref="B1792:F1792"/>
    <mergeCell ref="B1821:E1821"/>
    <mergeCell ref="D1822:F1822"/>
    <mergeCell ref="B1837:F1837"/>
    <mergeCell ref="C1839:E1839"/>
    <mergeCell ref="C1840:E1840"/>
    <mergeCell ref="C1841:E1841"/>
    <mergeCell ref="B1884:F1884"/>
    <mergeCell ref="B1886:F1886"/>
    <mergeCell ref="B1887:F1887"/>
    <mergeCell ref="C1889:E1889"/>
    <mergeCell ref="C1890:E1890"/>
    <mergeCell ref="B4136:F4136"/>
    <mergeCell ref="C4139:E4139"/>
    <mergeCell ref="C4140:E4140"/>
    <mergeCell ref="B4142:I4142"/>
    <mergeCell ref="B2055:F2055"/>
    <mergeCell ref="B4133:F4133"/>
    <mergeCell ref="B4135:F4135"/>
    <mergeCell ref="B2105:F2105"/>
    <mergeCell ref="B2107:F2107"/>
    <mergeCell ref="B2108:F2108"/>
    <mergeCell ref="B2178:F2178"/>
    <mergeCell ref="C2180:E2180"/>
    <mergeCell ref="C2181:E2181"/>
    <mergeCell ref="C2182:E2182"/>
    <mergeCell ref="B2184:F2184"/>
    <mergeCell ref="B2191:E2191"/>
    <mergeCell ref="D2192:F2192"/>
    <mergeCell ref="B2224:F2224"/>
    <mergeCell ref="B2226:F2226"/>
    <mergeCell ref="B2227:F2227"/>
    <mergeCell ref="C2229:E2229"/>
    <mergeCell ref="C2230:E2230"/>
    <mergeCell ref="C2231:E2231"/>
    <mergeCell ref="B2233:F2233"/>
    <mergeCell ref="B2005:F2005"/>
    <mergeCell ref="B2007:F2007"/>
    <mergeCell ref="B2008:F2008"/>
    <mergeCell ref="C2010:E2010"/>
    <mergeCell ref="C2011:E2011"/>
    <mergeCell ref="C2012:E2012"/>
    <mergeCell ref="B2014:F2014"/>
    <mergeCell ref="B2030:E2030"/>
    <mergeCell ref="D2031:F2031"/>
    <mergeCell ref="B4158:E4158"/>
    <mergeCell ref="D4159:F4159"/>
    <mergeCell ref="C897:E897"/>
    <mergeCell ref="C2110:E2110"/>
    <mergeCell ref="C2111:E2111"/>
    <mergeCell ref="C2112:E2112"/>
    <mergeCell ref="B2114:F2114"/>
    <mergeCell ref="B2130:E2130"/>
    <mergeCell ref="D2131:F2131"/>
    <mergeCell ref="B2057:F2057"/>
    <mergeCell ref="B2058:F2058"/>
    <mergeCell ref="C2060:E2060"/>
    <mergeCell ref="C2061:E2061"/>
    <mergeCell ref="C2062:E2062"/>
    <mergeCell ref="B2064:F2064"/>
    <mergeCell ref="B2080:E2080"/>
    <mergeCell ref="D2081:F2081"/>
    <mergeCell ref="B1843:F1843"/>
    <mergeCell ref="B1834:F1834"/>
    <mergeCell ref="B1836:F1836"/>
    <mergeCell ref="B1903:E1903"/>
    <mergeCell ref="D1904:F1904"/>
    <mergeCell ref="B1864:E1864"/>
    <mergeCell ref="D1865:F1865"/>
    <mergeCell ref="B4168:F4168"/>
    <mergeCell ref="B4170:F4170"/>
    <mergeCell ref="B4171:F4171"/>
    <mergeCell ref="C4174:E4174"/>
    <mergeCell ref="C4175:E4175"/>
    <mergeCell ref="B4177:I4177"/>
    <mergeCell ref="B4187:E4187"/>
    <mergeCell ref="D4188:F4188"/>
    <mergeCell ref="B4193:F4193"/>
    <mergeCell ref="B4195:F4195"/>
    <mergeCell ref="B4196:F4196"/>
    <mergeCell ref="C4199:E4199"/>
    <mergeCell ref="C4200:E4200"/>
    <mergeCell ref="B4202:I4202"/>
    <mergeCell ref="B4213:E4213"/>
    <mergeCell ref="D4214:F4214"/>
    <mergeCell ref="B4221:F4221"/>
    <mergeCell ref="B4223:F4223"/>
    <mergeCell ref="B4224:F4224"/>
    <mergeCell ref="C4227:E4227"/>
    <mergeCell ref="C4228:E4228"/>
    <mergeCell ref="B4230:I4230"/>
    <mergeCell ref="B4253:E4253"/>
    <mergeCell ref="D4255:F4255"/>
    <mergeCell ref="B4267:F4267"/>
    <mergeCell ref="B4269:F4269"/>
    <mergeCell ref="B4270:F4270"/>
    <mergeCell ref="D4256:F4256"/>
    <mergeCell ref="D4260:F4260"/>
    <mergeCell ref="C4273:E4273"/>
    <mergeCell ref="C4274:E4274"/>
    <mergeCell ref="B4276:I4276"/>
    <mergeCell ref="B4289:E4289"/>
    <mergeCell ref="D4290:F4290"/>
    <mergeCell ref="B4296:F4296"/>
    <mergeCell ref="B4298:F4298"/>
    <mergeCell ref="B4299:F4299"/>
    <mergeCell ref="C4302:E4302"/>
    <mergeCell ref="C4303:E4303"/>
    <mergeCell ref="B4305:I4305"/>
    <mergeCell ref="B4318:E4318"/>
    <mergeCell ref="D4319:F4319"/>
    <mergeCell ref="D4350:F4350"/>
    <mergeCell ref="B4349:E4349"/>
    <mergeCell ref="B4336:I4336"/>
    <mergeCell ref="C4334:E4334"/>
    <mergeCell ref="C4333:E4333"/>
    <mergeCell ref="B4330:F4330"/>
    <mergeCell ref="B4329:F4329"/>
    <mergeCell ref="B4327:F4327"/>
    <mergeCell ref="B4356:F4356"/>
    <mergeCell ref="B4358:F4358"/>
    <mergeCell ref="B4359:F4359"/>
    <mergeCell ref="C4362:E4362"/>
    <mergeCell ref="C4363:E4363"/>
    <mergeCell ref="B4365:I4365"/>
    <mergeCell ref="B4378:E4378"/>
    <mergeCell ref="D4379:F4379"/>
    <mergeCell ref="B4385:F4385"/>
    <mergeCell ref="B4451:I4452"/>
    <mergeCell ref="B4387:F4387"/>
    <mergeCell ref="B4388:F4388"/>
    <mergeCell ref="C4391:E4391"/>
    <mergeCell ref="C4392:E4392"/>
    <mergeCell ref="B4394:I4394"/>
    <mergeCell ref="B4407:E4407"/>
    <mergeCell ref="D4408:F4408"/>
    <mergeCell ref="B4414:F4414"/>
    <mergeCell ref="B4416:F4416"/>
    <mergeCell ref="B4444:F4444"/>
    <mergeCell ref="B4445:F4445"/>
    <mergeCell ref="B4652:F4652"/>
    <mergeCell ref="B4654:F4654"/>
    <mergeCell ref="B4655:F4655"/>
    <mergeCell ref="C4658:E4658"/>
    <mergeCell ref="C4659:E4659"/>
    <mergeCell ref="B4669:E4669"/>
    <mergeCell ref="D4670:F4670"/>
    <mergeCell ref="B4681:F4681"/>
    <mergeCell ref="B4683:F4683"/>
    <mergeCell ref="B4684:F4684"/>
    <mergeCell ref="C4687:E4687"/>
    <mergeCell ref="C4688:E4688"/>
    <mergeCell ref="B4690:I4691"/>
    <mergeCell ref="B4699:E4699"/>
    <mergeCell ref="D4700:F4700"/>
    <mergeCell ref="B4706:F4706"/>
    <mergeCell ref="B4708:F4708"/>
    <mergeCell ref="B4709:F4709"/>
    <mergeCell ref="C4712:E4712"/>
    <mergeCell ref="C4713:E4713"/>
    <mergeCell ref="B4715:I4716"/>
    <mergeCell ref="B4725:E4725"/>
    <mergeCell ref="D4726:F4726"/>
    <mergeCell ref="B4732:F4732"/>
    <mergeCell ref="B4734:F4734"/>
    <mergeCell ref="B4735:F4735"/>
    <mergeCell ref="C4738:E4738"/>
    <mergeCell ref="C4739:E4739"/>
    <mergeCell ref="B4741:I4742"/>
    <mergeCell ref="B4750:E4750"/>
    <mergeCell ref="D4751:F4751"/>
    <mergeCell ref="B4757:F4757"/>
    <mergeCell ref="B4759:F4759"/>
    <mergeCell ref="B4760:F4760"/>
    <mergeCell ref="C4763:E4763"/>
    <mergeCell ref="C4764:E4764"/>
    <mergeCell ref="B4766:I4767"/>
    <mergeCell ref="B4778:E4778"/>
    <mergeCell ref="D4779:F4779"/>
    <mergeCell ref="B4791:F4791"/>
    <mergeCell ref="B4793:F4793"/>
    <mergeCell ref="B4794:F4794"/>
    <mergeCell ref="C4797:E4797"/>
    <mergeCell ref="C4798:E4798"/>
    <mergeCell ref="D4780:F4780"/>
    <mergeCell ref="B4805:E4805"/>
    <mergeCell ref="D4807:F4807"/>
    <mergeCell ref="B4820:F4820"/>
    <mergeCell ref="B4822:F4822"/>
    <mergeCell ref="B4823:F4823"/>
    <mergeCell ref="C4826:E4826"/>
    <mergeCell ref="C4827:E4827"/>
    <mergeCell ref="B4829:I4830"/>
    <mergeCell ref="B4800:F4800"/>
    <mergeCell ref="D4868:F4868"/>
    <mergeCell ref="B4837:E4837"/>
    <mergeCell ref="D4838:F4838"/>
    <mergeCell ref="B4844:F4844"/>
    <mergeCell ref="B4847:F4847"/>
    <mergeCell ref="B4848:F4848"/>
    <mergeCell ref="C4851:E4851"/>
    <mergeCell ref="C4852:E4852"/>
    <mergeCell ref="B4854:I4855"/>
    <mergeCell ref="B4867:E4867"/>
    <mergeCell ref="B191:C191"/>
    <mergeCell ref="D191:F191"/>
    <mergeCell ref="B215:C215"/>
    <mergeCell ref="D215:F215"/>
    <mergeCell ref="B218:C218"/>
    <mergeCell ref="D218:F218"/>
    <mergeCell ref="B219:C219"/>
    <mergeCell ref="D916:F916"/>
    <mergeCell ref="D1037:F1037"/>
    <mergeCell ref="C968:E968"/>
    <mergeCell ref="B970:F970"/>
    <mergeCell ref="B985:E985"/>
    <mergeCell ref="D986:F986"/>
    <mergeCell ref="E990:F990"/>
    <mergeCell ref="D1036:F1036"/>
    <mergeCell ref="B1035:E1035"/>
    <mergeCell ref="B1020:F1020"/>
    <mergeCell ref="C1018:E1018"/>
    <mergeCell ref="C1017:E1017"/>
    <mergeCell ref="C1016:E1016"/>
    <mergeCell ref="B1014:F1014"/>
    <mergeCell ref="B1013:F1013"/>
    <mergeCell ref="B1011:F1011"/>
    <mergeCell ref="B899:F899"/>
    <mergeCell ref="B4916:E4916"/>
    <mergeCell ref="D4917:F4917"/>
    <mergeCell ref="D4470:F4470"/>
    <mergeCell ref="B192:C192"/>
    <mergeCell ref="B195:F195"/>
    <mergeCell ref="B197:F197"/>
    <mergeCell ref="C200:E200"/>
    <mergeCell ref="C201:E201"/>
    <mergeCell ref="C202:E202"/>
    <mergeCell ref="B204:F204"/>
    <mergeCell ref="B212:E212"/>
    <mergeCell ref="B214:C214"/>
    <mergeCell ref="D214:F214"/>
    <mergeCell ref="C4448:E4448"/>
    <mergeCell ref="C4449:E4449"/>
    <mergeCell ref="B4468:E4468"/>
    <mergeCell ref="D4469:F4469"/>
    <mergeCell ref="B4417:F4417"/>
    <mergeCell ref="C4420:E4420"/>
    <mergeCell ref="C4421:E4421"/>
    <mergeCell ref="B4423:I4423"/>
    <mergeCell ref="B4435:E4435"/>
    <mergeCell ref="D4436:F4436"/>
    <mergeCell ref="B4442:F4442"/>
    <mergeCell ref="D4959:F4959"/>
    <mergeCell ref="B1146:F1146"/>
    <mergeCell ref="B1147:F1147"/>
    <mergeCell ref="C1149:E1149"/>
    <mergeCell ref="C1150:E1150"/>
    <mergeCell ref="C1151:E1151"/>
    <mergeCell ref="B1153:F1153"/>
    <mergeCell ref="B1163:E1163"/>
    <mergeCell ref="D1164:F1164"/>
    <mergeCell ref="B4924:F4924"/>
    <mergeCell ref="B4926:F4926"/>
    <mergeCell ref="B4927:F4927"/>
    <mergeCell ref="C4929:E4929"/>
    <mergeCell ref="C4930:E4930"/>
    <mergeCell ref="C4931:E4931"/>
    <mergeCell ref="B4933:F4933"/>
    <mergeCell ref="D4958:F4958"/>
    <mergeCell ref="B4877:F4877"/>
    <mergeCell ref="B4879:F4879"/>
    <mergeCell ref="B4880:F4880"/>
    <mergeCell ref="C4882:E4882"/>
    <mergeCell ref="C4883:E4883"/>
    <mergeCell ref="C4884:E4884"/>
    <mergeCell ref="B4886:F4886"/>
  </mergeCells>
  <pageMargins left="0.7" right="0.7" top="0.75" bottom="0.75" header="0.3" footer="0.3"/>
  <pageSetup paperSize="5" scale="80" orientation="portrait" horizontalDpi="4294967293" r:id="rId1"/>
  <rowBreaks count="2" manualBreakCount="2">
    <brk id="2004" min="1" max="8" man="1"/>
    <brk id="21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K30"/>
  <sheetViews>
    <sheetView zoomScale="66" zoomScaleNormal="66" zoomScaleSheetLayoutView="80" workbookViewId="0">
      <selection activeCell="E29" sqref="E29"/>
    </sheetView>
  </sheetViews>
  <sheetFormatPr defaultRowHeight="15"/>
  <cols>
    <col min="2" max="2" width="7.140625" customWidth="1"/>
    <col min="3" max="3" width="13" customWidth="1"/>
    <col min="4" max="4" width="30.42578125" customWidth="1"/>
    <col min="5" max="5" width="13.140625" customWidth="1"/>
    <col min="6" max="6" width="13.28515625" customWidth="1"/>
    <col min="8" max="8" width="13.5703125" customWidth="1"/>
    <col min="9" max="9" width="12.7109375" customWidth="1"/>
    <col min="10" max="10" width="18" customWidth="1"/>
    <col min="11" max="11" width="16.140625" customWidth="1"/>
  </cols>
  <sheetData>
    <row r="1" spans="2:11" ht="15.75">
      <c r="B1" s="33" t="s">
        <v>282</v>
      </c>
    </row>
    <row r="2" spans="2:11">
      <c r="B2" s="908" t="s">
        <v>283</v>
      </c>
      <c r="C2" s="908"/>
      <c r="D2" s="908"/>
      <c r="E2" s="908"/>
      <c r="F2" s="908"/>
      <c r="G2" s="908"/>
      <c r="H2" s="908"/>
      <c r="I2" s="908"/>
      <c r="J2" s="908"/>
      <c r="K2" s="908"/>
    </row>
    <row r="3" spans="2:11">
      <c r="B3" s="908" t="s">
        <v>780</v>
      </c>
      <c r="C3" s="908"/>
      <c r="D3" s="908"/>
      <c r="E3" s="908"/>
      <c r="F3" s="908"/>
      <c r="G3" s="908"/>
      <c r="H3" s="908"/>
      <c r="I3" s="908"/>
      <c r="J3" s="908"/>
      <c r="K3" s="908"/>
    </row>
    <row r="4" spans="2:11">
      <c r="B4" s="908" t="s">
        <v>781</v>
      </c>
      <c r="C4" s="908"/>
      <c r="D4" s="908"/>
      <c r="E4" s="908"/>
      <c r="F4" s="908"/>
      <c r="G4" s="908"/>
      <c r="H4" s="908"/>
      <c r="I4" s="908"/>
      <c r="J4" s="908"/>
      <c r="K4" s="908"/>
    </row>
    <row r="5" spans="2:11">
      <c r="B5" s="1">
        <v>1</v>
      </c>
      <c r="C5" t="s">
        <v>270</v>
      </c>
      <c r="D5" t="s">
        <v>271</v>
      </c>
    </row>
    <row r="6" spans="2:11">
      <c r="B6" s="1">
        <v>2</v>
      </c>
      <c r="C6" t="s">
        <v>272</v>
      </c>
      <c r="D6" t="s">
        <v>271</v>
      </c>
    </row>
    <row r="7" spans="2:11" ht="15.75" thickBot="1"/>
    <row r="8" spans="2:11" ht="15.75" thickTop="1">
      <c r="B8" s="948" t="s">
        <v>274</v>
      </c>
      <c r="C8" s="944" t="s">
        <v>284</v>
      </c>
      <c r="D8" s="944" t="s">
        <v>2</v>
      </c>
      <c r="E8" s="944" t="s">
        <v>285</v>
      </c>
      <c r="F8" s="944"/>
      <c r="G8" s="944" t="s">
        <v>288</v>
      </c>
      <c r="H8" s="944" t="s">
        <v>289</v>
      </c>
      <c r="I8" s="944"/>
      <c r="J8" s="944" t="s">
        <v>291</v>
      </c>
      <c r="K8" s="946" t="s">
        <v>292</v>
      </c>
    </row>
    <row r="9" spans="2:11" ht="30">
      <c r="B9" s="949"/>
      <c r="C9" s="945"/>
      <c r="D9" s="945"/>
      <c r="E9" s="37" t="s">
        <v>286</v>
      </c>
      <c r="F9" s="37" t="s">
        <v>287</v>
      </c>
      <c r="G9" s="945"/>
      <c r="H9" s="37" t="s">
        <v>290</v>
      </c>
      <c r="I9" s="37" t="s">
        <v>114</v>
      </c>
      <c r="J9" s="945"/>
      <c r="K9" s="947"/>
    </row>
    <row r="10" spans="2:11">
      <c r="B10" s="39">
        <v>1</v>
      </c>
      <c r="C10" s="37">
        <v>2</v>
      </c>
      <c r="D10" s="37">
        <v>3</v>
      </c>
      <c r="E10" s="37">
        <v>4</v>
      </c>
      <c r="F10" s="37">
        <v>5</v>
      </c>
      <c r="G10" s="37">
        <v>6</v>
      </c>
      <c r="H10" s="37">
        <v>7</v>
      </c>
      <c r="I10" s="37">
        <v>8</v>
      </c>
      <c r="J10" s="37">
        <v>9</v>
      </c>
      <c r="K10" s="40">
        <v>10</v>
      </c>
    </row>
    <row r="11" spans="2:11">
      <c r="B11" s="41"/>
      <c r="C11" s="38"/>
      <c r="D11" s="42"/>
      <c r="E11" s="38"/>
      <c r="F11" s="38"/>
      <c r="G11" s="38"/>
      <c r="H11" s="38"/>
      <c r="I11" s="38"/>
      <c r="J11" s="38"/>
      <c r="K11" s="43"/>
    </row>
    <row r="12" spans="2:11">
      <c r="B12" s="41"/>
      <c r="C12" s="38"/>
      <c r="D12" s="42"/>
      <c r="E12" s="38"/>
      <c r="F12" s="38"/>
      <c r="G12" s="38"/>
      <c r="H12" s="38"/>
      <c r="I12" s="38"/>
      <c r="J12" s="38"/>
      <c r="K12" s="43"/>
    </row>
    <row r="13" spans="2:11">
      <c r="B13" s="41"/>
      <c r="C13" s="38"/>
      <c r="D13" s="42"/>
      <c r="E13" s="38"/>
      <c r="F13" s="38"/>
      <c r="G13" s="38"/>
      <c r="H13" s="38"/>
      <c r="I13" s="38"/>
      <c r="J13" s="38"/>
      <c r="K13" s="43"/>
    </row>
    <row r="14" spans="2:11">
      <c r="B14" s="41"/>
      <c r="C14" s="38"/>
      <c r="D14" s="42"/>
      <c r="E14" s="38"/>
      <c r="F14" s="38"/>
      <c r="G14" s="38"/>
      <c r="H14" s="38"/>
      <c r="I14" s="38"/>
      <c r="J14" s="38"/>
      <c r="K14" s="43"/>
    </row>
    <row r="15" spans="2:11">
      <c r="B15" s="41"/>
      <c r="C15" s="38"/>
      <c r="D15" s="42"/>
      <c r="E15" s="38"/>
      <c r="F15" s="38"/>
      <c r="G15" s="38"/>
      <c r="H15" s="38"/>
      <c r="I15" s="38"/>
      <c r="J15" s="38"/>
      <c r="K15" s="43"/>
    </row>
    <row r="16" spans="2:11">
      <c r="B16" s="41"/>
      <c r="C16" s="38"/>
      <c r="D16" s="42"/>
      <c r="E16" s="38"/>
      <c r="F16" s="38"/>
      <c r="G16" s="38"/>
      <c r="H16" s="38"/>
      <c r="I16" s="38"/>
      <c r="J16" s="38"/>
      <c r="K16" s="43"/>
    </row>
    <row r="17" spans="2:11">
      <c r="B17" s="41"/>
      <c r="C17" s="38"/>
      <c r="D17" s="42"/>
      <c r="E17" s="38"/>
      <c r="F17" s="38"/>
      <c r="G17" s="38"/>
      <c r="H17" s="38"/>
      <c r="I17" s="38"/>
      <c r="J17" s="38"/>
      <c r="K17" s="43"/>
    </row>
    <row r="18" spans="2:11">
      <c r="B18" s="41"/>
      <c r="C18" s="38"/>
      <c r="D18" s="42"/>
      <c r="E18" s="38"/>
      <c r="F18" s="38"/>
      <c r="G18" s="38"/>
      <c r="H18" s="38"/>
      <c r="I18" s="38"/>
      <c r="J18" s="38"/>
      <c r="K18" s="43"/>
    </row>
    <row r="19" spans="2:11">
      <c r="B19" s="41"/>
      <c r="C19" s="38"/>
      <c r="D19" s="42"/>
      <c r="E19" s="38"/>
      <c r="F19" s="38"/>
      <c r="G19" s="38"/>
      <c r="H19" s="38"/>
      <c r="I19" s="38"/>
      <c r="J19" s="38"/>
      <c r="K19" s="43"/>
    </row>
    <row r="20" spans="2:11">
      <c r="B20" s="41"/>
      <c r="C20" s="38"/>
      <c r="D20" s="42"/>
      <c r="E20" s="38"/>
      <c r="F20" s="38"/>
      <c r="G20" s="38"/>
      <c r="H20" s="38"/>
      <c r="I20" s="38"/>
      <c r="J20" s="38"/>
      <c r="K20" s="43"/>
    </row>
    <row r="21" spans="2:11">
      <c r="B21" s="41"/>
      <c r="C21" s="38"/>
      <c r="D21" s="42"/>
      <c r="E21" s="38"/>
      <c r="F21" s="38"/>
      <c r="G21" s="38"/>
      <c r="H21" s="38"/>
      <c r="I21" s="38"/>
      <c r="J21" s="38"/>
      <c r="K21" s="43"/>
    </row>
    <row r="22" spans="2:11">
      <c r="B22" s="41"/>
      <c r="C22" s="38"/>
      <c r="D22" s="42"/>
      <c r="E22" s="38"/>
      <c r="F22" s="38"/>
      <c r="G22" s="38"/>
      <c r="H22" s="38"/>
      <c r="I22" s="38"/>
      <c r="J22" s="38"/>
      <c r="K22" s="43"/>
    </row>
    <row r="23" spans="2:11">
      <c r="B23" s="41"/>
      <c r="C23" s="38"/>
      <c r="D23" s="42"/>
      <c r="E23" s="38"/>
      <c r="F23" s="38"/>
      <c r="G23" s="38"/>
      <c r="H23" s="38"/>
      <c r="I23" s="38"/>
      <c r="J23" s="38"/>
      <c r="K23" s="43"/>
    </row>
    <row r="24" spans="2:11">
      <c r="B24" s="41"/>
      <c r="C24" s="38"/>
      <c r="D24" s="42" t="s">
        <v>293</v>
      </c>
      <c r="E24" s="38"/>
      <c r="F24" s="38"/>
      <c r="G24" s="38"/>
      <c r="H24" s="942" t="s">
        <v>293</v>
      </c>
      <c r="I24" s="942"/>
      <c r="J24" s="942"/>
      <c r="K24" s="43"/>
    </row>
    <row r="25" spans="2:11" ht="15.75" thickBot="1">
      <c r="B25" s="44"/>
      <c r="C25" s="45"/>
      <c r="D25" s="46" t="s">
        <v>294</v>
      </c>
      <c r="E25" s="45"/>
      <c r="F25" s="45"/>
      <c r="G25" s="45"/>
      <c r="H25" s="943" t="s">
        <v>295</v>
      </c>
      <c r="I25" s="943"/>
      <c r="J25" s="943"/>
      <c r="K25" s="47"/>
    </row>
    <row r="26" spans="2:11" ht="15.75" thickTop="1">
      <c r="D26" s="35"/>
    </row>
    <row r="27" spans="2:11">
      <c r="D27" s="35"/>
      <c r="H27" t="s">
        <v>297</v>
      </c>
    </row>
    <row r="28" spans="2:11">
      <c r="H28" t="s">
        <v>278</v>
      </c>
    </row>
    <row r="30" spans="2:11">
      <c r="H30" t="s">
        <v>298</v>
      </c>
    </row>
  </sheetData>
  <mergeCells count="13">
    <mergeCell ref="G8:G9"/>
    <mergeCell ref="B2:K2"/>
    <mergeCell ref="B3:K3"/>
    <mergeCell ref="B4:K4"/>
    <mergeCell ref="B8:B9"/>
    <mergeCell ref="C8:C9"/>
    <mergeCell ref="D8:D9"/>
    <mergeCell ref="E8:F8"/>
    <mergeCell ref="H24:J24"/>
    <mergeCell ref="H25:J25"/>
    <mergeCell ref="H8:I8"/>
    <mergeCell ref="J8:J9"/>
    <mergeCell ref="K8:K9"/>
  </mergeCells>
  <pageMargins left="0.25" right="0.25" top="0.75" bottom="0.75" header="0.3" footer="0.3"/>
  <pageSetup paperSize="5" scale="9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6:N907"/>
  <sheetViews>
    <sheetView topLeftCell="A830" zoomScale="80" zoomScaleNormal="80" zoomScaleSheetLayoutView="100" workbookViewId="0">
      <selection activeCell="J852" sqref="J852"/>
    </sheetView>
  </sheetViews>
  <sheetFormatPr defaultRowHeight="15"/>
  <cols>
    <col min="1" max="1" width="7.28515625" customWidth="1"/>
    <col min="2" max="2" width="4.5703125" customWidth="1"/>
    <col min="3" max="3" width="37.28515625" customWidth="1"/>
    <col min="4" max="4" width="14.85546875" customWidth="1"/>
    <col min="5" max="5" width="14.5703125" customWidth="1"/>
    <col min="6" max="6" width="13.7109375" customWidth="1"/>
    <col min="7" max="7" width="15.42578125" customWidth="1"/>
    <col min="8" max="8" width="15.85546875" customWidth="1"/>
    <col min="10" max="10" width="21.42578125" customWidth="1"/>
  </cols>
  <sheetData>
    <row r="6" spans="2:8" ht="15.75">
      <c r="B6" s="33"/>
    </row>
    <row r="8" spans="2:8" ht="20.25">
      <c r="B8" s="960" t="s">
        <v>299</v>
      </c>
      <c r="C8" s="960"/>
      <c r="D8" s="960"/>
      <c r="E8" s="960"/>
      <c r="F8" s="960"/>
      <c r="G8" s="960"/>
      <c r="H8" s="960"/>
    </row>
    <row r="9" spans="2:8">
      <c r="B9" s="271"/>
      <c r="C9" s="271"/>
      <c r="D9" s="271"/>
      <c r="E9" s="271"/>
      <c r="F9" s="271"/>
      <c r="G9" s="271"/>
      <c r="H9" s="271"/>
    </row>
    <row r="10" spans="2:8" ht="15.75">
      <c r="B10" s="953" t="s">
        <v>780</v>
      </c>
      <c r="C10" s="953"/>
      <c r="D10" s="953"/>
      <c r="E10" s="953"/>
      <c r="F10" s="953"/>
      <c r="G10" s="953"/>
      <c r="H10" s="953"/>
    </row>
    <row r="11" spans="2:8" ht="15.75">
      <c r="B11" s="953" t="s">
        <v>781</v>
      </c>
      <c r="C11" s="953"/>
      <c r="D11" s="953"/>
      <c r="E11" s="953"/>
      <c r="F11" s="953"/>
      <c r="G11" s="953"/>
      <c r="H11" s="953"/>
    </row>
    <row r="12" spans="2:8">
      <c r="B12" s="272"/>
      <c r="C12" s="272"/>
      <c r="D12" s="272"/>
      <c r="E12" s="272"/>
      <c r="F12" s="272"/>
      <c r="G12" s="271"/>
      <c r="H12" s="271"/>
    </row>
    <row r="13" spans="2:8">
      <c r="B13" s="272">
        <v>1</v>
      </c>
      <c r="C13" s="954" t="s">
        <v>1247</v>
      </c>
      <c r="D13" s="954"/>
      <c r="E13" s="954"/>
      <c r="F13" s="954"/>
      <c r="G13" s="954"/>
      <c r="H13" s="954"/>
    </row>
    <row r="14" spans="2:8">
      <c r="B14" s="272">
        <v>2</v>
      </c>
      <c r="C14" s="954" t="s">
        <v>1113</v>
      </c>
      <c r="D14" s="954"/>
      <c r="E14" s="954"/>
      <c r="F14" s="954"/>
      <c r="G14" s="954"/>
      <c r="H14" s="954"/>
    </row>
    <row r="15" spans="2:8">
      <c r="B15" s="272">
        <v>3</v>
      </c>
      <c r="C15" s="954" t="s">
        <v>1110</v>
      </c>
      <c r="D15" s="954"/>
      <c r="E15" s="954"/>
      <c r="F15" s="954"/>
      <c r="G15" s="954"/>
      <c r="H15" s="954"/>
    </row>
    <row r="16" spans="2:8">
      <c r="B16" s="271"/>
      <c r="C16" s="271"/>
      <c r="D16" s="271"/>
      <c r="E16" s="271"/>
      <c r="F16" s="271"/>
      <c r="G16" s="271"/>
      <c r="H16" s="271"/>
    </row>
    <row r="17" spans="2:14">
      <c r="B17" s="299"/>
      <c r="C17" s="299" t="s">
        <v>1114</v>
      </c>
      <c r="D17" s="299"/>
      <c r="E17" s="299"/>
      <c r="F17" s="271"/>
      <c r="G17" s="271"/>
      <c r="H17" s="271"/>
    </row>
    <row r="18" spans="2:14" ht="15.75" thickBot="1">
      <c r="B18" s="271"/>
      <c r="C18" s="271"/>
      <c r="D18" s="271"/>
      <c r="E18" s="271"/>
      <c r="F18" s="271"/>
      <c r="G18" s="271"/>
      <c r="H18" s="271"/>
    </row>
    <row r="19" spans="2:14" ht="47.45" customHeight="1" thickTop="1">
      <c r="B19" s="500" t="s">
        <v>274</v>
      </c>
      <c r="C19" s="501" t="s">
        <v>2</v>
      </c>
      <c r="D19" s="501" t="s">
        <v>1106</v>
      </c>
      <c r="E19" s="501" t="s">
        <v>301</v>
      </c>
      <c r="F19" s="501" t="s">
        <v>302</v>
      </c>
      <c r="G19" s="501" t="s">
        <v>303</v>
      </c>
      <c r="H19" s="502" t="s">
        <v>304</v>
      </c>
    </row>
    <row r="20" spans="2:14" ht="15.75">
      <c r="B20" s="503" t="s">
        <v>1105</v>
      </c>
      <c r="C20" s="504" t="s">
        <v>1109</v>
      </c>
      <c r="D20" s="488">
        <v>513947616</v>
      </c>
      <c r="E20" s="505">
        <v>268205000</v>
      </c>
      <c r="F20" s="506">
        <v>2300000</v>
      </c>
      <c r="G20" s="506">
        <f>F20+E20</f>
        <v>270505000</v>
      </c>
      <c r="H20" s="507">
        <f>D20-G20</f>
        <v>243442616</v>
      </c>
    </row>
    <row r="21" spans="2:14" ht="15.75">
      <c r="B21" s="308"/>
      <c r="C21" s="508"/>
      <c r="D21" s="257"/>
      <c r="E21" s="509"/>
      <c r="F21" s="510"/>
      <c r="G21" s="510"/>
      <c r="H21" s="511"/>
    </row>
    <row r="22" spans="2:14" ht="15.75">
      <c r="B22" s="308"/>
      <c r="C22" s="508"/>
      <c r="D22" s="257"/>
      <c r="E22" s="509"/>
      <c r="F22" s="510"/>
      <c r="G22" s="510"/>
      <c r="H22" s="511"/>
    </row>
    <row r="23" spans="2:14" ht="15.75" thickBot="1">
      <c r="B23" s="512"/>
      <c r="C23" s="513" t="s">
        <v>263</v>
      </c>
      <c r="D23" s="514">
        <f>SUM(D20:D22)</f>
        <v>513947616</v>
      </c>
      <c r="E23" s="515">
        <v>0</v>
      </c>
      <c r="F23" s="514">
        <f>SUM(F20:F22)</f>
        <v>2300000</v>
      </c>
      <c r="G23" s="514">
        <f>SUM(G20:G22)</f>
        <v>270505000</v>
      </c>
      <c r="H23" s="516">
        <f>SUM(H20:H22)</f>
        <v>243442616</v>
      </c>
      <c r="N23" s="273"/>
    </row>
    <row r="24" spans="2:14" ht="15.75" thickTop="1">
      <c r="B24" s="271"/>
      <c r="C24" s="271"/>
      <c r="D24" s="271"/>
      <c r="E24" s="271"/>
      <c r="F24" s="271"/>
      <c r="G24" s="271"/>
      <c r="H24" s="271"/>
    </row>
    <row r="25" spans="2:14">
      <c r="B25" s="271"/>
      <c r="C25" s="271" t="s">
        <v>306</v>
      </c>
      <c r="D25" s="271"/>
      <c r="E25" s="271"/>
      <c r="F25" s="271" t="s">
        <v>1261</v>
      </c>
      <c r="G25" s="271"/>
      <c r="H25" s="271"/>
    </row>
    <row r="26" spans="2:14">
      <c r="B26" s="271"/>
      <c r="C26" s="276" t="s">
        <v>307</v>
      </c>
      <c r="D26" s="271"/>
      <c r="E26" s="271"/>
      <c r="F26" s="958" t="s">
        <v>305</v>
      </c>
      <c r="G26" s="958"/>
      <c r="H26" s="271"/>
    </row>
    <row r="27" spans="2:14">
      <c r="B27" s="271"/>
      <c r="C27" s="271"/>
      <c r="D27" s="271"/>
      <c r="E27" s="271"/>
      <c r="F27" s="271"/>
      <c r="G27" s="271"/>
      <c r="H27" s="271"/>
    </row>
    <row r="28" spans="2:14">
      <c r="B28" s="271"/>
      <c r="C28" s="271"/>
      <c r="D28" s="271"/>
      <c r="E28" s="271"/>
      <c r="F28" s="271"/>
      <c r="G28" s="271"/>
      <c r="H28" s="271"/>
    </row>
    <row r="29" spans="2:14">
      <c r="B29" s="271"/>
      <c r="C29" s="271"/>
      <c r="D29" s="271"/>
      <c r="E29" s="271"/>
      <c r="F29" s="271"/>
      <c r="G29" s="271"/>
      <c r="H29" s="271"/>
    </row>
    <row r="30" spans="2:14">
      <c r="B30" s="271"/>
      <c r="C30" s="271"/>
      <c r="D30" s="271"/>
      <c r="E30" s="271"/>
      <c r="F30" s="271"/>
      <c r="G30" s="271"/>
      <c r="H30" s="271"/>
    </row>
    <row r="31" spans="2:14">
      <c r="B31" s="271"/>
      <c r="C31" s="271"/>
      <c r="D31" s="271"/>
      <c r="E31" s="271"/>
      <c r="F31" s="271"/>
      <c r="G31" s="271"/>
      <c r="H31" s="271"/>
    </row>
    <row r="32" spans="2:14">
      <c r="B32" s="271"/>
      <c r="C32" s="475" t="s">
        <v>1104</v>
      </c>
      <c r="D32" s="277"/>
      <c r="E32" s="277"/>
      <c r="F32" s="920" t="s">
        <v>894</v>
      </c>
      <c r="G32" s="920"/>
      <c r="H32" s="271"/>
    </row>
    <row r="33" spans="2:8">
      <c r="B33" s="271"/>
      <c r="C33" s="277"/>
      <c r="D33" s="277"/>
      <c r="E33" s="277"/>
      <c r="F33" s="277"/>
      <c r="G33" s="277"/>
      <c r="H33" s="271"/>
    </row>
    <row r="34" spans="2:8" ht="15" customHeight="1">
      <c r="B34" s="271"/>
      <c r="C34" s="484" t="s">
        <v>310</v>
      </c>
      <c r="D34" s="271"/>
      <c r="E34" s="271"/>
      <c r="F34" s="959" t="s">
        <v>308</v>
      </c>
      <c r="G34" s="959"/>
      <c r="H34" s="959"/>
    </row>
    <row r="35" spans="2:8">
      <c r="B35" s="271"/>
      <c r="C35" s="483" t="s">
        <v>1098</v>
      </c>
      <c r="D35" s="271"/>
      <c r="E35" s="271"/>
      <c r="F35" s="955" t="s">
        <v>309</v>
      </c>
      <c r="G35" s="955"/>
      <c r="H35" s="484"/>
    </row>
    <row r="36" spans="2:8">
      <c r="B36" s="271"/>
      <c r="C36" s="487"/>
      <c r="D36" s="271"/>
      <c r="E36" s="271"/>
      <c r="F36" s="487"/>
      <c r="G36" s="487"/>
      <c r="H36" s="486"/>
    </row>
    <row r="37" spans="2:8">
      <c r="B37" s="271"/>
      <c r="C37" s="487"/>
      <c r="D37" s="271"/>
      <c r="E37" s="271"/>
      <c r="F37" s="487"/>
      <c r="G37" s="487"/>
      <c r="H37" s="486"/>
    </row>
    <row r="38" spans="2:8">
      <c r="B38" s="271"/>
      <c r="C38" s="68"/>
      <c r="D38" s="271"/>
      <c r="E38" s="271"/>
      <c r="F38" s="68"/>
      <c r="G38" s="68"/>
      <c r="H38" s="68"/>
    </row>
    <row r="39" spans="2:8">
      <c r="B39" s="271"/>
      <c r="C39" s="483" t="s">
        <v>784</v>
      </c>
      <c r="D39" s="271"/>
      <c r="E39" s="271"/>
      <c r="F39" s="956" t="s">
        <v>1107</v>
      </c>
      <c r="G39" s="956"/>
      <c r="H39" s="68"/>
    </row>
    <row r="40" spans="2:8">
      <c r="B40" s="271"/>
      <c r="C40" s="483" t="s">
        <v>1108</v>
      </c>
      <c r="D40" s="271"/>
      <c r="E40" s="271"/>
      <c r="F40" s="469"/>
      <c r="G40" s="469"/>
      <c r="H40" s="271"/>
    </row>
    <row r="41" spans="2:8">
      <c r="B41" s="271"/>
      <c r="C41" s="469"/>
      <c r="D41" s="271"/>
      <c r="E41" s="271"/>
      <c r="F41" s="469"/>
      <c r="G41" s="469"/>
      <c r="H41" s="271"/>
    </row>
    <row r="42" spans="2:8">
      <c r="B42" s="271"/>
      <c r="C42" s="469"/>
      <c r="D42" s="271"/>
      <c r="E42" s="271"/>
      <c r="F42" s="469"/>
      <c r="G42" s="469"/>
      <c r="H42" s="271"/>
    </row>
    <row r="43" spans="2:8">
      <c r="B43" s="271"/>
      <c r="C43" s="469"/>
      <c r="D43" s="271"/>
      <c r="E43" s="271"/>
      <c r="F43" s="469"/>
      <c r="G43" s="469"/>
      <c r="H43" s="271"/>
    </row>
    <row r="44" spans="2:8">
      <c r="B44" s="271"/>
      <c r="C44" s="469"/>
      <c r="D44" s="271"/>
      <c r="E44" s="271"/>
      <c r="F44" s="469"/>
      <c r="G44" s="469"/>
      <c r="H44" s="271"/>
    </row>
    <row r="45" spans="2:8">
      <c r="B45" s="271"/>
      <c r="C45" s="469"/>
      <c r="D45" s="271"/>
      <c r="E45" s="271"/>
      <c r="F45" s="469"/>
      <c r="G45" s="469"/>
      <c r="H45" s="271"/>
    </row>
    <row r="46" spans="2:8">
      <c r="B46" s="271"/>
      <c r="C46" s="469"/>
      <c r="D46" s="271"/>
      <c r="E46" s="271"/>
      <c r="F46" s="469"/>
      <c r="G46" s="469"/>
      <c r="H46" s="271"/>
    </row>
    <row r="47" spans="2:8">
      <c r="B47" s="271"/>
      <c r="C47" s="469"/>
      <c r="D47" s="271"/>
      <c r="E47" s="271"/>
      <c r="F47" s="469"/>
      <c r="G47" s="469"/>
      <c r="H47" s="271"/>
    </row>
    <row r="48" spans="2:8">
      <c r="B48" s="271"/>
      <c r="C48" s="469"/>
      <c r="D48" s="271"/>
      <c r="E48" s="271"/>
      <c r="F48" s="469"/>
      <c r="G48" s="469"/>
      <c r="H48" s="271"/>
    </row>
    <row r="49" spans="2:8">
      <c r="B49" s="271"/>
      <c r="C49" s="469"/>
      <c r="D49" s="271"/>
      <c r="E49" s="271"/>
      <c r="F49" s="469"/>
      <c r="G49" s="469"/>
      <c r="H49" s="271"/>
    </row>
    <row r="50" spans="2:8">
      <c r="B50" s="271"/>
      <c r="C50" s="469"/>
      <c r="D50" s="271"/>
      <c r="E50" s="271"/>
      <c r="F50" s="469"/>
      <c r="G50" s="469"/>
      <c r="H50" s="271"/>
    </row>
    <row r="51" spans="2:8">
      <c r="B51" s="271"/>
      <c r="C51" s="469"/>
      <c r="D51" s="271"/>
      <c r="E51" s="271"/>
      <c r="F51" s="469"/>
      <c r="G51" s="469"/>
      <c r="H51" s="271"/>
    </row>
    <row r="52" spans="2:8">
      <c r="B52" s="271"/>
      <c r="C52" s="469"/>
      <c r="D52" s="271"/>
      <c r="E52" s="271"/>
      <c r="F52" s="469"/>
      <c r="G52" s="469"/>
      <c r="H52" s="271"/>
    </row>
    <row r="53" spans="2:8">
      <c r="B53" s="271"/>
      <c r="C53" s="469"/>
      <c r="D53" s="271"/>
      <c r="E53" s="271"/>
      <c r="F53" s="469"/>
      <c r="G53" s="469"/>
      <c r="H53" s="271"/>
    </row>
    <row r="54" spans="2:8">
      <c r="B54" s="271"/>
      <c r="C54" s="469"/>
      <c r="D54" s="271"/>
      <c r="E54" s="271"/>
      <c r="F54" s="469"/>
      <c r="G54" s="469"/>
      <c r="H54" s="271"/>
    </row>
    <row r="55" spans="2:8">
      <c r="B55" s="271"/>
      <c r="C55" s="469"/>
      <c r="D55" s="271"/>
      <c r="E55" s="271"/>
      <c r="F55" s="469"/>
      <c r="G55" s="469"/>
      <c r="H55" s="271"/>
    </row>
    <row r="56" spans="2:8">
      <c r="B56" s="271"/>
      <c r="C56" s="469"/>
      <c r="D56" s="271"/>
      <c r="E56" s="271"/>
      <c r="F56" s="469"/>
      <c r="G56" s="469"/>
      <c r="H56" s="271"/>
    </row>
    <row r="57" spans="2:8">
      <c r="B57" s="271"/>
      <c r="C57" s="469"/>
      <c r="D57" s="271"/>
      <c r="E57" s="271"/>
      <c r="F57" s="469"/>
      <c r="G57" s="469"/>
      <c r="H57" s="271"/>
    </row>
    <row r="58" spans="2:8">
      <c r="B58" s="271"/>
      <c r="C58" s="469"/>
      <c r="D58" s="271"/>
      <c r="E58" s="271"/>
      <c r="F58" s="469"/>
      <c r="G58" s="469"/>
      <c r="H58" s="271"/>
    </row>
    <row r="59" spans="2:8">
      <c r="B59" s="271"/>
      <c r="C59" s="469"/>
      <c r="D59" s="271"/>
      <c r="E59" s="271"/>
      <c r="F59" s="469"/>
      <c r="G59" s="469"/>
      <c r="H59" s="271"/>
    </row>
    <row r="60" spans="2:8">
      <c r="B60" s="271"/>
      <c r="C60" s="469"/>
      <c r="D60" s="271"/>
      <c r="E60" s="271"/>
      <c r="F60" s="469"/>
      <c r="G60" s="469"/>
      <c r="H60" s="271"/>
    </row>
    <row r="61" spans="2:8">
      <c r="B61" s="271"/>
      <c r="C61" s="469"/>
      <c r="D61" s="271"/>
      <c r="E61" s="271"/>
      <c r="F61" s="469"/>
      <c r="G61" s="469"/>
      <c r="H61" s="271"/>
    </row>
    <row r="62" spans="2:8">
      <c r="B62" s="271"/>
      <c r="C62" s="469"/>
      <c r="D62" s="271"/>
      <c r="E62" s="271"/>
      <c r="F62" s="469"/>
      <c r="G62" s="469"/>
      <c r="H62" s="271"/>
    </row>
    <row r="63" spans="2:8">
      <c r="B63" s="271"/>
      <c r="C63" s="469"/>
      <c r="D63" s="271"/>
      <c r="E63" s="271"/>
      <c r="F63" s="469"/>
      <c r="G63" s="469"/>
      <c r="H63" s="271"/>
    </row>
    <row r="64" spans="2:8">
      <c r="B64" s="271"/>
      <c r="C64" s="469"/>
      <c r="D64" s="271"/>
      <c r="E64" s="271"/>
      <c r="F64" s="469"/>
      <c r="G64" s="469"/>
      <c r="H64" s="271"/>
    </row>
    <row r="65" spans="1:8">
      <c r="B65" s="271"/>
      <c r="C65" s="469"/>
      <c r="D65" s="271"/>
      <c r="E65" s="271"/>
      <c r="F65" s="469"/>
      <c r="G65" s="469"/>
      <c r="H65" s="271"/>
    </row>
    <row r="66" spans="1:8">
      <c r="B66" s="271"/>
      <c r="C66" s="469"/>
      <c r="D66" s="271"/>
      <c r="E66" s="271"/>
      <c r="F66" s="469"/>
      <c r="G66" s="469"/>
      <c r="H66" s="271"/>
    </row>
    <row r="67" spans="1:8">
      <c r="B67" s="271"/>
      <c r="C67" s="469"/>
      <c r="D67" s="271"/>
      <c r="E67" s="271"/>
      <c r="F67" s="469"/>
      <c r="G67" s="469"/>
      <c r="H67" s="271"/>
    </row>
    <row r="68" spans="1:8">
      <c r="B68" s="271"/>
      <c r="C68" s="469"/>
      <c r="D68" s="271"/>
      <c r="E68" s="271"/>
      <c r="F68" s="469"/>
      <c r="G68" s="469"/>
      <c r="H68" s="271"/>
    </row>
    <row r="69" spans="1:8">
      <c r="B69" s="271"/>
      <c r="C69" s="469"/>
      <c r="D69" s="271"/>
      <c r="E69" s="271"/>
      <c r="F69" s="469"/>
      <c r="G69" s="469"/>
      <c r="H69" s="271"/>
    </row>
    <row r="70" spans="1:8">
      <c r="B70" s="271"/>
      <c r="C70" s="469"/>
      <c r="D70" s="271"/>
      <c r="E70" s="271"/>
      <c r="F70" s="469"/>
      <c r="G70" s="469"/>
      <c r="H70" s="271"/>
    </row>
    <row r="71" spans="1:8">
      <c r="B71" s="271"/>
      <c r="C71" s="469"/>
      <c r="D71" s="271"/>
      <c r="E71" s="271"/>
      <c r="F71" s="469"/>
      <c r="G71" s="469"/>
      <c r="H71" s="271"/>
    </row>
    <row r="72" spans="1:8">
      <c r="B72" s="961"/>
      <c r="C72" s="961"/>
      <c r="D72" s="961"/>
      <c r="E72" s="271"/>
      <c r="F72" s="271"/>
      <c r="G72" s="271"/>
      <c r="H72" s="271"/>
    </row>
    <row r="73" spans="1:8">
      <c r="B73" s="289"/>
      <c r="C73" s="289"/>
      <c r="D73" s="289"/>
      <c r="E73" s="271"/>
      <c r="F73" s="271"/>
      <c r="G73" s="271"/>
      <c r="H73" s="271"/>
    </row>
    <row r="74" spans="1:8">
      <c r="B74" s="289"/>
      <c r="C74" s="289"/>
      <c r="D74" s="289"/>
      <c r="E74" s="271"/>
      <c r="F74" s="271"/>
      <c r="G74" s="271"/>
      <c r="H74" s="271"/>
    </row>
    <row r="75" spans="1:8" ht="23.25">
      <c r="B75" s="921" t="s">
        <v>299</v>
      </c>
      <c r="C75" s="921"/>
      <c r="D75" s="921"/>
      <c r="E75" s="921"/>
      <c r="F75" s="921"/>
      <c r="G75" s="921"/>
      <c r="H75" s="921"/>
    </row>
    <row r="76" spans="1:8">
      <c r="B76" s="277"/>
      <c r="C76" s="277"/>
      <c r="D76" s="277"/>
      <c r="E76" s="277"/>
      <c r="F76" s="277"/>
      <c r="G76" s="277"/>
      <c r="H76" s="277"/>
    </row>
    <row r="77" spans="1:8" ht="15.75" customHeight="1">
      <c r="A77" s="68"/>
      <c r="B77" s="950" t="s">
        <v>780</v>
      </c>
      <c r="C77" s="950"/>
      <c r="D77" s="950"/>
      <c r="E77" s="950"/>
      <c r="F77" s="950"/>
      <c r="G77" s="950"/>
      <c r="H77" s="950"/>
    </row>
    <row r="78" spans="1:8" ht="15.75" customHeight="1">
      <c r="A78" s="68"/>
      <c r="B78" s="950" t="s">
        <v>781</v>
      </c>
      <c r="C78" s="950"/>
      <c r="D78" s="950"/>
      <c r="E78" s="950"/>
      <c r="F78" s="950"/>
      <c r="G78" s="950"/>
      <c r="H78" s="950"/>
    </row>
    <row r="79" spans="1:8" ht="15.75" customHeight="1">
      <c r="A79" s="68"/>
      <c r="B79" s="483"/>
      <c r="C79" s="483"/>
      <c r="D79" s="483"/>
      <c r="E79" s="483"/>
      <c r="F79" s="483"/>
      <c r="G79" s="484"/>
      <c r="H79" s="484"/>
    </row>
    <row r="80" spans="1:8" ht="15" customHeight="1">
      <c r="A80" s="68"/>
      <c r="B80" s="483">
        <v>1</v>
      </c>
      <c r="C80" s="962" t="s">
        <v>1260</v>
      </c>
      <c r="D80" s="962"/>
      <c r="E80" s="962"/>
      <c r="F80" s="962"/>
      <c r="G80" s="962"/>
      <c r="H80" s="962"/>
    </row>
    <row r="81" spans="1:8" ht="15" customHeight="1">
      <c r="A81" s="68"/>
      <c r="B81" s="483">
        <v>2</v>
      </c>
      <c r="C81" s="963" t="s">
        <v>1258</v>
      </c>
      <c r="D81" s="963"/>
      <c r="E81" s="963"/>
      <c r="F81" s="484"/>
      <c r="G81" s="484"/>
      <c r="H81" s="484"/>
    </row>
    <row r="82" spans="1:8" ht="15" customHeight="1">
      <c r="A82" s="68"/>
      <c r="B82" s="483">
        <v>3</v>
      </c>
      <c r="C82" s="963" t="s">
        <v>1259</v>
      </c>
      <c r="D82" s="963"/>
      <c r="E82" s="963"/>
      <c r="F82" s="484"/>
      <c r="G82" s="484"/>
      <c r="H82" s="484"/>
    </row>
    <row r="83" spans="1:8" ht="15" customHeight="1">
      <c r="A83" s="68"/>
      <c r="B83" s="484"/>
      <c r="C83" s="484"/>
      <c r="D83" s="484"/>
      <c r="E83" s="484"/>
      <c r="F83" s="484"/>
      <c r="G83" s="484"/>
      <c r="H83" s="484"/>
    </row>
    <row r="84" spans="1:8" ht="15" customHeight="1">
      <c r="A84" s="68"/>
      <c r="B84" s="959" t="s">
        <v>1123</v>
      </c>
      <c r="C84" s="959"/>
      <c r="D84" s="959"/>
      <c r="E84" s="959"/>
      <c r="F84" s="959"/>
      <c r="G84" s="959"/>
      <c r="H84" s="959"/>
    </row>
    <row r="85" spans="1:8" ht="15.75" thickBot="1">
      <c r="A85" s="68"/>
      <c r="B85" s="484"/>
      <c r="C85" s="484"/>
      <c r="D85" s="484"/>
      <c r="E85" s="484"/>
      <c r="F85" s="484"/>
      <c r="G85" s="484"/>
      <c r="H85" s="484"/>
    </row>
    <row r="86" spans="1:8" ht="45.75" thickTop="1">
      <c r="A86" s="68"/>
      <c r="B86" s="301" t="s">
        <v>274</v>
      </c>
      <c r="C86" s="302" t="s">
        <v>2</v>
      </c>
      <c r="D86" s="302" t="s">
        <v>1106</v>
      </c>
      <c r="E86" s="302" t="s">
        <v>301</v>
      </c>
      <c r="F86" s="302" t="s">
        <v>302</v>
      </c>
      <c r="G86" s="302" t="s">
        <v>303</v>
      </c>
      <c r="H86" s="303" t="s">
        <v>304</v>
      </c>
    </row>
    <row r="87" spans="1:8" ht="19.5" customHeight="1">
      <c r="A87" s="68"/>
      <c r="B87" s="496">
        <v>1</v>
      </c>
      <c r="C87" s="497" t="s">
        <v>83</v>
      </c>
      <c r="D87" s="488">
        <v>1800000</v>
      </c>
      <c r="E87" s="489"/>
      <c r="F87" s="498">
        <v>1050000</v>
      </c>
      <c r="G87" s="498">
        <f>F87</f>
        <v>1050000</v>
      </c>
      <c r="H87" s="499">
        <f>D87-G87</f>
        <v>750000</v>
      </c>
    </row>
    <row r="88" spans="1:8">
      <c r="A88" s="68"/>
      <c r="B88" s="496">
        <v>2</v>
      </c>
      <c r="C88" s="497" t="s">
        <v>84</v>
      </c>
      <c r="D88" s="488">
        <v>1500000</v>
      </c>
      <c r="E88" s="489"/>
      <c r="F88" s="498">
        <v>875000</v>
      </c>
      <c r="G88" s="498">
        <f t="shared" ref="G88:G110" si="0">F88</f>
        <v>875000</v>
      </c>
      <c r="H88" s="499">
        <f>D88-G88</f>
        <v>625000</v>
      </c>
    </row>
    <row r="89" spans="1:8">
      <c r="A89" s="68"/>
      <c r="B89" s="496">
        <v>3</v>
      </c>
      <c r="C89" s="497" t="s">
        <v>85</v>
      </c>
      <c r="D89" s="488">
        <v>3600000</v>
      </c>
      <c r="E89" s="489"/>
      <c r="F89" s="498">
        <v>2100000</v>
      </c>
      <c r="G89" s="498">
        <f t="shared" si="0"/>
        <v>2100000</v>
      </c>
      <c r="H89" s="499">
        <f t="shared" ref="H89:H109" si="1">D89-G89</f>
        <v>1500000</v>
      </c>
    </row>
    <row r="90" spans="1:8" ht="18.75" customHeight="1">
      <c r="A90" s="68"/>
      <c r="B90" s="496">
        <v>4</v>
      </c>
      <c r="C90" s="497" t="s">
        <v>86</v>
      </c>
      <c r="D90" s="488">
        <v>1200000</v>
      </c>
      <c r="E90" s="489"/>
      <c r="F90" s="498">
        <v>700000</v>
      </c>
      <c r="G90" s="498">
        <f t="shared" si="0"/>
        <v>700000</v>
      </c>
      <c r="H90" s="499">
        <f t="shared" si="1"/>
        <v>500000</v>
      </c>
    </row>
    <row r="91" spans="1:8" ht="19.5" customHeight="1">
      <c r="A91" s="68"/>
      <c r="B91" s="496">
        <v>5</v>
      </c>
      <c r="C91" s="497" t="s">
        <v>87</v>
      </c>
      <c r="D91" s="488">
        <v>1800000</v>
      </c>
      <c r="E91" s="489"/>
      <c r="F91" s="498">
        <v>1050000</v>
      </c>
      <c r="G91" s="498">
        <f t="shared" si="0"/>
        <v>1050000</v>
      </c>
      <c r="H91" s="499">
        <f t="shared" si="1"/>
        <v>750000</v>
      </c>
    </row>
    <row r="92" spans="1:8" ht="16.5" customHeight="1">
      <c r="A92" s="68"/>
      <c r="B92" s="496">
        <v>6</v>
      </c>
      <c r="C92" s="497" t="s">
        <v>88</v>
      </c>
      <c r="D92" s="488">
        <v>1200000</v>
      </c>
      <c r="E92" s="489"/>
      <c r="F92" s="498">
        <v>700000</v>
      </c>
      <c r="G92" s="498">
        <f t="shared" si="0"/>
        <v>700000</v>
      </c>
      <c r="H92" s="499">
        <f t="shared" si="1"/>
        <v>500000</v>
      </c>
    </row>
    <row r="93" spans="1:8" ht="16.5" customHeight="1">
      <c r="A93" s="68"/>
      <c r="B93" s="496">
        <v>7</v>
      </c>
      <c r="C93" s="497" t="s">
        <v>477</v>
      </c>
      <c r="D93" s="488">
        <v>7800000</v>
      </c>
      <c r="E93" s="489"/>
      <c r="F93" s="498">
        <v>4550000</v>
      </c>
      <c r="G93" s="498">
        <f t="shared" si="0"/>
        <v>4550000</v>
      </c>
      <c r="H93" s="499">
        <f t="shared" si="1"/>
        <v>3250000</v>
      </c>
    </row>
    <row r="94" spans="1:8">
      <c r="A94" s="68"/>
      <c r="B94" s="496">
        <v>8</v>
      </c>
      <c r="C94" s="497" t="s">
        <v>91</v>
      </c>
      <c r="D94" s="488">
        <v>8000000</v>
      </c>
      <c r="E94" s="489"/>
      <c r="F94" s="498">
        <v>4000000</v>
      </c>
      <c r="G94" s="498">
        <f t="shared" si="0"/>
        <v>4000000</v>
      </c>
      <c r="H94" s="499">
        <f t="shared" si="1"/>
        <v>4000000</v>
      </c>
    </row>
    <row r="95" spans="1:8">
      <c r="A95" s="68"/>
      <c r="B95" s="496">
        <v>9</v>
      </c>
      <c r="C95" s="497" t="s">
        <v>439</v>
      </c>
      <c r="D95" s="488">
        <v>4490000</v>
      </c>
      <c r="E95" s="489"/>
      <c r="F95" s="498">
        <v>2245000</v>
      </c>
      <c r="G95" s="498">
        <f t="shared" si="0"/>
        <v>2245000</v>
      </c>
      <c r="H95" s="499">
        <f t="shared" si="1"/>
        <v>2245000</v>
      </c>
    </row>
    <row r="96" spans="1:8" ht="18" customHeight="1">
      <c r="A96" s="68"/>
      <c r="B96" s="496">
        <v>10</v>
      </c>
      <c r="C96" s="497" t="s">
        <v>790</v>
      </c>
      <c r="D96" s="498">
        <v>2000000</v>
      </c>
      <c r="E96" s="489"/>
      <c r="F96" s="498">
        <v>1000000</v>
      </c>
      <c r="G96" s="498">
        <f t="shared" si="0"/>
        <v>1000000</v>
      </c>
      <c r="H96" s="499">
        <f t="shared" si="1"/>
        <v>1000000</v>
      </c>
    </row>
    <row r="97" spans="1:8" ht="18" customHeight="1">
      <c r="A97" s="68"/>
      <c r="B97" s="496">
        <v>11</v>
      </c>
      <c r="C97" s="497" t="s">
        <v>93</v>
      </c>
      <c r="D97" s="498">
        <v>2000000</v>
      </c>
      <c r="E97" s="489"/>
      <c r="F97" s="498">
        <v>1000000</v>
      </c>
      <c r="G97" s="498">
        <f t="shared" si="0"/>
        <v>1000000</v>
      </c>
      <c r="H97" s="499">
        <f t="shared" si="1"/>
        <v>1000000</v>
      </c>
    </row>
    <row r="98" spans="1:8">
      <c r="A98" s="68"/>
      <c r="B98" s="496">
        <v>12</v>
      </c>
      <c r="C98" s="497" t="s">
        <v>94</v>
      </c>
      <c r="D98" s="498">
        <v>2000000</v>
      </c>
      <c r="E98" s="489"/>
      <c r="F98" s="498">
        <v>1000000</v>
      </c>
      <c r="G98" s="498">
        <f t="shared" si="0"/>
        <v>1000000</v>
      </c>
      <c r="H98" s="499">
        <f t="shared" si="1"/>
        <v>1000000</v>
      </c>
    </row>
    <row r="99" spans="1:8">
      <c r="A99" s="68"/>
      <c r="B99" s="496">
        <v>13</v>
      </c>
      <c r="C99" s="497" t="s">
        <v>95</v>
      </c>
      <c r="D99" s="498">
        <v>3500000</v>
      </c>
      <c r="E99" s="489"/>
      <c r="F99" s="498">
        <v>1750000</v>
      </c>
      <c r="G99" s="498">
        <f t="shared" si="0"/>
        <v>1750000</v>
      </c>
      <c r="H99" s="499">
        <f t="shared" si="1"/>
        <v>1750000</v>
      </c>
    </row>
    <row r="100" spans="1:8" ht="15.75" customHeight="1">
      <c r="A100" s="68"/>
      <c r="B100" s="496">
        <v>15</v>
      </c>
      <c r="C100" s="497" t="s">
        <v>97</v>
      </c>
      <c r="D100" s="498">
        <v>8000000</v>
      </c>
      <c r="E100" s="489"/>
      <c r="F100" s="498">
        <v>4000000</v>
      </c>
      <c r="G100" s="498">
        <f t="shared" si="0"/>
        <v>4000000</v>
      </c>
      <c r="H100" s="499">
        <f t="shared" si="1"/>
        <v>4000000</v>
      </c>
    </row>
    <row r="101" spans="1:8" ht="18.75" customHeight="1">
      <c r="A101" s="68"/>
      <c r="B101" s="496">
        <v>16</v>
      </c>
      <c r="C101" s="497" t="s">
        <v>98</v>
      </c>
      <c r="D101" s="488">
        <v>3000000</v>
      </c>
      <c r="E101" s="489"/>
      <c r="F101" s="489">
        <v>1500000</v>
      </c>
      <c r="G101" s="498">
        <f t="shared" si="0"/>
        <v>1500000</v>
      </c>
      <c r="H101" s="499">
        <f t="shared" si="1"/>
        <v>1500000</v>
      </c>
    </row>
    <row r="102" spans="1:8" ht="18" customHeight="1">
      <c r="A102" s="68"/>
      <c r="B102" s="496">
        <v>17</v>
      </c>
      <c r="C102" s="497" t="s">
        <v>472</v>
      </c>
      <c r="D102" s="488">
        <v>4500000</v>
      </c>
      <c r="E102" s="489"/>
      <c r="F102" s="489">
        <v>2250000</v>
      </c>
      <c r="G102" s="498">
        <f t="shared" si="0"/>
        <v>2250000</v>
      </c>
      <c r="H102" s="499">
        <f t="shared" si="1"/>
        <v>2250000</v>
      </c>
    </row>
    <row r="103" spans="1:8" ht="18" customHeight="1">
      <c r="A103" s="68"/>
      <c r="B103" s="496">
        <v>18</v>
      </c>
      <c r="C103" s="497" t="s">
        <v>720</v>
      </c>
      <c r="D103" s="488">
        <v>1000000</v>
      </c>
      <c r="E103" s="489"/>
      <c r="F103" s="489">
        <v>500000</v>
      </c>
      <c r="G103" s="498">
        <f t="shared" si="0"/>
        <v>500000</v>
      </c>
      <c r="H103" s="499">
        <f t="shared" si="1"/>
        <v>500000</v>
      </c>
    </row>
    <row r="104" spans="1:8">
      <c r="A104" s="68"/>
      <c r="B104" s="496">
        <v>19</v>
      </c>
      <c r="C104" s="497" t="s">
        <v>442</v>
      </c>
      <c r="D104" s="488">
        <v>2400000</v>
      </c>
      <c r="E104" s="489"/>
      <c r="F104" s="489">
        <v>1200000</v>
      </c>
      <c r="G104" s="498">
        <f t="shared" si="0"/>
        <v>1200000</v>
      </c>
      <c r="H104" s="499">
        <f t="shared" si="1"/>
        <v>1200000</v>
      </c>
    </row>
    <row r="105" spans="1:8">
      <c r="A105" s="68"/>
      <c r="B105" s="496">
        <v>20</v>
      </c>
      <c r="C105" s="497" t="s">
        <v>433</v>
      </c>
      <c r="D105" s="488">
        <v>9000000</v>
      </c>
      <c r="E105" s="489"/>
      <c r="F105" s="489">
        <v>6000000</v>
      </c>
      <c r="G105" s="498">
        <f t="shared" si="0"/>
        <v>6000000</v>
      </c>
      <c r="H105" s="499">
        <f t="shared" si="1"/>
        <v>3000000</v>
      </c>
    </row>
    <row r="106" spans="1:8" ht="15.75" customHeight="1">
      <c r="A106" s="68"/>
      <c r="B106" s="496">
        <v>21</v>
      </c>
      <c r="C106" s="497" t="s">
        <v>101</v>
      </c>
      <c r="D106" s="488">
        <v>1000000</v>
      </c>
      <c r="E106" s="489"/>
      <c r="F106" s="489">
        <v>500000</v>
      </c>
      <c r="G106" s="498">
        <f t="shared" si="0"/>
        <v>500000</v>
      </c>
      <c r="H106" s="499">
        <f t="shared" si="1"/>
        <v>500000</v>
      </c>
    </row>
    <row r="107" spans="1:8" ht="20.25" customHeight="1">
      <c r="A107" s="68"/>
      <c r="B107" s="496">
        <v>22</v>
      </c>
      <c r="C107" s="497" t="s">
        <v>102</v>
      </c>
      <c r="D107" s="488">
        <v>5000000</v>
      </c>
      <c r="E107" s="489"/>
      <c r="F107" s="489">
        <v>2500000</v>
      </c>
      <c r="G107" s="498">
        <f t="shared" si="0"/>
        <v>2500000</v>
      </c>
      <c r="H107" s="499">
        <f t="shared" si="1"/>
        <v>2500000</v>
      </c>
    </row>
    <row r="108" spans="1:8" ht="18.75" customHeight="1">
      <c r="A108" s="68"/>
      <c r="B108" s="496">
        <v>23</v>
      </c>
      <c r="C108" s="497" t="s">
        <v>431</v>
      </c>
      <c r="D108" s="488">
        <v>5700000</v>
      </c>
      <c r="E108" s="489"/>
      <c r="F108" s="489">
        <v>2850000</v>
      </c>
      <c r="G108" s="498">
        <f t="shared" si="0"/>
        <v>2850000</v>
      </c>
      <c r="H108" s="499">
        <f t="shared" si="1"/>
        <v>2850000</v>
      </c>
    </row>
    <row r="109" spans="1:8" ht="21.75" customHeight="1">
      <c r="A109" s="68"/>
      <c r="B109" s="496">
        <v>24</v>
      </c>
      <c r="C109" s="497" t="s">
        <v>501</v>
      </c>
      <c r="D109" s="488">
        <v>1600000</v>
      </c>
      <c r="E109" s="489"/>
      <c r="F109" s="489">
        <v>800000</v>
      </c>
      <c r="G109" s="498">
        <f t="shared" si="0"/>
        <v>800000</v>
      </c>
      <c r="H109" s="499">
        <f t="shared" si="1"/>
        <v>800000</v>
      </c>
    </row>
    <row r="110" spans="1:8" ht="15.75" thickBot="1">
      <c r="A110" s="68"/>
      <c r="B110" s="490"/>
      <c r="C110" s="491" t="s">
        <v>263</v>
      </c>
      <c r="D110" s="492">
        <f>SUM(D87:D109)</f>
        <v>82090000</v>
      </c>
      <c r="E110" s="493">
        <v>0</v>
      </c>
      <c r="F110" s="492">
        <f>SUM(F87:F109)</f>
        <v>44120000</v>
      </c>
      <c r="G110" s="494">
        <f t="shared" si="0"/>
        <v>44120000</v>
      </c>
      <c r="H110" s="495">
        <f>SUM(H87:H109)</f>
        <v>37970000</v>
      </c>
    </row>
    <row r="111" spans="1:8" ht="15.75" thickTop="1">
      <c r="A111" s="68"/>
      <c r="B111" s="484"/>
      <c r="C111" s="484"/>
      <c r="D111" s="484"/>
      <c r="E111" s="484"/>
      <c r="F111" s="484"/>
      <c r="G111" s="484"/>
      <c r="H111" s="484"/>
    </row>
    <row r="112" spans="1:8" ht="18" customHeight="1">
      <c r="A112" s="68"/>
      <c r="B112" s="484"/>
      <c r="C112" s="484" t="s">
        <v>306</v>
      </c>
      <c r="D112" s="484"/>
      <c r="E112" s="484"/>
      <c r="F112" s="959" t="s">
        <v>1262</v>
      </c>
      <c r="G112" s="959"/>
      <c r="H112" s="959"/>
    </row>
    <row r="113" spans="1:8" ht="15" customHeight="1">
      <c r="A113" s="68"/>
      <c r="B113" s="484"/>
      <c r="C113" s="483" t="s">
        <v>307</v>
      </c>
      <c r="D113" s="484"/>
      <c r="E113" s="484"/>
      <c r="F113" s="955" t="s">
        <v>305</v>
      </c>
      <c r="G113" s="955"/>
      <c r="H113" s="484"/>
    </row>
    <row r="114" spans="1:8">
      <c r="A114" s="68"/>
      <c r="B114" s="484"/>
      <c r="C114" s="484"/>
      <c r="D114" s="484"/>
      <c r="E114" s="484"/>
      <c r="F114" s="484"/>
      <c r="G114" s="484"/>
      <c r="H114" s="484"/>
    </row>
    <row r="115" spans="1:8" ht="30" customHeight="1">
      <c r="A115" s="68"/>
      <c r="B115" s="484"/>
      <c r="C115" s="484"/>
      <c r="D115" s="484"/>
      <c r="E115" s="484"/>
      <c r="F115" s="484"/>
      <c r="G115" s="484"/>
      <c r="H115" s="484"/>
    </row>
    <row r="116" spans="1:8">
      <c r="A116" s="68"/>
      <c r="B116" s="484"/>
      <c r="C116" s="484"/>
      <c r="D116" s="484"/>
      <c r="E116" s="484"/>
      <c r="F116" s="484"/>
      <c r="G116" s="484"/>
      <c r="H116" s="484"/>
    </row>
    <row r="117" spans="1:8">
      <c r="A117" s="68"/>
      <c r="B117" s="484"/>
      <c r="C117" s="484"/>
      <c r="D117" s="484"/>
      <c r="E117" s="484"/>
      <c r="F117" s="484"/>
      <c r="G117" s="484"/>
      <c r="H117" s="484"/>
    </row>
    <row r="118" spans="1:8">
      <c r="A118" s="68"/>
      <c r="B118" s="484"/>
      <c r="C118" s="484"/>
      <c r="D118" s="484"/>
      <c r="E118" s="484"/>
      <c r="F118" s="484"/>
      <c r="G118" s="484"/>
      <c r="H118" s="484"/>
    </row>
    <row r="119" spans="1:8">
      <c r="A119" s="68"/>
      <c r="B119" s="484"/>
      <c r="C119" s="483" t="s">
        <v>1104</v>
      </c>
      <c r="D119" s="484"/>
      <c r="E119" s="484"/>
      <c r="F119" s="955" t="s">
        <v>894</v>
      </c>
      <c r="G119" s="955"/>
      <c r="H119" s="484"/>
    </row>
    <row r="120" spans="1:8">
      <c r="A120" s="68"/>
      <c r="B120" s="484"/>
      <c r="C120" s="484"/>
      <c r="D120" s="484"/>
      <c r="E120" s="484"/>
      <c r="F120" s="484"/>
      <c r="G120" s="484"/>
      <c r="H120" s="484"/>
    </row>
    <row r="121" spans="1:8" ht="14.25" customHeight="1">
      <c r="A121" s="68"/>
      <c r="B121" s="484"/>
      <c r="C121" s="484" t="s">
        <v>310</v>
      </c>
      <c r="D121" s="484"/>
      <c r="E121" s="484"/>
      <c r="F121" s="959" t="s">
        <v>308</v>
      </c>
      <c r="G121" s="959"/>
      <c r="H121" s="959"/>
    </row>
    <row r="122" spans="1:8">
      <c r="A122" s="68"/>
      <c r="B122" s="484"/>
      <c r="C122" s="483" t="s">
        <v>1098</v>
      </c>
      <c r="D122" s="484"/>
      <c r="E122" s="484"/>
      <c r="F122" s="955" t="s">
        <v>309</v>
      </c>
      <c r="G122" s="955"/>
      <c r="H122" s="484"/>
    </row>
    <row r="123" spans="1:8">
      <c r="A123" s="68"/>
      <c r="B123" s="486"/>
      <c r="C123" s="487"/>
      <c r="D123" s="486"/>
      <c r="E123" s="486"/>
      <c r="F123" s="487"/>
      <c r="G123" s="487"/>
      <c r="H123" s="486"/>
    </row>
    <row r="124" spans="1:8">
      <c r="A124" s="68"/>
      <c r="B124" s="486"/>
      <c r="C124" s="487"/>
      <c r="D124" s="486"/>
      <c r="E124" s="486"/>
      <c r="F124" s="487"/>
      <c r="G124" s="487"/>
      <c r="H124" s="486"/>
    </row>
    <row r="125" spans="1:8">
      <c r="A125" s="68"/>
      <c r="B125" s="68"/>
      <c r="C125" s="68"/>
      <c r="D125" s="68"/>
      <c r="E125" s="68"/>
      <c r="F125" s="68"/>
      <c r="G125" s="68"/>
      <c r="H125" s="68"/>
    </row>
    <row r="126" spans="1:8">
      <c r="A126" s="68"/>
      <c r="B126" s="68"/>
      <c r="C126" s="483" t="s">
        <v>784</v>
      </c>
      <c r="D126" s="68"/>
      <c r="E126" s="68"/>
      <c r="F126" s="956" t="s">
        <v>1107</v>
      </c>
      <c r="G126" s="956"/>
      <c r="H126" s="68"/>
    </row>
    <row r="127" spans="1:8">
      <c r="A127" s="68"/>
      <c r="B127" s="68"/>
      <c r="C127" s="483" t="s">
        <v>1108</v>
      </c>
      <c r="D127" s="68"/>
      <c r="E127" s="68"/>
      <c r="F127" s="68"/>
      <c r="G127" s="68"/>
      <c r="H127" s="68"/>
    </row>
    <row r="128" spans="1:8">
      <c r="A128" s="68"/>
      <c r="B128" s="68"/>
      <c r="C128" s="483"/>
      <c r="D128" s="68"/>
      <c r="E128" s="68"/>
      <c r="F128" s="68"/>
      <c r="G128" s="68"/>
      <c r="H128" s="68"/>
    </row>
    <row r="145" spans="2:8" ht="23.25">
      <c r="B145" s="921" t="s">
        <v>299</v>
      </c>
      <c r="C145" s="921"/>
      <c r="D145" s="921"/>
      <c r="E145" s="921"/>
      <c r="F145" s="921"/>
      <c r="G145" s="921"/>
      <c r="H145" s="921"/>
    </row>
    <row r="146" spans="2:8">
      <c r="B146" s="277"/>
      <c r="C146" s="277"/>
      <c r="D146" s="277"/>
      <c r="E146" s="277"/>
      <c r="F146" s="277"/>
      <c r="G146" s="277"/>
      <c r="H146" s="277"/>
    </row>
    <row r="147" spans="2:8" ht="15.75" customHeight="1">
      <c r="B147" s="950" t="s">
        <v>780</v>
      </c>
      <c r="C147" s="950"/>
      <c r="D147" s="950"/>
      <c r="E147" s="950"/>
      <c r="F147" s="950"/>
      <c r="G147" s="950"/>
      <c r="H147" s="950"/>
    </row>
    <row r="148" spans="2:8" ht="15.75" customHeight="1">
      <c r="B148" s="950" t="s">
        <v>781</v>
      </c>
      <c r="C148" s="950"/>
      <c r="D148" s="950"/>
      <c r="E148" s="950"/>
      <c r="F148" s="950"/>
      <c r="G148" s="950"/>
      <c r="H148" s="950"/>
    </row>
    <row r="149" spans="2:8" ht="15.75" customHeight="1">
      <c r="B149" s="483"/>
      <c r="C149" s="483"/>
      <c r="D149" s="483"/>
      <c r="E149" s="483"/>
      <c r="F149" s="483"/>
      <c r="G149" s="484"/>
      <c r="H149" s="484"/>
    </row>
    <row r="150" spans="2:8" ht="15" customHeight="1">
      <c r="B150" s="483">
        <v>1</v>
      </c>
      <c r="C150" s="962" t="s">
        <v>1269</v>
      </c>
      <c r="D150" s="962"/>
      <c r="E150" s="962"/>
      <c r="F150" s="962"/>
      <c r="G150" s="962"/>
      <c r="H150" s="962"/>
    </row>
    <row r="151" spans="2:8" ht="15" customHeight="1">
      <c r="B151" s="483">
        <v>2</v>
      </c>
      <c r="C151" s="963" t="s">
        <v>1258</v>
      </c>
      <c r="D151" s="963"/>
      <c r="E151" s="963"/>
      <c r="F151" s="484"/>
      <c r="G151" s="484"/>
      <c r="H151" s="484"/>
    </row>
    <row r="152" spans="2:8" ht="15" customHeight="1">
      <c r="B152" s="483">
        <v>3</v>
      </c>
      <c r="C152" s="963" t="s">
        <v>1268</v>
      </c>
      <c r="D152" s="963"/>
      <c r="E152" s="963"/>
      <c r="F152" s="484"/>
      <c r="G152" s="484"/>
      <c r="H152" s="484"/>
    </row>
    <row r="153" spans="2:8">
      <c r="B153" s="484"/>
      <c r="C153" s="484"/>
      <c r="D153" s="484"/>
      <c r="E153" s="484"/>
      <c r="F153" s="484"/>
      <c r="G153" s="484"/>
      <c r="H153" s="484"/>
    </row>
    <row r="154" spans="2:8" ht="15" customHeight="1">
      <c r="B154" s="959" t="s">
        <v>1256</v>
      </c>
      <c r="C154" s="959"/>
      <c r="D154" s="959"/>
      <c r="E154" s="959"/>
      <c r="F154" s="959"/>
      <c r="G154" s="959"/>
      <c r="H154" s="959"/>
    </row>
    <row r="155" spans="2:8" ht="15.75" thickBot="1">
      <c r="B155" s="484"/>
      <c r="C155" s="484"/>
      <c r="D155" s="484"/>
      <c r="E155" s="484"/>
      <c r="F155" s="484"/>
      <c r="G155" s="484"/>
      <c r="H155" s="484"/>
    </row>
    <row r="156" spans="2:8" ht="45.75" thickTop="1">
      <c r="B156" s="301" t="s">
        <v>274</v>
      </c>
      <c r="C156" s="302" t="s">
        <v>2</v>
      </c>
      <c r="D156" s="302" t="s">
        <v>1106</v>
      </c>
      <c r="E156" s="302" t="s">
        <v>301</v>
      </c>
      <c r="F156" s="302" t="s">
        <v>302</v>
      </c>
      <c r="G156" s="302" t="s">
        <v>303</v>
      </c>
      <c r="H156" s="303" t="s">
        <v>304</v>
      </c>
    </row>
    <row r="157" spans="2:8">
      <c r="B157" s="496">
        <v>1</v>
      </c>
      <c r="C157" s="497" t="s">
        <v>454</v>
      </c>
      <c r="D157" s="488">
        <v>5000000</v>
      </c>
      <c r="E157" s="489"/>
      <c r="F157" s="498">
        <v>5000000</v>
      </c>
      <c r="G157" s="498">
        <f>F157</f>
        <v>5000000</v>
      </c>
      <c r="H157" s="499"/>
    </row>
    <row r="158" spans="2:8">
      <c r="B158" s="496">
        <v>2</v>
      </c>
      <c r="C158" s="497" t="s">
        <v>455</v>
      </c>
      <c r="D158" s="488">
        <v>1500000</v>
      </c>
      <c r="E158" s="489"/>
      <c r="F158" s="498">
        <v>1500000</v>
      </c>
      <c r="G158" s="498">
        <f t="shared" ref="G158:G168" si="2">F158</f>
        <v>1500000</v>
      </c>
      <c r="H158" s="499"/>
    </row>
    <row r="159" spans="2:8">
      <c r="B159" s="496">
        <v>3</v>
      </c>
      <c r="C159" s="497" t="s">
        <v>432</v>
      </c>
      <c r="D159" s="488">
        <v>0</v>
      </c>
      <c r="E159" s="489"/>
      <c r="F159" s="498">
        <v>0</v>
      </c>
      <c r="G159" s="498">
        <f t="shared" si="2"/>
        <v>0</v>
      </c>
      <c r="H159" s="499"/>
    </row>
    <row r="160" spans="2:8">
      <c r="B160" s="496">
        <v>4</v>
      </c>
      <c r="C160" s="497" t="s">
        <v>476</v>
      </c>
      <c r="D160" s="488">
        <v>3000000</v>
      </c>
      <c r="E160" s="489"/>
      <c r="F160" s="498">
        <v>3000000</v>
      </c>
      <c r="G160" s="498">
        <f t="shared" si="2"/>
        <v>3000000</v>
      </c>
      <c r="H160" s="499"/>
    </row>
    <row r="161" spans="2:8">
      <c r="B161" s="496">
        <v>5</v>
      </c>
      <c r="C161" s="497" t="s">
        <v>456</v>
      </c>
      <c r="D161" s="488">
        <v>0</v>
      </c>
      <c r="E161" s="489"/>
      <c r="F161" s="498">
        <v>0</v>
      </c>
      <c r="G161" s="498">
        <f t="shared" si="2"/>
        <v>0</v>
      </c>
      <c r="H161" s="499"/>
    </row>
    <row r="162" spans="2:8">
      <c r="B162" s="496">
        <v>6</v>
      </c>
      <c r="C162" s="497" t="s">
        <v>457</v>
      </c>
      <c r="D162" s="488">
        <v>0</v>
      </c>
      <c r="E162" s="489"/>
      <c r="F162" s="498">
        <v>0</v>
      </c>
      <c r="G162" s="498">
        <f t="shared" si="2"/>
        <v>0</v>
      </c>
      <c r="H162" s="499"/>
    </row>
    <row r="163" spans="2:8">
      <c r="B163" s="496">
        <v>7</v>
      </c>
      <c r="C163" s="497" t="s">
        <v>458</v>
      </c>
      <c r="D163" s="488">
        <v>2000000</v>
      </c>
      <c r="E163" s="489"/>
      <c r="F163" s="498">
        <v>2000000</v>
      </c>
      <c r="G163" s="498">
        <f t="shared" si="2"/>
        <v>2000000</v>
      </c>
      <c r="H163" s="499"/>
    </row>
    <row r="164" spans="2:8">
      <c r="B164" s="496">
        <v>8</v>
      </c>
      <c r="C164" s="497" t="s">
        <v>459</v>
      </c>
      <c r="D164" s="488">
        <v>1000000</v>
      </c>
      <c r="E164" s="489"/>
      <c r="F164" s="498">
        <v>1000000</v>
      </c>
      <c r="G164" s="498">
        <f t="shared" si="2"/>
        <v>1000000</v>
      </c>
      <c r="H164" s="499"/>
    </row>
    <row r="165" spans="2:8">
      <c r="B165" s="496">
        <v>9</v>
      </c>
      <c r="C165" s="497" t="s">
        <v>475</v>
      </c>
      <c r="D165" s="488">
        <v>0</v>
      </c>
      <c r="E165" s="489"/>
      <c r="F165" s="498">
        <v>0</v>
      </c>
      <c r="G165" s="498">
        <f t="shared" si="2"/>
        <v>0</v>
      </c>
      <c r="H165" s="499"/>
    </row>
    <row r="166" spans="2:8">
      <c r="B166" s="496">
        <v>10</v>
      </c>
      <c r="C166" s="497" t="s">
        <v>460</v>
      </c>
      <c r="D166" s="498">
        <v>6000000</v>
      </c>
      <c r="E166" s="489"/>
      <c r="F166" s="498">
        <v>6000000</v>
      </c>
      <c r="G166" s="498">
        <f t="shared" si="2"/>
        <v>6000000</v>
      </c>
      <c r="H166" s="499"/>
    </row>
    <row r="167" spans="2:8">
      <c r="B167" s="496">
        <v>11</v>
      </c>
      <c r="C167" s="497" t="s">
        <v>1095</v>
      </c>
      <c r="D167" s="498">
        <v>4000000</v>
      </c>
      <c r="E167" s="489"/>
      <c r="F167" s="498">
        <v>4000000</v>
      </c>
      <c r="G167" s="498">
        <f t="shared" si="2"/>
        <v>4000000</v>
      </c>
      <c r="H167" s="499"/>
    </row>
    <row r="168" spans="2:8" ht="15.75" thickBot="1">
      <c r="B168" s="490"/>
      <c r="C168" s="491" t="s">
        <v>263</v>
      </c>
      <c r="D168" s="492">
        <f>SUM(D157:D167)</f>
        <v>22500000</v>
      </c>
      <c r="E168" s="493">
        <v>0</v>
      </c>
      <c r="F168" s="492">
        <f>SUM(F157:F167)</f>
        <v>22500000</v>
      </c>
      <c r="G168" s="498">
        <f t="shared" si="2"/>
        <v>22500000</v>
      </c>
      <c r="H168" s="495">
        <f>SUM(H157:H167)</f>
        <v>0</v>
      </c>
    </row>
    <row r="169" spans="2:8" ht="15.75" thickTop="1">
      <c r="B169" s="484"/>
      <c r="C169" s="484"/>
      <c r="D169" s="484"/>
      <c r="E169" s="484"/>
      <c r="F169" s="484"/>
      <c r="G169" s="484"/>
      <c r="H169" s="484"/>
    </row>
    <row r="170" spans="2:8" ht="15" customHeight="1">
      <c r="B170" s="484"/>
      <c r="C170" s="484" t="s">
        <v>306</v>
      </c>
      <c r="D170" s="484"/>
      <c r="E170" s="484"/>
      <c r="F170" s="959" t="s">
        <v>1261</v>
      </c>
      <c r="G170" s="959"/>
      <c r="H170" s="959"/>
    </row>
    <row r="171" spans="2:8" ht="15" customHeight="1">
      <c r="B171" s="484"/>
      <c r="C171" s="483" t="s">
        <v>307</v>
      </c>
      <c r="D171" s="484"/>
      <c r="E171" s="484"/>
      <c r="F171" s="955" t="s">
        <v>305</v>
      </c>
      <c r="G171" s="955"/>
      <c r="H171" s="484"/>
    </row>
    <row r="172" spans="2:8" ht="15" customHeight="1">
      <c r="B172" s="484"/>
      <c r="C172" s="484"/>
      <c r="D172" s="484"/>
      <c r="E172" s="484"/>
      <c r="F172" s="484"/>
      <c r="G172" s="484"/>
      <c r="H172" s="484"/>
    </row>
    <row r="173" spans="2:8">
      <c r="B173" s="484"/>
      <c r="C173" s="484"/>
      <c r="D173" s="484"/>
      <c r="E173" s="484"/>
      <c r="F173" s="484"/>
      <c r="G173" s="484"/>
      <c r="H173" s="484"/>
    </row>
    <row r="174" spans="2:8">
      <c r="B174" s="484"/>
      <c r="C174" s="484"/>
      <c r="D174" s="484"/>
      <c r="E174" s="484"/>
      <c r="F174" s="484"/>
      <c r="G174" s="484"/>
      <c r="H174" s="484"/>
    </row>
    <row r="175" spans="2:8">
      <c r="B175" s="484"/>
      <c r="C175" s="484"/>
      <c r="D175" s="484"/>
      <c r="E175" s="484"/>
      <c r="F175" s="484"/>
      <c r="G175" s="484"/>
      <c r="H175" s="484"/>
    </row>
    <row r="176" spans="2:8">
      <c r="B176" s="484"/>
      <c r="C176" s="484"/>
      <c r="D176" s="484"/>
      <c r="E176" s="484"/>
      <c r="F176" s="484"/>
      <c r="G176" s="484"/>
      <c r="H176" s="484"/>
    </row>
    <row r="177" spans="2:8">
      <c r="B177" s="484"/>
      <c r="C177" s="483" t="s">
        <v>1104</v>
      </c>
      <c r="D177" s="484"/>
      <c r="E177" s="484"/>
      <c r="F177" s="955" t="s">
        <v>894</v>
      </c>
      <c r="G177" s="955"/>
      <c r="H177" s="484"/>
    </row>
    <row r="178" spans="2:8">
      <c r="B178" s="484"/>
      <c r="C178" s="484"/>
      <c r="D178" s="484"/>
      <c r="E178" s="484"/>
      <c r="F178" s="484"/>
      <c r="G178" s="484"/>
      <c r="H178" s="484"/>
    </row>
    <row r="179" spans="2:8" ht="15" customHeight="1">
      <c r="B179" s="484"/>
      <c r="C179" s="484" t="s">
        <v>310</v>
      </c>
      <c r="D179" s="484"/>
      <c r="E179" s="484"/>
      <c r="F179" s="959" t="s">
        <v>308</v>
      </c>
      <c r="G179" s="959"/>
      <c r="H179" s="959"/>
    </row>
    <row r="180" spans="2:8" ht="15" customHeight="1">
      <c r="B180" s="484"/>
      <c r="C180" s="483" t="s">
        <v>1098</v>
      </c>
      <c r="D180" s="484"/>
      <c r="E180" s="484"/>
      <c r="F180" s="955" t="s">
        <v>309</v>
      </c>
      <c r="G180" s="955"/>
      <c r="H180" s="484"/>
    </row>
    <row r="181" spans="2:8">
      <c r="B181" s="486"/>
      <c r="C181" s="487"/>
      <c r="D181" s="486"/>
      <c r="E181" s="486"/>
      <c r="F181" s="487"/>
      <c r="G181" s="487"/>
      <c r="H181" s="486"/>
    </row>
    <row r="182" spans="2:8">
      <c r="B182" s="486"/>
      <c r="C182" s="487"/>
      <c r="D182" s="486"/>
      <c r="E182" s="486"/>
      <c r="F182" s="487"/>
      <c r="G182" s="487"/>
      <c r="H182" s="486"/>
    </row>
    <row r="183" spans="2:8">
      <c r="B183" s="68"/>
      <c r="C183" s="68"/>
      <c r="D183" s="68"/>
      <c r="E183" s="68"/>
      <c r="F183" s="68"/>
      <c r="G183" s="68"/>
      <c r="H183" s="68"/>
    </row>
    <row r="184" spans="2:8">
      <c r="B184" s="68"/>
      <c r="C184" s="483" t="s">
        <v>784</v>
      </c>
      <c r="D184" s="68"/>
      <c r="E184" s="68"/>
      <c r="F184" s="956" t="s">
        <v>1107</v>
      </c>
      <c r="G184" s="956"/>
      <c r="H184" s="68"/>
    </row>
    <row r="185" spans="2:8">
      <c r="B185" s="68"/>
      <c r="C185" s="483" t="s">
        <v>1108</v>
      </c>
      <c r="D185" s="68"/>
      <c r="E185" s="68"/>
      <c r="F185" s="68"/>
      <c r="G185" s="68"/>
      <c r="H185" s="68"/>
    </row>
    <row r="219" spans="2:8" ht="20.25">
      <c r="B219" s="960" t="s">
        <v>299</v>
      </c>
      <c r="C219" s="960"/>
      <c r="D219" s="960"/>
      <c r="E219" s="960"/>
      <c r="F219" s="960"/>
      <c r="G219" s="960"/>
      <c r="H219" s="960"/>
    </row>
    <row r="220" spans="2:8">
      <c r="B220" s="271"/>
      <c r="C220" s="271"/>
      <c r="D220" s="271"/>
      <c r="E220" s="271"/>
      <c r="F220" s="271"/>
      <c r="G220" s="271"/>
      <c r="H220" s="271"/>
    </row>
    <row r="221" spans="2:8" ht="15.75">
      <c r="B221" s="953" t="s">
        <v>780</v>
      </c>
      <c r="C221" s="953"/>
      <c r="D221" s="953"/>
      <c r="E221" s="953"/>
      <c r="F221" s="953"/>
      <c r="G221" s="953"/>
      <c r="H221" s="953"/>
    </row>
    <row r="222" spans="2:8" ht="15.75">
      <c r="B222" s="953" t="s">
        <v>781</v>
      </c>
      <c r="C222" s="953"/>
      <c r="D222" s="953"/>
      <c r="E222" s="953"/>
      <c r="F222" s="953"/>
      <c r="G222" s="953"/>
      <c r="H222" s="953"/>
    </row>
    <row r="223" spans="2:8">
      <c r="B223" s="476"/>
      <c r="C223" s="476"/>
      <c r="D223" s="476"/>
      <c r="E223" s="476"/>
      <c r="F223" s="476"/>
      <c r="G223" s="271"/>
      <c r="H223" s="271"/>
    </row>
    <row r="224" spans="2:8">
      <c r="B224" s="476">
        <v>1</v>
      </c>
      <c r="C224" s="954" t="s">
        <v>1272</v>
      </c>
      <c r="D224" s="954"/>
      <c r="E224" s="954"/>
      <c r="F224" s="954"/>
      <c r="G224" s="954"/>
      <c r="H224" s="954"/>
    </row>
    <row r="225" spans="2:8">
      <c r="B225" s="476">
        <v>2</v>
      </c>
      <c r="C225" s="954" t="s">
        <v>1274</v>
      </c>
      <c r="D225" s="954"/>
      <c r="E225" s="954"/>
      <c r="F225" s="954"/>
      <c r="G225" s="954"/>
      <c r="H225" s="954"/>
    </row>
    <row r="226" spans="2:8">
      <c r="B226" s="476">
        <v>3</v>
      </c>
      <c r="C226" s="954" t="s">
        <v>1120</v>
      </c>
      <c r="D226" s="954"/>
      <c r="E226" s="954"/>
      <c r="F226" s="954"/>
      <c r="G226" s="954"/>
      <c r="H226" s="954"/>
    </row>
    <row r="227" spans="2:8">
      <c r="B227" s="271"/>
      <c r="C227" s="271"/>
      <c r="D227" s="271"/>
      <c r="E227" s="271"/>
      <c r="F227" s="271"/>
      <c r="G227" s="271"/>
      <c r="H227" s="271"/>
    </row>
    <row r="228" spans="2:8">
      <c r="B228" s="299"/>
      <c r="C228" s="299" t="s">
        <v>1273</v>
      </c>
      <c r="D228" s="299"/>
      <c r="E228" s="299"/>
      <c r="F228" s="271"/>
      <c r="G228" s="271"/>
      <c r="H228" s="271"/>
    </row>
    <row r="229" spans="2:8" ht="15.75" thickBot="1">
      <c r="B229" s="271"/>
      <c r="C229" s="271"/>
      <c r="D229" s="271"/>
      <c r="E229" s="271"/>
      <c r="F229" s="271"/>
      <c r="G229" s="271"/>
      <c r="H229" s="271"/>
    </row>
    <row r="230" spans="2:8" ht="45.75" thickTop="1">
      <c r="B230" s="500" t="s">
        <v>274</v>
      </c>
      <c r="C230" s="501" t="s">
        <v>2</v>
      </c>
      <c r="D230" s="501" t="s">
        <v>1106</v>
      </c>
      <c r="E230" s="501" t="s">
        <v>301</v>
      </c>
      <c r="F230" s="501" t="s">
        <v>302</v>
      </c>
      <c r="G230" s="501" t="s">
        <v>303</v>
      </c>
      <c r="H230" s="502" t="s">
        <v>304</v>
      </c>
    </row>
    <row r="231" spans="2:8" ht="31.5">
      <c r="B231" s="521">
        <v>1</v>
      </c>
      <c r="C231" s="504" t="s">
        <v>429</v>
      </c>
      <c r="D231" s="300">
        <v>600000</v>
      </c>
      <c r="E231" s="522"/>
      <c r="F231" s="523">
        <f>D231</f>
        <v>600000</v>
      </c>
      <c r="G231" s="523">
        <f>F231</f>
        <v>600000</v>
      </c>
      <c r="H231" s="524"/>
    </row>
    <row r="232" spans="2:8" ht="15.75">
      <c r="B232" s="521">
        <v>2</v>
      </c>
      <c r="C232" s="504" t="s">
        <v>92</v>
      </c>
      <c r="D232" s="300">
        <v>600000</v>
      </c>
      <c r="E232" s="522"/>
      <c r="F232" s="523">
        <f t="shared" ref="F232:F236" si="3">D232</f>
        <v>600000</v>
      </c>
      <c r="G232" s="523">
        <f t="shared" ref="G232:G236" si="4">F232</f>
        <v>600000</v>
      </c>
      <c r="H232" s="524"/>
    </row>
    <row r="233" spans="2:8" ht="15.75">
      <c r="B233" s="521">
        <v>3</v>
      </c>
      <c r="C233" s="504" t="s">
        <v>109</v>
      </c>
      <c r="D233" s="300">
        <v>4400000</v>
      </c>
      <c r="E233" s="522"/>
      <c r="F233" s="523">
        <f t="shared" si="3"/>
        <v>4400000</v>
      </c>
      <c r="G233" s="523">
        <f t="shared" si="4"/>
        <v>4400000</v>
      </c>
      <c r="H233" s="524"/>
    </row>
    <row r="234" spans="2:8" ht="15.75">
      <c r="B234" s="521">
        <v>4</v>
      </c>
      <c r="C234" s="504" t="s">
        <v>110</v>
      </c>
      <c r="D234" s="300">
        <v>1100000</v>
      </c>
      <c r="E234" s="522"/>
      <c r="F234" s="523">
        <f t="shared" si="3"/>
        <v>1100000</v>
      </c>
      <c r="G234" s="523">
        <f t="shared" si="4"/>
        <v>1100000</v>
      </c>
      <c r="H234" s="524"/>
    </row>
    <row r="235" spans="2:8" ht="15.75">
      <c r="B235" s="521">
        <v>5</v>
      </c>
      <c r="C235" s="504" t="s">
        <v>789</v>
      </c>
      <c r="D235" s="300">
        <v>700000</v>
      </c>
      <c r="E235" s="522"/>
      <c r="F235" s="523">
        <f t="shared" si="3"/>
        <v>700000</v>
      </c>
      <c r="G235" s="523">
        <f t="shared" si="4"/>
        <v>700000</v>
      </c>
      <c r="H235" s="524"/>
    </row>
    <row r="236" spans="2:8" ht="15.75" thickBot="1">
      <c r="B236" s="525"/>
      <c r="C236" s="526" t="s">
        <v>263</v>
      </c>
      <c r="D236" s="527">
        <f>SUM(D231:D235)</f>
        <v>7400000</v>
      </c>
      <c r="E236" s="528">
        <v>0</v>
      </c>
      <c r="F236" s="523">
        <f t="shared" si="3"/>
        <v>7400000</v>
      </c>
      <c r="G236" s="523">
        <f t="shared" si="4"/>
        <v>7400000</v>
      </c>
      <c r="H236" s="529">
        <f>SUM(H231:H235)</f>
        <v>0</v>
      </c>
    </row>
    <row r="237" spans="2:8" ht="15.75" thickTop="1">
      <c r="B237" s="271"/>
      <c r="C237" s="271"/>
      <c r="D237" s="271"/>
      <c r="E237" s="271"/>
      <c r="F237" s="271"/>
      <c r="G237" s="271"/>
      <c r="H237" s="271"/>
    </row>
    <row r="238" spans="2:8">
      <c r="B238" s="271"/>
      <c r="C238" s="271" t="s">
        <v>306</v>
      </c>
      <c r="D238" s="271"/>
      <c r="E238" s="271"/>
      <c r="F238" s="271" t="s">
        <v>1275</v>
      </c>
      <c r="G238" s="271"/>
      <c r="H238" s="271"/>
    </row>
    <row r="239" spans="2:8">
      <c r="B239" s="271"/>
      <c r="C239" s="476" t="s">
        <v>307</v>
      </c>
      <c r="D239" s="271"/>
      <c r="E239" s="271"/>
      <c r="F239" s="958" t="s">
        <v>305</v>
      </c>
      <c r="G239" s="958"/>
      <c r="H239" s="271"/>
    </row>
    <row r="240" spans="2:8">
      <c r="B240" s="271"/>
      <c r="C240" s="271"/>
      <c r="D240" s="271"/>
      <c r="E240" s="271"/>
      <c r="F240" s="271"/>
      <c r="G240" s="271"/>
      <c r="H240" s="271"/>
    </row>
    <row r="241" spans="2:8">
      <c r="B241" s="271"/>
      <c r="C241" s="271"/>
      <c r="D241" s="271"/>
      <c r="E241" s="271"/>
      <c r="F241" s="271"/>
      <c r="G241" s="271"/>
      <c r="H241" s="271"/>
    </row>
    <row r="242" spans="2:8">
      <c r="B242" s="271"/>
      <c r="C242" s="271"/>
      <c r="D242" s="271"/>
      <c r="E242" s="271"/>
      <c r="F242" s="271"/>
      <c r="G242" s="271"/>
      <c r="H242" s="271"/>
    </row>
    <row r="243" spans="2:8">
      <c r="B243" s="271"/>
      <c r="C243" s="271"/>
      <c r="D243" s="271"/>
      <c r="E243" s="271"/>
      <c r="F243" s="271"/>
      <c r="G243" s="271"/>
      <c r="H243" s="271"/>
    </row>
    <row r="244" spans="2:8">
      <c r="B244" s="271"/>
      <c r="C244" s="271"/>
      <c r="D244" s="271"/>
      <c r="E244" s="271"/>
      <c r="F244" s="271"/>
      <c r="G244" s="271"/>
      <c r="H244" s="271"/>
    </row>
    <row r="245" spans="2:8">
      <c r="B245" s="271"/>
      <c r="C245" s="475" t="s">
        <v>1104</v>
      </c>
      <c r="D245" s="277"/>
      <c r="E245" s="277"/>
      <c r="F245" s="920" t="s">
        <v>894</v>
      </c>
      <c r="G245" s="920"/>
      <c r="H245" s="271"/>
    </row>
    <row r="246" spans="2:8">
      <c r="B246" s="271"/>
      <c r="C246" s="277"/>
      <c r="D246" s="277"/>
      <c r="E246" s="277"/>
      <c r="F246" s="277"/>
      <c r="G246" s="277"/>
      <c r="H246" s="271"/>
    </row>
    <row r="247" spans="2:8">
      <c r="B247" s="271"/>
      <c r="C247" s="484" t="s">
        <v>310</v>
      </c>
      <c r="D247" s="271"/>
      <c r="E247" s="271"/>
      <c r="F247" s="959" t="s">
        <v>308</v>
      </c>
      <c r="G247" s="959"/>
      <c r="H247" s="959"/>
    </row>
    <row r="248" spans="2:8">
      <c r="B248" s="271"/>
      <c r="C248" s="483" t="s">
        <v>1098</v>
      </c>
      <c r="D248" s="271"/>
      <c r="E248" s="271"/>
      <c r="F248" s="955" t="s">
        <v>309</v>
      </c>
      <c r="G248" s="955"/>
      <c r="H248" s="484"/>
    </row>
    <row r="249" spans="2:8">
      <c r="B249" s="271"/>
      <c r="C249" s="487"/>
      <c r="D249" s="271"/>
      <c r="E249" s="271"/>
      <c r="F249" s="487"/>
      <c r="G249" s="487"/>
      <c r="H249" s="486"/>
    </row>
    <row r="250" spans="2:8">
      <c r="B250" s="271"/>
      <c r="C250" s="487"/>
      <c r="D250" s="271"/>
      <c r="E250" s="271"/>
      <c r="F250" s="487"/>
      <c r="G250" s="487"/>
      <c r="H250" s="486"/>
    </row>
    <row r="251" spans="2:8">
      <c r="B251" s="271"/>
      <c r="C251" s="68"/>
      <c r="D251" s="271"/>
      <c r="E251" s="271"/>
      <c r="F251" s="68"/>
      <c r="G251" s="68"/>
      <c r="H251" s="68"/>
    </row>
    <row r="252" spans="2:8">
      <c r="B252" s="271"/>
      <c r="C252" s="483" t="s">
        <v>784</v>
      </c>
      <c r="D252" s="271"/>
      <c r="E252" s="271"/>
      <c r="F252" s="956" t="s">
        <v>1107</v>
      </c>
      <c r="G252" s="956"/>
      <c r="H252" s="68"/>
    </row>
    <row r="253" spans="2:8">
      <c r="B253" s="271"/>
      <c r="C253" s="483" t="s">
        <v>1108</v>
      </c>
      <c r="D253" s="271"/>
      <c r="E253" s="271"/>
      <c r="F253" s="476"/>
      <c r="G253" s="476"/>
      <c r="H253" s="271"/>
    </row>
    <row r="254" spans="2:8">
      <c r="B254" s="271"/>
      <c r="C254" s="485"/>
      <c r="D254" s="271"/>
      <c r="E254" s="271"/>
      <c r="F254" s="481"/>
      <c r="G254" s="481"/>
      <c r="H254" s="271"/>
    </row>
    <row r="255" spans="2:8">
      <c r="B255" s="271"/>
      <c r="C255" s="485"/>
      <c r="D255" s="271"/>
      <c r="E255" s="271"/>
      <c r="F255" s="481"/>
      <c r="G255" s="481"/>
      <c r="H255" s="271"/>
    </row>
    <row r="256" spans="2:8">
      <c r="B256" s="271"/>
      <c r="C256" s="485"/>
      <c r="D256" s="271"/>
      <c r="E256" s="271"/>
      <c r="F256" s="481"/>
      <c r="G256" s="481"/>
      <c r="H256" s="271"/>
    </row>
    <row r="257" spans="2:8">
      <c r="B257" s="271"/>
      <c r="C257" s="485"/>
      <c r="D257" s="271"/>
      <c r="E257" s="271"/>
      <c r="F257" s="481"/>
      <c r="G257" s="481"/>
      <c r="H257" s="271"/>
    </row>
    <row r="258" spans="2:8">
      <c r="B258" s="271"/>
      <c r="C258" s="485"/>
      <c r="D258" s="271"/>
      <c r="E258" s="271"/>
      <c r="F258" s="481"/>
      <c r="G258" s="481"/>
      <c r="H258" s="271"/>
    </row>
    <row r="259" spans="2:8">
      <c r="B259" s="271"/>
      <c r="C259" s="485"/>
      <c r="D259" s="271"/>
      <c r="E259" s="271"/>
      <c r="F259" s="481"/>
      <c r="G259" s="481"/>
      <c r="H259" s="271"/>
    </row>
    <row r="260" spans="2:8">
      <c r="B260" s="271"/>
      <c r="C260" s="485"/>
      <c r="D260" s="271"/>
      <c r="E260" s="271"/>
      <c r="F260" s="481"/>
      <c r="G260" s="481"/>
      <c r="H260" s="271"/>
    </row>
    <row r="261" spans="2:8">
      <c r="B261" s="271"/>
      <c r="C261" s="485"/>
      <c r="D261" s="271"/>
      <c r="E261" s="271"/>
      <c r="F261" s="481"/>
      <c r="G261" s="481"/>
      <c r="H261" s="271"/>
    </row>
    <row r="262" spans="2:8">
      <c r="B262" s="271"/>
      <c r="C262" s="485"/>
      <c r="D262" s="271"/>
      <c r="E262" s="271"/>
      <c r="F262" s="481"/>
      <c r="G262" s="481"/>
      <c r="H262" s="271"/>
    </row>
    <row r="263" spans="2:8">
      <c r="B263" s="271"/>
      <c r="C263" s="485"/>
      <c r="D263" s="271"/>
      <c r="E263" s="271"/>
      <c r="F263" s="481"/>
      <c r="G263" s="481"/>
      <c r="H263" s="271"/>
    </row>
    <row r="264" spans="2:8">
      <c r="B264" s="271"/>
      <c r="C264" s="485"/>
      <c r="D264" s="271"/>
      <c r="E264" s="271"/>
      <c r="F264" s="481"/>
      <c r="G264" s="481"/>
      <c r="H264" s="271"/>
    </row>
    <row r="265" spans="2:8">
      <c r="B265" s="271"/>
      <c r="C265" s="485"/>
      <c r="D265" s="271"/>
      <c r="E265" s="271"/>
      <c r="F265" s="481"/>
      <c r="G265" s="481"/>
      <c r="H265" s="271"/>
    </row>
    <row r="266" spans="2:8">
      <c r="B266" s="271"/>
      <c r="C266" s="485"/>
      <c r="D266" s="271"/>
      <c r="E266" s="271"/>
      <c r="F266" s="481"/>
      <c r="G266" s="481"/>
      <c r="H266" s="271"/>
    </row>
    <row r="267" spans="2:8">
      <c r="B267" s="271"/>
      <c r="C267" s="485"/>
      <c r="D267" s="271"/>
      <c r="E267" s="271"/>
      <c r="F267" s="481"/>
      <c r="G267" s="481"/>
      <c r="H267" s="271"/>
    </row>
    <row r="268" spans="2:8">
      <c r="B268" s="271"/>
      <c r="C268" s="485"/>
      <c r="D268" s="271"/>
      <c r="E268" s="271"/>
      <c r="F268" s="481"/>
      <c r="G268" s="481"/>
      <c r="H268" s="271"/>
    </row>
    <row r="269" spans="2:8">
      <c r="B269" s="271"/>
      <c r="C269" s="485"/>
      <c r="D269" s="271"/>
      <c r="E269" s="271"/>
      <c r="F269" s="481"/>
      <c r="G269" s="481"/>
      <c r="H269" s="271"/>
    </row>
    <row r="270" spans="2:8">
      <c r="B270" s="271"/>
      <c r="C270" s="485"/>
      <c r="D270" s="271"/>
      <c r="E270" s="271"/>
      <c r="F270" s="481"/>
      <c r="G270" s="481"/>
      <c r="H270" s="271"/>
    </row>
    <row r="271" spans="2:8">
      <c r="B271" s="271"/>
      <c r="C271" s="485"/>
      <c r="D271" s="271"/>
      <c r="E271" s="271"/>
      <c r="F271" s="481"/>
      <c r="G271" s="481"/>
      <c r="H271" s="271"/>
    </row>
    <row r="272" spans="2:8">
      <c r="B272" s="271"/>
      <c r="C272" s="485"/>
      <c r="D272" s="271"/>
      <c r="E272" s="271"/>
      <c r="F272" s="481"/>
      <c r="G272" s="481"/>
      <c r="H272" s="271"/>
    </row>
    <row r="273" spans="2:8">
      <c r="B273" s="271"/>
      <c r="C273" s="485"/>
      <c r="D273" s="271"/>
      <c r="E273" s="271"/>
      <c r="F273" s="481"/>
      <c r="G273" s="481"/>
      <c r="H273" s="271"/>
    </row>
    <row r="274" spans="2:8">
      <c r="B274" s="271"/>
      <c r="C274" s="485"/>
      <c r="D274" s="271"/>
      <c r="E274" s="271"/>
      <c r="F274" s="481"/>
      <c r="G274" s="481"/>
      <c r="H274" s="271"/>
    </row>
    <row r="275" spans="2:8">
      <c r="B275" s="271"/>
      <c r="C275" s="485"/>
      <c r="D275" s="271"/>
      <c r="E275" s="271"/>
      <c r="F275" s="481"/>
      <c r="G275" s="481"/>
      <c r="H275" s="271"/>
    </row>
    <row r="276" spans="2:8">
      <c r="B276" s="271"/>
      <c r="C276" s="485"/>
      <c r="D276" s="271"/>
      <c r="E276" s="271"/>
      <c r="F276" s="481"/>
      <c r="G276" s="481"/>
      <c r="H276" s="271"/>
    </row>
    <row r="277" spans="2:8">
      <c r="B277" s="271"/>
      <c r="C277" s="485"/>
      <c r="D277" s="271"/>
      <c r="E277" s="271"/>
      <c r="F277" s="481"/>
      <c r="G277" s="481"/>
      <c r="H277" s="271"/>
    </row>
    <row r="278" spans="2:8">
      <c r="B278" s="271"/>
      <c r="C278" s="485"/>
      <c r="D278" s="271"/>
      <c r="E278" s="271"/>
      <c r="F278" s="481"/>
      <c r="G278" s="481"/>
      <c r="H278" s="271"/>
    </row>
    <row r="279" spans="2:8">
      <c r="B279" s="271"/>
      <c r="C279" s="485"/>
      <c r="D279" s="271"/>
      <c r="E279" s="271"/>
      <c r="F279" s="481"/>
      <c r="G279" s="481"/>
      <c r="H279" s="271"/>
    </row>
    <row r="280" spans="2:8">
      <c r="B280" s="271"/>
      <c r="C280" s="485"/>
      <c r="D280" s="271"/>
      <c r="E280" s="271"/>
      <c r="F280" s="481"/>
      <c r="G280" s="481"/>
      <c r="H280" s="271"/>
    </row>
    <row r="281" spans="2:8">
      <c r="B281" s="271"/>
      <c r="C281" s="485"/>
      <c r="D281" s="271"/>
      <c r="E281" s="271"/>
      <c r="F281" s="481"/>
      <c r="G281" s="481"/>
      <c r="H281" s="271"/>
    </row>
    <row r="282" spans="2:8">
      <c r="B282" s="271"/>
      <c r="C282" s="485"/>
      <c r="D282" s="271"/>
      <c r="E282" s="271"/>
      <c r="F282" s="481"/>
      <c r="G282" s="481"/>
      <c r="H282" s="271"/>
    </row>
    <row r="283" spans="2:8">
      <c r="B283" s="271"/>
      <c r="C283" s="485"/>
      <c r="D283" s="271"/>
      <c r="E283" s="271"/>
      <c r="F283" s="481"/>
      <c r="G283" s="481"/>
      <c r="H283" s="271"/>
    </row>
    <row r="284" spans="2:8">
      <c r="B284" s="271"/>
      <c r="C284" s="485"/>
      <c r="D284" s="271"/>
      <c r="E284" s="271"/>
      <c r="F284" s="481"/>
      <c r="G284" s="481"/>
      <c r="H284" s="271"/>
    </row>
    <row r="285" spans="2:8">
      <c r="B285" s="271"/>
      <c r="C285" s="485"/>
      <c r="D285" s="271"/>
      <c r="E285" s="271"/>
      <c r="F285" s="481"/>
      <c r="G285" s="481"/>
      <c r="H285" s="271"/>
    </row>
    <row r="286" spans="2:8">
      <c r="B286" s="271"/>
      <c r="C286" s="485"/>
      <c r="D286" s="271"/>
      <c r="E286" s="271"/>
      <c r="F286" s="481"/>
      <c r="G286" s="481"/>
      <c r="H286" s="271"/>
    </row>
    <row r="287" spans="2:8">
      <c r="B287" s="271"/>
      <c r="C287" s="485"/>
      <c r="D287" s="271"/>
      <c r="E287" s="271"/>
      <c r="F287" s="481"/>
      <c r="G287" s="481"/>
      <c r="H287" s="271"/>
    </row>
    <row r="288" spans="2:8">
      <c r="B288" s="271"/>
      <c r="C288" s="485"/>
      <c r="D288" s="271"/>
      <c r="E288" s="271"/>
      <c r="F288" s="481"/>
      <c r="G288" s="481"/>
      <c r="H288" s="271"/>
    </row>
    <row r="289" spans="2:8">
      <c r="B289" s="271"/>
      <c r="C289" s="485"/>
      <c r="D289" s="271"/>
      <c r="E289" s="271"/>
      <c r="F289" s="481"/>
      <c r="G289" s="481"/>
      <c r="H289" s="271"/>
    </row>
    <row r="293" spans="2:8" s="277" customFormat="1" ht="21">
      <c r="B293" s="915" t="s">
        <v>299</v>
      </c>
      <c r="C293" s="915"/>
      <c r="D293" s="915"/>
      <c r="E293" s="915"/>
      <c r="F293" s="915"/>
      <c r="G293" s="915"/>
      <c r="H293" s="915"/>
    </row>
    <row r="294" spans="2:8" s="277" customFormat="1"/>
    <row r="295" spans="2:8" s="277" customFormat="1" ht="15.75">
      <c r="B295" s="916" t="s">
        <v>780</v>
      </c>
      <c r="C295" s="916"/>
      <c r="D295" s="916"/>
      <c r="E295" s="916"/>
      <c r="F295" s="916"/>
      <c r="G295" s="916"/>
      <c r="H295" s="916"/>
    </row>
    <row r="296" spans="2:8" s="277" customFormat="1" ht="15.75">
      <c r="B296" s="916" t="s">
        <v>781</v>
      </c>
      <c r="C296" s="916"/>
      <c r="D296" s="916"/>
      <c r="E296" s="916"/>
      <c r="F296" s="916"/>
      <c r="G296" s="916"/>
      <c r="H296" s="916"/>
    </row>
    <row r="297" spans="2:8" s="277" customFormat="1">
      <c r="B297" s="478"/>
      <c r="C297" s="478"/>
      <c r="D297" s="478"/>
      <c r="E297" s="478"/>
      <c r="F297" s="478"/>
    </row>
    <row r="298" spans="2:8" s="277" customFormat="1">
      <c r="B298" s="478">
        <v>1</v>
      </c>
      <c r="C298" s="922" t="s">
        <v>1299</v>
      </c>
      <c r="D298" s="922"/>
      <c r="E298" s="922"/>
      <c r="F298" s="922"/>
      <c r="G298" s="922"/>
      <c r="H298" s="922"/>
    </row>
    <row r="299" spans="2:8" s="277" customFormat="1">
      <c r="B299" s="478">
        <v>2</v>
      </c>
      <c r="C299" s="922" t="s">
        <v>1305</v>
      </c>
      <c r="D299" s="922"/>
      <c r="E299" s="922"/>
      <c r="F299" s="922"/>
      <c r="G299" s="922"/>
      <c r="H299" s="922"/>
    </row>
    <row r="300" spans="2:8" s="277" customFormat="1">
      <c r="B300" s="478">
        <v>3</v>
      </c>
      <c r="C300" s="922" t="s">
        <v>1284</v>
      </c>
      <c r="D300" s="922"/>
      <c r="E300" s="922"/>
      <c r="F300" s="922"/>
      <c r="G300" s="922"/>
      <c r="H300" s="922"/>
    </row>
    <row r="301" spans="2:8" s="277" customFormat="1"/>
    <row r="302" spans="2:8" s="277" customFormat="1" ht="15" customHeight="1">
      <c r="B302" s="482"/>
      <c r="C302" s="922" t="s">
        <v>1300</v>
      </c>
      <c r="D302" s="922"/>
      <c r="E302" s="922"/>
      <c r="F302" s="922"/>
      <c r="G302" s="922"/>
    </row>
    <row r="303" spans="2:8" s="277" customFormat="1" ht="15.75" thickBot="1"/>
    <row r="304" spans="2:8" ht="45.75" thickTop="1">
      <c r="B304" s="500" t="s">
        <v>274</v>
      </c>
      <c r="C304" s="501" t="s">
        <v>2</v>
      </c>
      <c r="D304" s="501" t="s">
        <v>1106</v>
      </c>
      <c r="E304" s="501" t="s">
        <v>301</v>
      </c>
      <c r="F304" s="501" t="s">
        <v>302</v>
      </c>
      <c r="G304" s="501" t="s">
        <v>303</v>
      </c>
      <c r="H304" s="502" t="s">
        <v>304</v>
      </c>
    </row>
    <row r="305" spans="2:8">
      <c r="B305" s="530">
        <v>1</v>
      </c>
      <c r="C305" s="533" t="s">
        <v>700</v>
      </c>
      <c r="D305" s="534">
        <v>2000000</v>
      </c>
      <c r="E305" s="531"/>
      <c r="F305" s="535">
        <v>2000000</v>
      </c>
      <c r="G305" s="535">
        <v>2000000</v>
      </c>
      <c r="H305" s="532"/>
    </row>
    <row r="306" spans="2:8">
      <c r="B306" s="530">
        <v>2</v>
      </c>
      <c r="C306" s="533" t="s">
        <v>590</v>
      </c>
      <c r="D306" s="534">
        <v>200000</v>
      </c>
      <c r="E306" s="531"/>
      <c r="F306" s="535">
        <v>200000</v>
      </c>
      <c r="G306" s="535">
        <v>200000</v>
      </c>
      <c r="H306" s="532"/>
    </row>
    <row r="307" spans="2:8">
      <c r="B307" s="530">
        <v>3</v>
      </c>
      <c r="C307" s="533" t="s">
        <v>609</v>
      </c>
      <c r="D307" s="534">
        <v>100000</v>
      </c>
      <c r="E307" s="531"/>
      <c r="F307" s="535">
        <v>100000</v>
      </c>
      <c r="G307" s="535">
        <v>100000</v>
      </c>
      <c r="H307" s="532"/>
    </row>
    <row r="308" spans="2:8">
      <c r="B308" s="530">
        <v>4</v>
      </c>
      <c r="C308" s="533" t="s">
        <v>709</v>
      </c>
      <c r="D308" s="534">
        <v>2400000</v>
      </c>
      <c r="E308" s="531"/>
      <c r="F308" s="535">
        <v>2400000</v>
      </c>
      <c r="G308" s="535">
        <v>2400000</v>
      </c>
      <c r="H308" s="532"/>
    </row>
    <row r="309" spans="2:8">
      <c r="B309" s="530">
        <v>5</v>
      </c>
      <c r="C309" s="533" t="s">
        <v>710</v>
      </c>
      <c r="D309" s="534">
        <v>1000000</v>
      </c>
      <c r="E309" s="531"/>
      <c r="F309" s="535">
        <v>1000000</v>
      </c>
      <c r="G309" s="535">
        <v>1000000</v>
      </c>
      <c r="H309" s="532"/>
    </row>
    <row r="310" spans="2:8">
      <c r="B310" s="530">
        <v>6</v>
      </c>
      <c r="C310" s="533" t="s">
        <v>711</v>
      </c>
      <c r="D310" s="534">
        <v>800000</v>
      </c>
      <c r="E310" s="531"/>
      <c r="F310" s="535">
        <v>800000</v>
      </c>
      <c r="G310" s="535">
        <v>800000</v>
      </c>
      <c r="H310" s="532"/>
    </row>
    <row r="311" spans="2:8">
      <c r="B311" s="530">
        <v>7</v>
      </c>
      <c r="C311" s="533" t="s">
        <v>712</v>
      </c>
      <c r="D311" s="534">
        <v>600000</v>
      </c>
      <c r="E311" s="531"/>
      <c r="F311" s="535">
        <v>600000</v>
      </c>
      <c r="G311" s="535">
        <v>600000</v>
      </c>
      <c r="H311" s="532"/>
    </row>
    <row r="312" spans="2:8" ht="15.75" thickBot="1">
      <c r="B312" s="525"/>
      <c r="C312" s="526" t="s">
        <v>263</v>
      </c>
      <c r="D312" s="527">
        <f>SUM(D305:D311)</f>
        <v>7100000</v>
      </c>
      <c r="E312" s="528">
        <v>0</v>
      </c>
      <c r="F312" s="535">
        <f t="shared" ref="F312" si="5">D312</f>
        <v>7100000</v>
      </c>
      <c r="G312" s="535">
        <f t="shared" ref="G312" si="6">F312</f>
        <v>7100000</v>
      </c>
      <c r="H312" s="529"/>
    </row>
    <row r="313" spans="2:8" ht="15.75" thickTop="1">
      <c r="B313" s="271"/>
      <c r="C313" s="271"/>
      <c r="D313" s="271"/>
      <c r="E313" s="271"/>
      <c r="F313" s="271"/>
      <c r="G313" s="271"/>
      <c r="H313" s="271"/>
    </row>
    <row r="314" spans="2:8">
      <c r="B314" s="271"/>
      <c r="C314" s="277" t="s">
        <v>306</v>
      </c>
      <c r="D314" s="277"/>
      <c r="E314" s="277"/>
      <c r="F314" s="277" t="s">
        <v>1301</v>
      </c>
      <c r="G314" s="277"/>
      <c r="H314" s="277"/>
    </row>
    <row r="315" spans="2:8">
      <c r="B315" s="271"/>
      <c r="C315" s="478" t="s">
        <v>307</v>
      </c>
      <c r="D315" s="277"/>
      <c r="E315" s="277"/>
      <c r="F315" s="920" t="s">
        <v>305</v>
      </c>
      <c r="G315" s="920"/>
      <c r="H315" s="277"/>
    </row>
    <row r="316" spans="2:8">
      <c r="B316" s="271"/>
      <c r="C316" s="277"/>
      <c r="D316" s="277"/>
      <c r="E316" s="277"/>
      <c r="F316" s="277"/>
      <c r="G316" s="277"/>
      <c r="H316" s="277"/>
    </row>
    <row r="317" spans="2:8">
      <c r="B317" s="271"/>
      <c r="C317" s="277"/>
      <c r="D317" s="277"/>
      <c r="E317" s="277"/>
      <c r="F317" s="277"/>
      <c r="G317" s="277"/>
      <c r="H317" s="277"/>
    </row>
    <row r="318" spans="2:8">
      <c r="B318" s="271"/>
      <c r="C318" s="277"/>
      <c r="D318" s="277"/>
      <c r="E318" s="277"/>
      <c r="F318" s="277"/>
      <c r="G318" s="277"/>
      <c r="H318" s="277"/>
    </row>
    <row r="319" spans="2:8">
      <c r="B319" s="271"/>
      <c r="C319" s="277"/>
      <c r="D319" s="277"/>
      <c r="E319" s="277"/>
      <c r="F319" s="277"/>
      <c r="G319" s="277"/>
      <c r="H319" s="277"/>
    </row>
    <row r="320" spans="2:8">
      <c r="B320" s="271"/>
      <c r="C320" s="277"/>
      <c r="D320" s="277"/>
      <c r="E320" s="277"/>
      <c r="F320" s="277"/>
      <c r="G320" s="277"/>
      <c r="H320" s="277"/>
    </row>
    <row r="321" spans="2:8">
      <c r="B321" s="271"/>
      <c r="C321" s="478" t="s">
        <v>1104</v>
      </c>
      <c r="D321" s="277"/>
      <c r="E321" s="277"/>
      <c r="F321" s="920" t="s">
        <v>894</v>
      </c>
      <c r="G321" s="920"/>
      <c r="H321" s="277"/>
    </row>
    <row r="322" spans="2:8">
      <c r="B322" s="271"/>
      <c r="C322" s="277"/>
      <c r="D322" s="277"/>
      <c r="E322" s="277"/>
      <c r="F322" s="277"/>
      <c r="G322" s="277"/>
      <c r="H322" s="277"/>
    </row>
    <row r="323" spans="2:8">
      <c r="B323" s="271"/>
      <c r="C323" s="484" t="s">
        <v>310</v>
      </c>
      <c r="D323" s="277"/>
      <c r="E323" s="277"/>
      <c r="F323" s="959" t="s">
        <v>308</v>
      </c>
      <c r="G323" s="959"/>
      <c r="H323" s="959"/>
    </row>
    <row r="324" spans="2:8">
      <c r="B324" s="271"/>
      <c r="C324" s="485" t="s">
        <v>1098</v>
      </c>
      <c r="D324" s="277"/>
      <c r="E324" s="277"/>
      <c r="F324" s="955" t="s">
        <v>309</v>
      </c>
      <c r="G324" s="955"/>
      <c r="H324" s="484"/>
    </row>
    <row r="325" spans="2:8">
      <c r="B325" s="271"/>
      <c r="C325" s="485"/>
      <c r="D325" s="277"/>
      <c r="E325" s="277"/>
      <c r="F325" s="485"/>
      <c r="G325" s="485"/>
      <c r="H325" s="484"/>
    </row>
    <row r="326" spans="2:8">
      <c r="B326" s="271"/>
      <c r="C326" s="485"/>
      <c r="D326" s="277"/>
      <c r="E326" s="277"/>
      <c r="F326" s="485"/>
      <c r="G326" s="485"/>
      <c r="H326" s="484"/>
    </row>
    <row r="327" spans="2:8">
      <c r="B327" s="271"/>
      <c r="C327" s="484"/>
      <c r="D327" s="277"/>
      <c r="E327" s="277"/>
      <c r="F327" s="484"/>
      <c r="G327" s="484"/>
      <c r="H327" s="484"/>
    </row>
    <row r="328" spans="2:8">
      <c r="B328" s="271"/>
      <c r="C328" s="485" t="s">
        <v>784</v>
      </c>
      <c r="D328" s="277"/>
      <c r="E328" s="277"/>
      <c r="F328" s="955" t="s">
        <v>1107</v>
      </c>
      <c r="G328" s="955"/>
      <c r="H328" s="484"/>
    </row>
    <row r="329" spans="2:8">
      <c r="B329" s="271"/>
      <c r="C329" s="485" t="s">
        <v>1108</v>
      </c>
      <c r="D329" s="277"/>
      <c r="E329" s="277"/>
      <c r="F329" s="478"/>
      <c r="G329" s="478"/>
      <c r="H329" s="277"/>
    </row>
    <row r="330" spans="2:8">
      <c r="C330" s="277"/>
      <c r="D330" s="277"/>
      <c r="E330" s="277"/>
      <c r="F330" s="277"/>
      <c r="G330" s="277"/>
      <c r="H330" s="277"/>
    </row>
    <row r="331" spans="2:8">
      <c r="C331" s="277"/>
      <c r="D331" s="277"/>
      <c r="E331" s="277"/>
      <c r="F331" s="277"/>
      <c r="G331" s="277"/>
      <c r="H331" s="277"/>
    </row>
    <row r="332" spans="2:8">
      <c r="C332" s="277"/>
      <c r="D332" s="277"/>
      <c r="E332" s="277"/>
      <c r="F332" s="277"/>
      <c r="G332" s="277"/>
      <c r="H332" s="277"/>
    </row>
    <row r="333" spans="2:8">
      <c r="C333" s="277"/>
      <c r="D333" s="277"/>
      <c r="E333" s="277"/>
      <c r="F333" s="277"/>
      <c r="G333" s="277"/>
      <c r="H333" s="277"/>
    </row>
    <row r="334" spans="2:8">
      <c r="C334" s="277"/>
      <c r="D334" s="277"/>
      <c r="E334" s="277"/>
      <c r="F334" s="277"/>
      <c r="G334" s="277"/>
      <c r="H334" s="277"/>
    </row>
    <row r="335" spans="2:8">
      <c r="C335" s="277"/>
      <c r="D335" s="277"/>
      <c r="E335" s="277"/>
      <c r="F335" s="277"/>
      <c r="G335" s="277"/>
      <c r="H335" s="277"/>
    </row>
    <row r="336" spans="2:8">
      <c r="C336" s="277"/>
      <c r="D336" s="277"/>
      <c r="E336" s="277"/>
      <c r="F336" s="277"/>
      <c r="G336" s="277"/>
      <c r="H336" s="277"/>
    </row>
    <row r="338" spans="2:8" ht="20.25">
      <c r="B338" s="960" t="s">
        <v>299</v>
      </c>
      <c r="C338" s="960"/>
      <c r="D338" s="960"/>
      <c r="E338" s="960"/>
      <c r="F338" s="960"/>
      <c r="G338" s="960"/>
      <c r="H338" s="960"/>
    </row>
    <row r="339" spans="2:8">
      <c r="B339" s="271"/>
      <c r="C339" s="271"/>
      <c r="D339" s="271"/>
      <c r="E339" s="271"/>
      <c r="F339" s="271"/>
      <c r="G339" s="271"/>
      <c r="H339" s="271"/>
    </row>
    <row r="340" spans="2:8" ht="15.75">
      <c r="B340" s="953" t="s">
        <v>780</v>
      </c>
      <c r="C340" s="953"/>
      <c r="D340" s="953"/>
      <c r="E340" s="953"/>
      <c r="F340" s="953"/>
      <c r="G340" s="953"/>
      <c r="H340" s="953"/>
    </row>
    <row r="341" spans="2:8" ht="15.75">
      <c r="B341" s="953" t="s">
        <v>781</v>
      </c>
      <c r="C341" s="953"/>
      <c r="D341" s="953"/>
      <c r="E341" s="953"/>
      <c r="F341" s="953"/>
      <c r="G341" s="953"/>
      <c r="H341" s="953"/>
    </row>
    <row r="342" spans="2:8">
      <c r="B342" s="476"/>
      <c r="C342" s="476"/>
      <c r="D342" s="476"/>
      <c r="E342" s="476"/>
      <c r="F342" s="476"/>
      <c r="G342" s="271"/>
      <c r="H342" s="271"/>
    </row>
    <row r="343" spans="2:8">
      <c r="B343" s="476">
        <v>1</v>
      </c>
      <c r="C343" s="954" t="s">
        <v>1282</v>
      </c>
      <c r="D343" s="954"/>
      <c r="E343" s="954"/>
      <c r="F343" s="954"/>
      <c r="G343" s="954"/>
      <c r="H343" s="954"/>
    </row>
    <row r="344" spans="2:8">
      <c r="B344" s="476">
        <v>2</v>
      </c>
      <c r="C344" s="954" t="s">
        <v>1283</v>
      </c>
      <c r="D344" s="954"/>
      <c r="E344" s="954"/>
      <c r="F344" s="954"/>
      <c r="G344" s="954"/>
      <c r="H344" s="954"/>
    </row>
    <row r="345" spans="2:8">
      <c r="B345" s="476">
        <v>3</v>
      </c>
      <c r="C345" s="954" t="s">
        <v>1284</v>
      </c>
      <c r="D345" s="954"/>
      <c r="E345" s="954"/>
      <c r="F345" s="954"/>
      <c r="G345" s="954"/>
      <c r="H345" s="954"/>
    </row>
    <row r="346" spans="2:8">
      <c r="B346" s="271"/>
      <c r="C346" s="271"/>
      <c r="D346" s="271"/>
      <c r="E346" s="271"/>
      <c r="F346" s="271"/>
      <c r="G346" s="271"/>
      <c r="H346" s="271"/>
    </row>
    <row r="347" spans="2:8">
      <c r="B347" s="299"/>
      <c r="C347" s="299" t="s">
        <v>1285</v>
      </c>
      <c r="D347" s="299"/>
      <c r="E347" s="299"/>
      <c r="F347" s="271"/>
      <c r="G347" s="271"/>
      <c r="H347" s="271"/>
    </row>
    <row r="348" spans="2:8" ht="15.75" thickBot="1">
      <c r="B348" s="271"/>
      <c r="C348" s="271"/>
      <c r="D348" s="271"/>
      <c r="E348" s="271"/>
      <c r="F348" s="271"/>
      <c r="G348" s="271"/>
      <c r="H348" s="271"/>
    </row>
    <row r="349" spans="2:8" ht="45.75" thickTop="1">
      <c r="B349" s="500" t="s">
        <v>274</v>
      </c>
      <c r="C349" s="501" t="s">
        <v>2</v>
      </c>
      <c r="D349" s="501" t="s">
        <v>1106</v>
      </c>
      <c r="E349" s="501" t="s">
        <v>301</v>
      </c>
      <c r="F349" s="501" t="s">
        <v>302</v>
      </c>
      <c r="G349" s="501" t="s">
        <v>303</v>
      </c>
      <c r="H349" s="502" t="s">
        <v>304</v>
      </c>
    </row>
    <row r="350" spans="2:8">
      <c r="B350" s="530">
        <v>1</v>
      </c>
      <c r="C350" s="533" t="s">
        <v>479</v>
      </c>
      <c r="D350" s="534">
        <v>150000</v>
      </c>
      <c r="E350" s="531"/>
      <c r="F350" s="535">
        <f>D350</f>
        <v>150000</v>
      </c>
      <c r="G350" s="535">
        <f>F350</f>
        <v>150000</v>
      </c>
      <c r="H350" s="532"/>
    </row>
    <row r="351" spans="2:8">
      <c r="B351" s="530">
        <v>2</v>
      </c>
      <c r="C351" s="533" t="s">
        <v>480</v>
      </c>
      <c r="D351" s="534">
        <v>125000</v>
      </c>
      <c r="E351" s="531"/>
      <c r="F351" s="535">
        <f t="shared" ref="F351:F360" si="7">D351</f>
        <v>125000</v>
      </c>
      <c r="G351" s="535">
        <f t="shared" ref="G351:G360" si="8">F351</f>
        <v>125000</v>
      </c>
      <c r="H351" s="532"/>
    </row>
    <row r="352" spans="2:8">
      <c r="B352" s="530">
        <v>3</v>
      </c>
      <c r="C352" s="533" t="s">
        <v>481</v>
      </c>
      <c r="D352" s="534">
        <v>500000</v>
      </c>
      <c r="E352" s="531"/>
      <c r="F352" s="535">
        <f t="shared" si="7"/>
        <v>500000</v>
      </c>
      <c r="G352" s="535">
        <f t="shared" si="8"/>
        <v>500000</v>
      </c>
      <c r="H352" s="532"/>
    </row>
    <row r="353" spans="2:8">
      <c r="B353" s="530">
        <v>4</v>
      </c>
      <c r="C353" s="533" t="s">
        <v>131</v>
      </c>
      <c r="D353" s="534">
        <v>400000</v>
      </c>
      <c r="E353" s="531"/>
      <c r="F353" s="535">
        <f t="shared" si="7"/>
        <v>400000</v>
      </c>
      <c r="G353" s="535">
        <f t="shared" si="8"/>
        <v>400000</v>
      </c>
      <c r="H353" s="532"/>
    </row>
    <row r="354" spans="2:8">
      <c r="B354" s="530">
        <v>5</v>
      </c>
      <c r="C354" s="533" t="s">
        <v>127</v>
      </c>
      <c r="D354" s="534">
        <v>100000</v>
      </c>
      <c r="E354" s="531"/>
      <c r="F354" s="535">
        <f t="shared" si="7"/>
        <v>100000</v>
      </c>
      <c r="G354" s="535">
        <f t="shared" si="8"/>
        <v>100000</v>
      </c>
      <c r="H354" s="532"/>
    </row>
    <row r="355" spans="2:8">
      <c r="B355" s="530">
        <v>6</v>
      </c>
      <c r="C355" s="533" t="s">
        <v>603</v>
      </c>
      <c r="D355" s="534">
        <v>1000000</v>
      </c>
      <c r="E355" s="531"/>
      <c r="F355" s="535">
        <f t="shared" si="7"/>
        <v>1000000</v>
      </c>
      <c r="G355" s="535">
        <f t="shared" si="8"/>
        <v>1000000</v>
      </c>
      <c r="H355" s="532"/>
    </row>
    <row r="356" spans="2:8">
      <c r="B356" s="530">
        <v>7</v>
      </c>
      <c r="C356" s="533" t="s">
        <v>693</v>
      </c>
      <c r="D356" s="534">
        <v>300000</v>
      </c>
      <c r="E356" s="531"/>
      <c r="F356" s="535">
        <f t="shared" si="7"/>
        <v>300000</v>
      </c>
      <c r="G356" s="535">
        <f t="shared" si="8"/>
        <v>300000</v>
      </c>
      <c r="H356" s="532"/>
    </row>
    <row r="357" spans="2:8">
      <c r="B357" s="530">
        <v>8</v>
      </c>
      <c r="C357" s="533" t="s">
        <v>694</v>
      </c>
      <c r="D357" s="534">
        <v>500000</v>
      </c>
      <c r="E357" s="531"/>
      <c r="F357" s="535">
        <f t="shared" si="7"/>
        <v>500000</v>
      </c>
      <c r="G357" s="535">
        <f t="shared" si="8"/>
        <v>500000</v>
      </c>
      <c r="H357" s="532"/>
    </row>
    <row r="358" spans="2:8">
      <c r="B358" s="530">
        <v>9</v>
      </c>
      <c r="C358" s="533" t="s">
        <v>607</v>
      </c>
      <c r="D358" s="534">
        <v>100000</v>
      </c>
      <c r="E358" s="531"/>
      <c r="F358" s="535">
        <f t="shared" si="7"/>
        <v>100000</v>
      </c>
      <c r="G358" s="535">
        <f t="shared" si="8"/>
        <v>100000</v>
      </c>
      <c r="H358" s="532"/>
    </row>
    <row r="359" spans="2:8">
      <c r="B359" s="530">
        <v>10</v>
      </c>
      <c r="C359" s="533" t="s">
        <v>605</v>
      </c>
      <c r="D359" s="534">
        <v>500000</v>
      </c>
      <c r="E359" s="531"/>
      <c r="F359" s="535">
        <f t="shared" si="7"/>
        <v>500000</v>
      </c>
      <c r="G359" s="535">
        <f t="shared" si="8"/>
        <v>500000</v>
      </c>
      <c r="H359" s="532"/>
    </row>
    <row r="360" spans="2:8" ht="15.75" thickBot="1">
      <c r="B360" s="525"/>
      <c r="C360" s="526" t="s">
        <v>263</v>
      </c>
      <c r="D360" s="527">
        <f>SUM(D350:D359)</f>
        <v>3675000</v>
      </c>
      <c r="E360" s="528">
        <v>0</v>
      </c>
      <c r="F360" s="535">
        <f t="shared" si="7"/>
        <v>3675000</v>
      </c>
      <c r="G360" s="535">
        <f t="shared" si="8"/>
        <v>3675000</v>
      </c>
      <c r="H360" s="529"/>
    </row>
    <row r="361" spans="2:8" ht="15.75" thickTop="1">
      <c r="B361" s="271"/>
      <c r="C361" s="271"/>
      <c r="D361" s="271"/>
      <c r="E361" s="271"/>
      <c r="F361" s="271"/>
      <c r="G361" s="271"/>
      <c r="H361" s="271"/>
    </row>
    <row r="362" spans="2:8">
      <c r="B362" s="271"/>
      <c r="C362" s="271" t="s">
        <v>306</v>
      </c>
      <c r="D362" s="271"/>
      <c r="E362" s="271"/>
      <c r="F362" s="271" t="s">
        <v>1286</v>
      </c>
      <c r="G362" s="271"/>
      <c r="H362" s="271"/>
    </row>
    <row r="363" spans="2:8">
      <c r="B363" s="271"/>
      <c r="C363" s="476" t="s">
        <v>307</v>
      </c>
      <c r="D363" s="271"/>
      <c r="E363" s="271"/>
      <c r="F363" s="958" t="s">
        <v>305</v>
      </c>
      <c r="G363" s="958"/>
      <c r="H363" s="271"/>
    </row>
    <row r="364" spans="2:8">
      <c r="B364" s="271"/>
      <c r="C364" s="271"/>
      <c r="D364" s="271"/>
      <c r="E364" s="271"/>
      <c r="F364" s="271"/>
      <c r="G364" s="271"/>
      <c r="H364" s="271"/>
    </row>
    <row r="365" spans="2:8">
      <c r="B365" s="271"/>
      <c r="C365" s="271"/>
      <c r="D365" s="271"/>
      <c r="E365" s="271"/>
      <c r="F365" s="271"/>
      <c r="G365" s="271"/>
      <c r="H365" s="271"/>
    </row>
    <row r="366" spans="2:8">
      <c r="B366" s="271"/>
      <c r="C366" s="271"/>
      <c r="D366" s="271"/>
      <c r="E366" s="271"/>
      <c r="F366" s="271"/>
      <c r="G366" s="271"/>
      <c r="H366" s="271"/>
    </row>
    <row r="367" spans="2:8">
      <c r="B367" s="271"/>
      <c r="C367" s="271"/>
      <c r="D367" s="271"/>
      <c r="E367" s="271"/>
      <c r="F367" s="271"/>
      <c r="G367" s="271"/>
      <c r="H367" s="271"/>
    </row>
    <row r="368" spans="2:8">
      <c r="B368" s="271"/>
      <c r="C368" s="271"/>
      <c r="D368" s="271"/>
      <c r="E368" s="271"/>
      <c r="F368" s="271"/>
      <c r="G368" s="271"/>
      <c r="H368" s="271"/>
    </row>
    <row r="369" spans="2:8">
      <c r="B369" s="271"/>
      <c r="C369" s="475" t="s">
        <v>1104</v>
      </c>
      <c r="D369" s="277"/>
      <c r="E369" s="277"/>
      <c r="F369" s="920" t="s">
        <v>894</v>
      </c>
      <c r="G369" s="920"/>
      <c r="H369" s="271"/>
    </row>
    <row r="370" spans="2:8">
      <c r="B370" s="271"/>
      <c r="C370" s="277"/>
      <c r="D370" s="277"/>
      <c r="E370" s="277"/>
      <c r="F370" s="277"/>
      <c r="G370" s="277"/>
      <c r="H370" s="271"/>
    </row>
    <row r="371" spans="2:8">
      <c r="B371" s="271"/>
      <c r="C371" s="484" t="s">
        <v>310</v>
      </c>
      <c r="D371" s="271"/>
      <c r="E371" s="271"/>
      <c r="F371" s="959" t="s">
        <v>308</v>
      </c>
      <c r="G371" s="959"/>
      <c r="H371" s="959"/>
    </row>
    <row r="372" spans="2:8">
      <c r="B372" s="271"/>
      <c r="C372" s="483" t="s">
        <v>1098</v>
      </c>
      <c r="D372" s="271"/>
      <c r="E372" s="271"/>
      <c r="F372" s="955" t="s">
        <v>309</v>
      </c>
      <c r="G372" s="955"/>
      <c r="H372" s="484"/>
    </row>
    <row r="373" spans="2:8">
      <c r="B373" s="271"/>
      <c r="C373" s="487"/>
      <c r="D373" s="271"/>
      <c r="E373" s="271"/>
      <c r="F373" s="487"/>
      <c r="G373" s="487"/>
      <c r="H373" s="486"/>
    </row>
    <row r="374" spans="2:8">
      <c r="B374" s="271"/>
      <c r="C374" s="487"/>
      <c r="D374" s="271"/>
      <c r="E374" s="271"/>
      <c r="F374" s="487"/>
      <c r="G374" s="487"/>
      <c r="H374" s="486"/>
    </row>
    <row r="375" spans="2:8">
      <c r="B375" s="271"/>
      <c r="C375" s="68"/>
      <c r="D375" s="271"/>
      <c r="E375" s="271"/>
      <c r="F375" s="68"/>
      <c r="G375" s="68"/>
      <c r="H375" s="68"/>
    </row>
    <row r="376" spans="2:8">
      <c r="B376" s="271"/>
      <c r="C376" s="483" t="s">
        <v>784</v>
      </c>
      <c r="D376" s="271"/>
      <c r="E376" s="271"/>
      <c r="F376" s="956" t="s">
        <v>1107</v>
      </c>
      <c r="G376" s="956"/>
      <c r="H376" s="68"/>
    </row>
    <row r="377" spans="2:8">
      <c r="B377" s="271"/>
      <c r="C377" s="483" t="s">
        <v>1108</v>
      </c>
      <c r="D377" s="271"/>
      <c r="E377" s="271"/>
      <c r="F377" s="476"/>
      <c r="G377" s="476"/>
      <c r="H377" s="271"/>
    </row>
    <row r="378" spans="2:8">
      <c r="B378" s="271"/>
      <c r="C378" s="483"/>
      <c r="D378" s="271"/>
      <c r="E378" s="271"/>
      <c r="F378" s="476"/>
      <c r="G378" s="476"/>
      <c r="H378" s="271"/>
    </row>
    <row r="379" spans="2:8">
      <c r="B379" s="271"/>
      <c r="C379" s="483"/>
      <c r="D379" s="271"/>
      <c r="E379" s="271"/>
      <c r="F379" s="476"/>
      <c r="G379" s="476"/>
      <c r="H379" s="271"/>
    </row>
    <row r="380" spans="2:8">
      <c r="B380" s="271"/>
      <c r="C380" s="483"/>
      <c r="D380" s="271"/>
      <c r="E380" s="271"/>
      <c r="F380" s="476"/>
      <c r="G380" s="476"/>
      <c r="H380" s="271"/>
    </row>
    <row r="381" spans="2:8">
      <c r="B381" s="271"/>
      <c r="C381" s="483"/>
      <c r="D381" s="271"/>
      <c r="E381" s="271"/>
      <c r="F381" s="476"/>
      <c r="G381" s="476"/>
      <c r="H381" s="271"/>
    </row>
    <row r="382" spans="2:8">
      <c r="B382" s="271"/>
      <c r="C382" s="483"/>
      <c r="D382" s="271"/>
      <c r="E382" s="271"/>
      <c r="F382" s="476"/>
      <c r="G382" s="476"/>
      <c r="H382" s="271"/>
    </row>
    <row r="383" spans="2:8">
      <c r="B383" s="271"/>
      <c r="C383" s="483"/>
      <c r="D383" s="271"/>
      <c r="E383" s="271"/>
      <c r="F383" s="476"/>
      <c r="G383" s="476"/>
      <c r="H383" s="271"/>
    </row>
    <row r="384" spans="2:8">
      <c r="B384" s="271"/>
      <c r="C384" s="483"/>
      <c r="D384" s="271"/>
      <c r="E384" s="271"/>
      <c r="F384" s="476"/>
      <c r="G384" s="476"/>
      <c r="H384" s="271"/>
    </row>
    <row r="385" spans="2:8">
      <c r="B385" s="271"/>
      <c r="C385" s="483"/>
      <c r="D385" s="271"/>
      <c r="E385" s="271"/>
      <c r="F385" s="476"/>
      <c r="G385" s="476"/>
      <c r="H385" s="271"/>
    </row>
    <row r="387" spans="2:8" ht="20.25">
      <c r="B387" s="960" t="s">
        <v>299</v>
      </c>
      <c r="C387" s="960"/>
      <c r="D387" s="960"/>
      <c r="E387" s="960"/>
      <c r="F387" s="960"/>
      <c r="G387" s="960"/>
      <c r="H387" s="960"/>
    </row>
    <row r="388" spans="2:8">
      <c r="B388" s="271"/>
      <c r="C388" s="271"/>
      <c r="D388" s="271"/>
      <c r="E388" s="271"/>
      <c r="F388" s="271"/>
      <c r="G388" s="271"/>
      <c r="H388" s="271"/>
    </row>
    <row r="389" spans="2:8" ht="15.75">
      <c r="B389" s="953" t="s">
        <v>780</v>
      </c>
      <c r="C389" s="953"/>
      <c r="D389" s="953"/>
      <c r="E389" s="953"/>
      <c r="F389" s="953"/>
      <c r="G389" s="953"/>
      <c r="H389" s="953"/>
    </row>
    <row r="390" spans="2:8" ht="15.75">
      <c r="B390" s="953" t="s">
        <v>781</v>
      </c>
      <c r="C390" s="953"/>
      <c r="D390" s="953"/>
      <c r="E390" s="953"/>
      <c r="F390" s="953"/>
      <c r="G390" s="953"/>
      <c r="H390" s="953"/>
    </row>
    <row r="391" spans="2:8">
      <c r="B391" s="476"/>
      <c r="C391" s="476"/>
      <c r="D391" s="476"/>
      <c r="E391" s="476"/>
      <c r="F391" s="476"/>
      <c r="G391" s="271"/>
      <c r="H391" s="271"/>
    </row>
    <row r="392" spans="2:8">
      <c r="B392" s="476">
        <v>1</v>
      </c>
      <c r="C392" s="954" t="s">
        <v>1289</v>
      </c>
      <c r="D392" s="954"/>
      <c r="E392" s="954"/>
      <c r="F392" s="954"/>
      <c r="G392" s="954"/>
      <c r="H392" s="954"/>
    </row>
    <row r="393" spans="2:8">
      <c r="B393" s="476">
        <v>2</v>
      </c>
      <c r="C393" s="954" t="s">
        <v>1290</v>
      </c>
      <c r="D393" s="954"/>
      <c r="E393" s="954"/>
      <c r="F393" s="954"/>
      <c r="G393" s="954"/>
      <c r="H393" s="954"/>
    </row>
    <row r="394" spans="2:8">
      <c r="B394" s="476">
        <v>3</v>
      </c>
      <c r="C394" s="954" t="s">
        <v>1291</v>
      </c>
      <c r="D394" s="954"/>
      <c r="E394" s="954"/>
      <c r="F394" s="954"/>
      <c r="G394" s="954"/>
      <c r="H394" s="954"/>
    </row>
    <row r="395" spans="2:8">
      <c r="B395" s="271"/>
      <c r="C395" s="271"/>
      <c r="D395" s="271"/>
      <c r="E395" s="271"/>
      <c r="F395" s="271"/>
      <c r="G395" s="271"/>
      <c r="H395" s="271"/>
    </row>
    <row r="396" spans="2:8">
      <c r="B396" s="299"/>
      <c r="C396" s="954" t="s">
        <v>1292</v>
      </c>
      <c r="D396" s="954"/>
      <c r="E396" s="954"/>
      <c r="F396" s="954"/>
      <c r="G396" s="954"/>
      <c r="H396" s="954"/>
    </row>
    <row r="397" spans="2:8" ht="15.75" thickBot="1">
      <c r="B397" s="271"/>
      <c r="C397" s="957" t="s">
        <v>1293</v>
      </c>
      <c r="D397" s="957"/>
      <c r="E397" s="957"/>
      <c r="F397" s="957"/>
      <c r="G397" s="957"/>
      <c r="H397" s="957"/>
    </row>
    <row r="398" spans="2:8" ht="45.75" thickTop="1">
      <c r="B398" s="500" t="s">
        <v>274</v>
      </c>
      <c r="C398" s="501" t="s">
        <v>2</v>
      </c>
      <c r="D398" s="501" t="s">
        <v>1106</v>
      </c>
      <c r="E398" s="501" t="s">
        <v>301</v>
      </c>
      <c r="F398" s="501" t="s">
        <v>302</v>
      </c>
      <c r="G398" s="501" t="s">
        <v>303</v>
      </c>
      <c r="H398" s="502" t="s">
        <v>304</v>
      </c>
    </row>
    <row r="399" spans="2:8">
      <c r="B399" s="530">
        <v>1</v>
      </c>
      <c r="C399" s="533" t="s">
        <v>479</v>
      </c>
      <c r="D399" s="534">
        <v>150000</v>
      </c>
      <c r="E399" s="531"/>
      <c r="F399" s="535">
        <f>D399</f>
        <v>150000</v>
      </c>
      <c r="G399" s="535">
        <f>F399</f>
        <v>150000</v>
      </c>
      <c r="H399" s="532"/>
    </row>
    <row r="400" spans="2:8">
      <c r="B400" s="530">
        <v>2</v>
      </c>
      <c r="C400" s="533" t="s">
        <v>480</v>
      </c>
      <c r="D400" s="534">
        <v>125000</v>
      </c>
      <c r="E400" s="531"/>
      <c r="F400" s="535">
        <f t="shared" ref="F400:F411" si="9">D400</f>
        <v>125000</v>
      </c>
      <c r="G400" s="535">
        <f t="shared" ref="G400:G411" si="10">F400</f>
        <v>125000</v>
      </c>
      <c r="H400" s="532"/>
    </row>
    <row r="401" spans="2:8">
      <c r="B401" s="530">
        <v>3</v>
      </c>
      <c r="C401" s="533" t="s">
        <v>481</v>
      </c>
      <c r="D401" s="534">
        <v>500000</v>
      </c>
      <c r="E401" s="531"/>
      <c r="F401" s="535">
        <f t="shared" si="9"/>
        <v>500000</v>
      </c>
      <c r="G401" s="535">
        <f t="shared" si="10"/>
        <v>500000</v>
      </c>
      <c r="H401" s="532"/>
    </row>
    <row r="402" spans="2:8">
      <c r="B402" s="530">
        <v>4</v>
      </c>
      <c r="C402" s="533" t="s">
        <v>131</v>
      </c>
      <c r="D402" s="534">
        <v>400000</v>
      </c>
      <c r="E402" s="531"/>
      <c r="F402" s="535">
        <f t="shared" si="9"/>
        <v>400000</v>
      </c>
      <c r="G402" s="535">
        <f t="shared" si="10"/>
        <v>400000</v>
      </c>
      <c r="H402" s="532"/>
    </row>
    <row r="403" spans="2:8">
      <c r="B403" s="530">
        <v>5</v>
      </c>
      <c r="C403" s="533" t="s">
        <v>127</v>
      </c>
      <c r="D403" s="534">
        <v>100000</v>
      </c>
      <c r="E403" s="531"/>
      <c r="F403" s="535">
        <f t="shared" si="9"/>
        <v>100000</v>
      </c>
      <c r="G403" s="535">
        <f t="shared" si="10"/>
        <v>100000</v>
      </c>
      <c r="H403" s="532"/>
    </row>
    <row r="404" spans="2:8">
      <c r="B404" s="530"/>
      <c r="C404" s="533" t="s">
        <v>1294</v>
      </c>
      <c r="D404" s="534">
        <v>150000</v>
      </c>
      <c r="E404" s="531"/>
      <c r="F404" s="535">
        <f t="shared" si="9"/>
        <v>150000</v>
      </c>
      <c r="G404" s="535">
        <f t="shared" si="10"/>
        <v>150000</v>
      </c>
      <c r="H404" s="532"/>
    </row>
    <row r="405" spans="2:8">
      <c r="B405" s="530">
        <v>6</v>
      </c>
      <c r="C405" s="533" t="s">
        <v>603</v>
      </c>
      <c r="D405" s="534">
        <v>4000000</v>
      </c>
      <c r="E405" s="531"/>
      <c r="F405" s="535">
        <f t="shared" si="9"/>
        <v>4000000</v>
      </c>
      <c r="G405" s="535">
        <f t="shared" si="10"/>
        <v>4000000</v>
      </c>
      <c r="H405" s="532"/>
    </row>
    <row r="406" spans="2:8">
      <c r="B406" s="530">
        <v>7</v>
      </c>
      <c r="C406" s="533" t="s">
        <v>693</v>
      </c>
      <c r="D406" s="534">
        <v>400000</v>
      </c>
      <c r="E406" s="531"/>
      <c r="F406" s="535">
        <f t="shared" si="9"/>
        <v>400000</v>
      </c>
      <c r="G406" s="535">
        <f t="shared" si="10"/>
        <v>400000</v>
      </c>
      <c r="H406" s="532"/>
    </row>
    <row r="407" spans="2:8">
      <c r="B407" s="530"/>
      <c r="C407" s="533" t="s">
        <v>605</v>
      </c>
      <c r="D407" s="534">
        <v>800000</v>
      </c>
      <c r="E407" s="531"/>
      <c r="F407" s="535">
        <f t="shared" si="9"/>
        <v>800000</v>
      </c>
      <c r="G407" s="535">
        <f t="shared" si="10"/>
        <v>800000</v>
      </c>
      <c r="H407" s="532"/>
    </row>
    <row r="408" spans="2:8">
      <c r="B408" s="530">
        <v>8</v>
      </c>
      <c r="C408" s="533" t="s">
        <v>694</v>
      </c>
      <c r="D408" s="534">
        <v>1000000</v>
      </c>
      <c r="E408" s="531"/>
      <c r="F408" s="535">
        <f t="shared" si="9"/>
        <v>1000000</v>
      </c>
      <c r="G408" s="535">
        <f t="shared" si="10"/>
        <v>1000000</v>
      </c>
      <c r="H408" s="532"/>
    </row>
    <row r="409" spans="2:8">
      <c r="B409" s="530">
        <v>9</v>
      </c>
      <c r="C409" s="533" t="s">
        <v>607</v>
      </c>
      <c r="D409" s="534">
        <v>400000</v>
      </c>
      <c r="E409" s="531"/>
      <c r="F409" s="535">
        <f t="shared" si="9"/>
        <v>400000</v>
      </c>
      <c r="G409" s="535">
        <f t="shared" si="10"/>
        <v>400000</v>
      </c>
      <c r="H409" s="532"/>
    </row>
    <row r="410" spans="2:8">
      <c r="B410" s="530">
        <v>10</v>
      </c>
      <c r="C410" s="533" t="s">
        <v>608</v>
      </c>
      <c r="D410" s="534">
        <v>600000</v>
      </c>
      <c r="E410" s="531"/>
      <c r="F410" s="535">
        <f t="shared" si="9"/>
        <v>600000</v>
      </c>
      <c r="G410" s="535">
        <f t="shared" si="10"/>
        <v>600000</v>
      </c>
      <c r="H410" s="532"/>
    </row>
    <row r="411" spans="2:8" ht="15.75" thickBot="1">
      <c r="B411" s="525"/>
      <c r="C411" s="526" t="s">
        <v>263</v>
      </c>
      <c r="D411" s="527">
        <f>SUM(D399:D410)</f>
        <v>8625000</v>
      </c>
      <c r="E411" s="528">
        <v>0</v>
      </c>
      <c r="F411" s="535">
        <f t="shared" si="9"/>
        <v>8625000</v>
      </c>
      <c r="G411" s="535">
        <f t="shared" si="10"/>
        <v>8625000</v>
      </c>
      <c r="H411" s="529"/>
    </row>
    <row r="412" spans="2:8" ht="15.75" thickTop="1">
      <c r="B412" s="271"/>
      <c r="C412" s="271"/>
      <c r="D412" s="271"/>
      <c r="E412" s="271"/>
      <c r="F412" s="271"/>
      <c r="G412" s="271"/>
      <c r="H412" s="271"/>
    </row>
    <row r="413" spans="2:8">
      <c r="B413" s="271"/>
      <c r="C413" s="271" t="s">
        <v>306</v>
      </c>
      <c r="D413" s="271"/>
      <c r="E413" s="271"/>
      <c r="F413" s="271" t="s">
        <v>1286</v>
      </c>
      <c r="G413" s="271"/>
      <c r="H413" s="271"/>
    </row>
    <row r="414" spans="2:8">
      <c r="B414" s="271"/>
      <c r="C414" s="476" t="s">
        <v>307</v>
      </c>
      <c r="D414" s="271"/>
      <c r="E414" s="271"/>
      <c r="F414" s="958" t="s">
        <v>305</v>
      </c>
      <c r="G414" s="958"/>
      <c r="H414" s="271"/>
    </row>
    <row r="415" spans="2:8">
      <c r="B415" s="271"/>
      <c r="C415" s="271"/>
      <c r="D415" s="271"/>
      <c r="E415" s="271"/>
      <c r="F415" s="271"/>
      <c r="G415" s="271"/>
      <c r="H415" s="271"/>
    </row>
    <row r="416" spans="2:8">
      <c r="B416" s="271"/>
      <c r="C416" s="271"/>
      <c r="D416" s="271"/>
      <c r="E416" s="271"/>
      <c r="F416" s="271"/>
      <c r="G416" s="271"/>
      <c r="H416" s="271"/>
    </row>
    <row r="417" spans="2:8">
      <c r="B417" s="271"/>
      <c r="C417" s="271"/>
      <c r="D417" s="271"/>
      <c r="E417" s="271"/>
      <c r="F417" s="271"/>
      <c r="G417" s="271"/>
      <c r="H417" s="271"/>
    </row>
    <row r="418" spans="2:8">
      <c r="B418" s="271"/>
      <c r="C418" s="271"/>
      <c r="D418" s="271"/>
      <c r="E418" s="271"/>
      <c r="F418" s="271"/>
      <c r="G418" s="271"/>
      <c r="H418" s="271"/>
    </row>
    <row r="419" spans="2:8">
      <c r="B419" s="271"/>
      <c r="C419" s="271"/>
      <c r="D419" s="271"/>
      <c r="E419" s="271"/>
      <c r="F419" s="271"/>
      <c r="G419" s="271"/>
      <c r="H419" s="271"/>
    </row>
    <row r="420" spans="2:8">
      <c r="B420" s="271"/>
      <c r="C420" s="475" t="s">
        <v>1104</v>
      </c>
      <c r="D420" s="277"/>
      <c r="E420" s="277"/>
      <c r="F420" s="920" t="s">
        <v>894</v>
      </c>
      <c r="G420" s="920"/>
      <c r="H420" s="271"/>
    </row>
    <row r="421" spans="2:8">
      <c r="B421" s="271"/>
      <c r="C421" s="277"/>
      <c r="D421" s="277"/>
      <c r="E421" s="277"/>
      <c r="F421" s="277"/>
      <c r="G421" s="277"/>
      <c r="H421" s="271"/>
    </row>
    <row r="422" spans="2:8">
      <c r="B422" s="271"/>
      <c r="C422" s="484" t="s">
        <v>310</v>
      </c>
      <c r="D422" s="271"/>
      <c r="E422" s="271"/>
      <c r="F422" s="959" t="s">
        <v>308</v>
      </c>
      <c r="G422" s="959"/>
      <c r="H422" s="959"/>
    </row>
    <row r="423" spans="2:8">
      <c r="B423" s="271"/>
      <c r="C423" s="483" t="s">
        <v>1098</v>
      </c>
      <c r="D423" s="271"/>
      <c r="E423" s="271"/>
      <c r="F423" s="955" t="s">
        <v>309</v>
      </c>
      <c r="G423" s="955"/>
      <c r="H423" s="484"/>
    </row>
    <row r="424" spans="2:8">
      <c r="B424" s="271"/>
      <c r="C424" s="487"/>
      <c r="D424" s="271"/>
      <c r="E424" s="271"/>
      <c r="F424" s="487"/>
      <c r="G424" s="487"/>
      <c r="H424" s="486"/>
    </row>
    <row r="425" spans="2:8">
      <c r="B425" s="271"/>
      <c r="C425" s="487"/>
      <c r="D425" s="271"/>
      <c r="E425" s="271"/>
      <c r="F425" s="487"/>
      <c r="G425" s="487"/>
      <c r="H425" s="486"/>
    </row>
    <row r="426" spans="2:8">
      <c r="B426" s="271"/>
      <c r="C426" s="68"/>
      <c r="D426" s="271"/>
      <c r="E426" s="271"/>
      <c r="F426" s="68"/>
      <c r="G426" s="68"/>
      <c r="H426" s="68"/>
    </row>
    <row r="427" spans="2:8">
      <c r="B427" s="271"/>
      <c r="C427" s="483" t="s">
        <v>784</v>
      </c>
      <c r="D427" s="271"/>
      <c r="E427" s="271"/>
      <c r="F427" s="956" t="s">
        <v>1107</v>
      </c>
      <c r="G427" s="956"/>
      <c r="H427" s="68"/>
    </row>
    <row r="428" spans="2:8">
      <c r="B428" s="271"/>
      <c r="C428" s="483" t="s">
        <v>1108</v>
      </c>
      <c r="D428" s="271"/>
      <c r="E428" s="271"/>
      <c r="F428" s="476"/>
      <c r="G428" s="476"/>
      <c r="H428" s="271"/>
    </row>
    <row r="432" spans="2:8" ht="20.25">
      <c r="B432" s="960" t="s">
        <v>299</v>
      </c>
      <c r="C432" s="960"/>
      <c r="D432" s="960"/>
      <c r="E432" s="960"/>
      <c r="F432" s="960"/>
      <c r="G432" s="960"/>
      <c r="H432" s="960"/>
    </row>
    <row r="433" spans="2:8">
      <c r="B433" s="271"/>
      <c r="C433" s="271"/>
      <c r="D433" s="271"/>
      <c r="E433" s="271"/>
      <c r="F433" s="271"/>
      <c r="G433" s="271"/>
      <c r="H433" s="271"/>
    </row>
    <row r="434" spans="2:8" ht="15.75">
      <c r="B434" s="953" t="s">
        <v>780</v>
      </c>
      <c r="C434" s="953"/>
      <c r="D434" s="953"/>
      <c r="E434" s="953"/>
      <c r="F434" s="953"/>
      <c r="G434" s="953"/>
      <c r="H434" s="953"/>
    </row>
    <row r="435" spans="2:8" ht="15.75">
      <c r="B435" s="953" t="s">
        <v>781</v>
      </c>
      <c r="C435" s="953"/>
      <c r="D435" s="953"/>
      <c r="E435" s="953"/>
      <c r="F435" s="953"/>
      <c r="G435" s="953"/>
      <c r="H435" s="953"/>
    </row>
    <row r="436" spans="2:8">
      <c r="B436" s="539"/>
      <c r="C436" s="539"/>
      <c r="D436" s="539"/>
      <c r="E436" s="539"/>
      <c r="F436" s="539"/>
      <c r="G436" s="271"/>
      <c r="H436" s="271"/>
    </row>
    <row r="437" spans="2:8">
      <c r="B437" s="539">
        <v>1</v>
      </c>
      <c r="C437" s="954" t="s">
        <v>1316</v>
      </c>
      <c r="D437" s="954"/>
      <c r="E437" s="954"/>
      <c r="F437" s="954"/>
      <c r="G437" s="954"/>
      <c r="H437" s="954"/>
    </row>
    <row r="438" spans="2:8">
      <c r="B438" s="539">
        <v>2</v>
      </c>
      <c r="C438" s="954" t="s">
        <v>1313</v>
      </c>
      <c r="D438" s="954"/>
      <c r="E438" s="954"/>
      <c r="F438" s="954"/>
      <c r="G438" s="954"/>
      <c r="H438" s="954"/>
    </row>
    <row r="439" spans="2:8">
      <c r="B439" s="539">
        <v>3</v>
      </c>
      <c r="C439" s="954" t="s">
        <v>1291</v>
      </c>
      <c r="D439" s="954"/>
      <c r="E439" s="954"/>
      <c r="F439" s="954"/>
      <c r="G439" s="954"/>
      <c r="H439" s="954"/>
    </row>
    <row r="440" spans="2:8">
      <c r="B440" s="271"/>
      <c r="C440" s="271"/>
      <c r="D440" s="271"/>
      <c r="E440" s="271"/>
      <c r="F440" s="271"/>
      <c r="G440" s="271"/>
      <c r="H440" s="271"/>
    </row>
    <row r="441" spans="2:8">
      <c r="B441" s="299"/>
      <c r="C441" s="954" t="s">
        <v>1314</v>
      </c>
      <c r="D441" s="954"/>
      <c r="E441" s="954"/>
      <c r="F441" s="954"/>
      <c r="G441" s="954"/>
      <c r="H441" s="954"/>
    </row>
    <row r="442" spans="2:8" ht="15.75" thickBot="1">
      <c r="B442" s="271"/>
      <c r="C442" s="957"/>
      <c r="D442" s="957"/>
      <c r="E442" s="957"/>
      <c r="F442" s="957"/>
      <c r="G442" s="957"/>
      <c r="H442" s="957"/>
    </row>
    <row r="443" spans="2:8" ht="45.75" thickTop="1">
      <c r="B443" s="500" t="s">
        <v>274</v>
      </c>
      <c r="C443" s="501" t="s">
        <v>2</v>
      </c>
      <c r="D443" s="501" t="s">
        <v>1106</v>
      </c>
      <c r="E443" s="501" t="s">
        <v>301</v>
      </c>
      <c r="F443" s="501" t="s">
        <v>302</v>
      </c>
      <c r="G443" s="501" t="s">
        <v>303</v>
      </c>
      <c r="H443" s="502" t="s">
        <v>304</v>
      </c>
    </row>
    <row r="444" spans="2:8">
      <c r="B444" s="530">
        <v>1</v>
      </c>
      <c r="C444" s="533" t="s">
        <v>123</v>
      </c>
      <c r="D444" s="534">
        <v>150000</v>
      </c>
      <c r="E444" s="531"/>
      <c r="F444" s="535">
        <f>D444</f>
        <v>150000</v>
      </c>
      <c r="G444" s="535">
        <f>F444</f>
        <v>150000</v>
      </c>
      <c r="H444" s="532"/>
    </row>
    <row r="445" spans="2:8">
      <c r="B445" s="530">
        <v>2</v>
      </c>
      <c r="C445" s="533" t="s">
        <v>124</v>
      </c>
      <c r="D445" s="534">
        <v>125000</v>
      </c>
      <c r="E445" s="531"/>
      <c r="F445" s="535">
        <f t="shared" ref="F445:F454" si="11">D445</f>
        <v>125000</v>
      </c>
      <c r="G445" s="535">
        <f t="shared" ref="G445:G454" si="12">F445</f>
        <v>125000</v>
      </c>
      <c r="H445" s="532"/>
    </row>
    <row r="446" spans="2:8">
      <c r="B446" s="530">
        <v>3</v>
      </c>
      <c r="C446" s="533" t="s">
        <v>125</v>
      </c>
      <c r="D446" s="534">
        <v>100000</v>
      </c>
      <c r="E446" s="531"/>
      <c r="F446" s="535">
        <f t="shared" si="11"/>
        <v>100000</v>
      </c>
      <c r="G446" s="535">
        <f t="shared" si="12"/>
        <v>100000</v>
      </c>
      <c r="H446" s="532"/>
    </row>
    <row r="447" spans="2:8">
      <c r="B447" s="530">
        <v>4</v>
      </c>
      <c r="C447" s="533" t="s">
        <v>126</v>
      </c>
      <c r="D447" s="534">
        <v>375000</v>
      </c>
      <c r="E447" s="531"/>
      <c r="F447" s="535">
        <f t="shared" si="11"/>
        <v>375000</v>
      </c>
      <c r="G447" s="535">
        <f t="shared" si="12"/>
        <v>375000</v>
      </c>
      <c r="H447" s="532"/>
    </row>
    <row r="448" spans="2:8">
      <c r="B448" s="530">
        <v>5</v>
      </c>
      <c r="C448" s="533" t="s">
        <v>130</v>
      </c>
      <c r="D448" s="534">
        <v>600000</v>
      </c>
      <c r="E448" s="531"/>
      <c r="F448" s="535">
        <f t="shared" si="11"/>
        <v>600000</v>
      </c>
      <c r="G448" s="535">
        <f t="shared" si="12"/>
        <v>600000</v>
      </c>
      <c r="H448" s="532"/>
    </row>
    <row r="449" spans="2:8">
      <c r="B449" s="530">
        <v>6</v>
      </c>
      <c r="C449" s="533" t="s">
        <v>131</v>
      </c>
      <c r="D449" s="534">
        <v>200000</v>
      </c>
      <c r="E449" s="531"/>
      <c r="F449" s="535">
        <f t="shared" si="11"/>
        <v>200000</v>
      </c>
      <c r="G449" s="535">
        <f t="shared" si="12"/>
        <v>200000</v>
      </c>
      <c r="H449" s="532"/>
    </row>
    <row r="450" spans="2:8">
      <c r="B450" s="530">
        <v>7</v>
      </c>
      <c r="C450" s="533" t="s">
        <v>127</v>
      </c>
      <c r="D450" s="534">
        <v>200000</v>
      </c>
      <c r="E450" s="531"/>
      <c r="F450" s="535">
        <f t="shared" si="11"/>
        <v>200000</v>
      </c>
      <c r="G450" s="535">
        <f t="shared" si="12"/>
        <v>200000</v>
      </c>
      <c r="H450" s="532"/>
    </row>
    <row r="451" spans="2:8">
      <c r="B451" s="530">
        <v>8</v>
      </c>
      <c r="C451" s="533" t="s">
        <v>128</v>
      </c>
      <c r="D451" s="534">
        <v>250000</v>
      </c>
      <c r="E451" s="531"/>
      <c r="F451" s="535">
        <f t="shared" si="11"/>
        <v>250000</v>
      </c>
      <c r="G451" s="535">
        <f t="shared" si="12"/>
        <v>250000</v>
      </c>
      <c r="H451" s="532"/>
    </row>
    <row r="452" spans="2:8">
      <c r="B452" s="530">
        <v>9</v>
      </c>
      <c r="C452" s="533" t="s">
        <v>1315</v>
      </c>
      <c r="D452" s="534">
        <v>1000000</v>
      </c>
      <c r="E452" s="531"/>
      <c r="F452" s="535">
        <f t="shared" si="11"/>
        <v>1000000</v>
      </c>
      <c r="G452" s="535">
        <f t="shared" si="12"/>
        <v>1000000</v>
      </c>
      <c r="H452" s="532"/>
    </row>
    <row r="453" spans="2:8">
      <c r="B453" s="530">
        <v>10</v>
      </c>
      <c r="C453" s="533" t="s">
        <v>1092</v>
      </c>
      <c r="D453" s="534">
        <v>350000</v>
      </c>
      <c r="E453" s="531"/>
      <c r="F453" s="535">
        <f t="shared" si="11"/>
        <v>350000</v>
      </c>
      <c r="G453" s="535">
        <f t="shared" si="12"/>
        <v>350000</v>
      </c>
      <c r="H453" s="532"/>
    </row>
    <row r="454" spans="2:8">
      <c r="B454" s="530">
        <v>11</v>
      </c>
      <c r="C454" s="533" t="s">
        <v>1093</v>
      </c>
      <c r="D454" s="534">
        <v>700000</v>
      </c>
      <c r="E454" s="531"/>
      <c r="F454" s="535">
        <f t="shared" si="11"/>
        <v>700000</v>
      </c>
      <c r="G454" s="535">
        <f t="shared" si="12"/>
        <v>700000</v>
      </c>
      <c r="H454" s="532"/>
    </row>
    <row r="455" spans="2:8">
      <c r="B455" s="530"/>
      <c r="C455" s="533"/>
      <c r="D455" s="534"/>
      <c r="E455" s="531"/>
      <c r="F455" s="535"/>
      <c r="G455" s="535"/>
      <c r="H455" s="532"/>
    </row>
    <row r="456" spans="2:8" ht="15.75" thickBot="1">
      <c r="B456" s="525"/>
      <c r="C456" s="526" t="s">
        <v>263</v>
      </c>
      <c r="D456" s="527">
        <f>SUM(D444:D455)</f>
        <v>4050000</v>
      </c>
      <c r="E456" s="528"/>
      <c r="F456" s="544">
        <f>SUM(F444:F455)</f>
        <v>4050000</v>
      </c>
      <c r="G456" s="544">
        <f>SUM(G444:G455)</f>
        <v>4050000</v>
      </c>
      <c r="H456" s="529"/>
    </row>
    <row r="457" spans="2:8" ht="15.75" thickTop="1">
      <c r="B457" s="271"/>
      <c r="C457" s="271"/>
      <c r="D457" s="271"/>
      <c r="E457" s="271"/>
      <c r="F457" s="271"/>
      <c r="G457" s="271"/>
      <c r="H457" s="271"/>
    </row>
    <row r="458" spans="2:8">
      <c r="B458" s="271"/>
      <c r="C458" s="271" t="s">
        <v>306</v>
      </c>
      <c r="D458" s="271"/>
      <c r="E458" s="271"/>
      <c r="F458" s="271" t="s">
        <v>1286</v>
      </c>
      <c r="G458" s="271"/>
      <c r="H458" s="271"/>
    </row>
    <row r="459" spans="2:8">
      <c r="B459" s="271"/>
      <c r="C459" s="539" t="s">
        <v>307</v>
      </c>
      <c r="D459" s="271"/>
      <c r="E459" s="271"/>
      <c r="F459" s="958" t="s">
        <v>305</v>
      </c>
      <c r="G459" s="958"/>
      <c r="H459" s="271"/>
    </row>
    <row r="460" spans="2:8">
      <c r="B460" s="271"/>
      <c r="C460" s="271"/>
      <c r="D460" s="271"/>
      <c r="E460" s="271"/>
      <c r="F460" s="271"/>
      <c r="G460" s="271"/>
      <c r="H460" s="271"/>
    </row>
    <row r="461" spans="2:8">
      <c r="B461" s="271"/>
      <c r="C461" s="271"/>
      <c r="D461" s="271"/>
      <c r="E461" s="271"/>
      <c r="F461" s="271"/>
      <c r="G461" s="271"/>
      <c r="H461" s="271"/>
    </row>
    <row r="462" spans="2:8">
      <c r="B462" s="271"/>
      <c r="C462" s="271"/>
      <c r="D462" s="271"/>
      <c r="E462" s="271"/>
      <c r="F462" s="271"/>
      <c r="G462" s="271"/>
      <c r="H462" s="271"/>
    </row>
    <row r="463" spans="2:8">
      <c r="B463" s="271"/>
      <c r="C463" s="271"/>
      <c r="D463" s="271"/>
      <c r="E463" s="271"/>
      <c r="F463" s="271"/>
      <c r="G463" s="271"/>
      <c r="H463" s="271"/>
    </row>
    <row r="464" spans="2:8">
      <c r="B464" s="271"/>
      <c r="C464" s="271"/>
      <c r="D464" s="271"/>
      <c r="E464" s="271"/>
      <c r="F464" s="271"/>
      <c r="G464" s="271"/>
      <c r="H464" s="271"/>
    </row>
    <row r="465" spans="2:8">
      <c r="B465" s="271"/>
      <c r="C465" s="537" t="s">
        <v>1104</v>
      </c>
      <c r="D465" s="277"/>
      <c r="E465" s="277"/>
      <c r="F465" s="920" t="s">
        <v>894</v>
      </c>
      <c r="G465" s="920"/>
      <c r="H465" s="271"/>
    </row>
    <row r="466" spans="2:8">
      <c r="B466" s="271"/>
      <c r="C466" s="277"/>
      <c r="D466" s="277"/>
      <c r="E466" s="277"/>
      <c r="F466" s="277"/>
      <c r="G466" s="277"/>
      <c r="H466" s="271"/>
    </row>
    <row r="467" spans="2:8">
      <c r="B467" s="271"/>
      <c r="C467" s="484" t="s">
        <v>310</v>
      </c>
      <c r="D467" s="271"/>
      <c r="E467" s="271"/>
      <c r="F467" s="959" t="s">
        <v>308</v>
      </c>
      <c r="G467" s="959"/>
      <c r="H467" s="959"/>
    </row>
    <row r="468" spans="2:8">
      <c r="B468" s="271"/>
      <c r="C468" s="538" t="s">
        <v>1098</v>
      </c>
      <c r="D468" s="271"/>
      <c r="E468" s="271"/>
      <c r="F468" s="955" t="s">
        <v>309</v>
      </c>
      <c r="G468" s="955"/>
      <c r="H468" s="484"/>
    </row>
    <row r="469" spans="2:8">
      <c r="B469" s="271"/>
      <c r="C469" s="487"/>
      <c r="D469" s="271"/>
      <c r="E469" s="271"/>
      <c r="F469" s="487"/>
      <c r="G469" s="487"/>
      <c r="H469" s="486"/>
    </row>
    <row r="470" spans="2:8">
      <c r="B470" s="271"/>
      <c r="C470" s="487"/>
      <c r="D470" s="271"/>
      <c r="E470" s="271"/>
      <c r="F470" s="487"/>
      <c r="G470" s="487"/>
      <c r="H470" s="486"/>
    </row>
    <row r="471" spans="2:8">
      <c r="B471" s="271"/>
      <c r="C471" s="68"/>
      <c r="D471" s="271"/>
      <c r="E471" s="271"/>
      <c r="F471" s="68"/>
      <c r="G471" s="68"/>
      <c r="H471" s="68"/>
    </row>
    <row r="472" spans="2:8">
      <c r="B472" s="271"/>
      <c r="C472" s="538" t="s">
        <v>784</v>
      </c>
      <c r="D472" s="271"/>
      <c r="E472" s="271"/>
      <c r="F472" s="956" t="s">
        <v>1107</v>
      </c>
      <c r="G472" s="956"/>
      <c r="H472" s="68"/>
    </row>
    <row r="473" spans="2:8">
      <c r="B473" s="271"/>
      <c r="C473" s="538" t="s">
        <v>1108</v>
      </c>
      <c r="D473" s="271"/>
      <c r="E473" s="271"/>
      <c r="F473" s="539"/>
      <c r="G473" s="539"/>
      <c r="H473" s="271"/>
    </row>
    <row r="475" spans="2:8" ht="20.25">
      <c r="B475" s="960" t="s">
        <v>299</v>
      </c>
      <c r="C475" s="960"/>
      <c r="D475" s="960"/>
      <c r="E475" s="960"/>
      <c r="F475" s="960"/>
      <c r="G475" s="960"/>
      <c r="H475" s="960"/>
    </row>
    <row r="476" spans="2:8">
      <c r="B476" s="271"/>
      <c r="C476" s="271"/>
      <c r="D476" s="271"/>
      <c r="E476" s="271"/>
      <c r="F476" s="271"/>
      <c r="G476" s="271"/>
      <c r="H476" s="271"/>
    </row>
    <row r="477" spans="2:8" ht="15.75">
      <c r="B477" s="953" t="s">
        <v>780</v>
      </c>
      <c r="C477" s="953"/>
      <c r="D477" s="953"/>
      <c r="E477" s="953"/>
      <c r="F477" s="953"/>
      <c r="G477" s="953"/>
      <c r="H477" s="953"/>
    </row>
    <row r="478" spans="2:8" ht="15.75">
      <c r="B478" s="953" t="s">
        <v>781</v>
      </c>
      <c r="C478" s="953"/>
      <c r="D478" s="953"/>
      <c r="E478" s="953"/>
      <c r="F478" s="953"/>
      <c r="G478" s="953"/>
      <c r="H478" s="953"/>
    </row>
    <row r="479" spans="2:8">
      <c r="B479" s="547"/>
      <c r="C479" s="547"/>
      <c r="D479" s="547"/>
      <c r="E479" s="547"/>
      <c r="F479" s="547"/>
      <c r="G479" s="271"/>
      <c r="H479" s="271"/>
    </row>
    <row r="480" spans="2:8">
      <c r="B480" s="547">
        <v>1</v>
      </c>
      <c r="C480" s="954" t="s">
        <v>1319</v>
      </c>
      <c r="D480" s="954"/>
      <c r="E480" s="954"/>
      <c r="F480" s="954"/>
      <c r="G480" s="954"/>
      <c r="H480" s="954"/>
    </row>
    <row r="481" spans="2:8">
      <c r="B481" s="547">
        <v>2</v>
      </c>
      <c r="C481" s="954" t="s">
        <v>1113</v>
      </c>
      <c r="D481" s="954"/>
      <c r="E481" s="954"/>
      <c r="F481" s="954"/>
      <c r="G481" s="954"/>
      <c r="H481" s="954"/>
    </row>
    <row r="482" spans="2:8">
      <c r="B482" s="547">
        <v>3</v>
      </c>
      <c r="C482" s="954" t="s">
        <v>1320</v>
      </c>
      <c r="D482" s="954"/>
      <c r="E482" s="954"/>
      <c r="F482" s="954"/>
      <c r="G482" s="954"/>
      <c r="H482" s="954"/>
    </row>
    <row r="483" spans="2:8">
      <c r="B483" s="271"/>
      <c r="C483" s="271"/>
      <c r="D483" s="271"/>
      <c r="E483" s="271"/>
      <c r="F483" s="271"/>
      <c r="G483" s="271"/>
      <c r="H483" s="271"/>
    </row>
    <row r="484" spans="2:8">
      <c r="B484" s="299"/>
      <c r="C484" s="299" t="s">
        <v>1321</v>
      </c>
      <c r="D484" s="299"/>
      <c r="E484" s="299"/>
      <c r="F484" s="271"/>
      <c r="G484" s="271"/>
      <c r="H484" s="271"/>
    </row>
    <row r="485" spans="2:8" ht="15.75" thickBot="1">
      <c r="B485" s="271"/>
      <c r="C485" s="271"/>
      <c r="D485" s="271"/>
      <c r="E485" s="271"/>
      <c r="F485" s="271"/>
      <c r="G485" s="271"/>
      <c r="H485" s="271"/>
    </row>
    <row r="486" spans="2:8" ht="45.75" thickTop="1">
      <c r="B486" s="500" t="s">
        <v>274</v>
      </c>
      <c r="C486" s="501" t="s">
        <v>2</v>
      </c>
      <c r="D486" s="501" t="s">
        <v>1106</v>
      </c>
      <c r="E486" s="501" t="s">
        <v>301</v>
      </c>
      <c r="F486" s="501" t="s">
        <v>302</v>
      </c>
      <c r="G486" s="501" t="s">
        <v>303</v>
      </c>
      <c r="H486" s="502" t="s">
        <v>304</v>
      </c>
    </row>
    <row r="487" spans="2:8" ht="15.75">
      <c r="B487" s="503" t="s">
        <v>1105</v>
      </c>
      <c r="C487" s="504" t="s">
        <v>1250</v>
      </c>
      <c r="D487" s="488">
        <v>513947616</v>
      </c>
      <c r="E487" s="505">
        <v>270505000</v>
      </c>
      <c r="F487" s="506">
        <v>36700000</v>
      </c>
      <c r="G487" s="506">
        <f>E487+F487</f>
        <v>307205000</v>
      </c>
      <c r="H487" s="507">
        <f>D487-E487</f>
        <v>243442616</v>
      </c>
    </row>
    <row r="488" spans="2:8" ht="15.75">
      <c r="B488" s="308"/>
      <c r="C488" s="508"/>
      <c r="D488" s="257"/>
      <c r="E488" s="509"/>
      <c r="F488" s="510"/>
      <c r="G488" s="510"/>
      <c r="H488" s="511"/>
    </row>
    <row r="489" spans="2:8" ht="15.75">
      <c r="B489" s="308"/>
      <c r="C489" s="508"/>
      <c r="D489" s="257"/>
      <c r="E489" s="509"/>
      <c r="F489" s="510"/>
      <c r="G489" s="510"/>
      <c r="H489" s="511"/>
    </row>
    <row r="490" spans="2:8" ht="15.75" thickBot="1">
      <c r="B490" s="512"/>
      <c r="C490" s="513" t="s">
        <v>263</v>
      </c>
      <c r="D490" s="514">
        <f>SUM(D487:D489)</f>
        <v>513947616</v>
      </c>
      <c r="E490" s="515">
        <v>0</v>
      </c>
      <c r="F490" s="514">
        <f>SUM(F487:F489)</f>
        <v>36700000</v>
      </c>
      <c r="G490" s="514">
        <f>SUM(G487:G489)</f>
        <v>307205000</v>
      </c>
      <c r="H490" s="516">
        <f>SUM(H487:H489)</f>
        <v>243442616</v>
      </c>
    </row>
    <row r="491" spans="2:8" ht="15.75" thickTop="1">
      <c r="B491" s="271"/>
      <c r="C491" s="271"/>
      <c r="D491" s="271"/>
      <c r="E491" s="271"/>
      <c r="F491" s="271"/>
      <c r="G491" s="271"/>
      <c r="H491" s="271"/>
    </row>
    <row r="492" spans="2:8">
      <c r="B492" s="271"/>
      <c r="C492" s="271" t="s">
        <v>306</v>
      </c>
      <c r="D492" s="271"/>
      <c r="E492" s="271"/>
      <c r="F492" s="271" t="s">
        <v>1322</v>
      </c>
      <c r="G492" s="271"/>
      <c r="H492" s="271"/>
    </row>
    <row r="493" spans="2:8">
      <c r="B493" s="271"/>
      <c r="C493" s="547" t="s">
        <v>307</v>
      </c>
      <c r="D493" s="271"/>
      <c r="E493" s="271"/>
      <c r="F493" s="958" t="s">
        <v>305</v>
      </c>
      <c r="G493" s="958"/>
      <c r="H493" s="271"/>
    </row>
    <row r="494" spans="2:8">
      <c r="B494" s="271"/>
      <c r="C494" s="271"/>
      <c r="D494" s="271"/>
      <c r="E494" s="271"/>
      <c r="F494" s="271"/>
      <c r="G494" s="271"/>
      <c r="H494" s="271"/>
    </row>
    <row r="495" spans="2:8">
      <c r="B495" s="271"/>
      <c r="C495" s="271"/>
      <c r="D495" s="271"/>
      <c r="E495" s="271"/>
      <c r="F495" s="271"/>
      <c r="G495" s="271"/>
      <c r="H495" s="271"/>
    </row>
    <row r="496" spans="2:8">
      <c r="B496" s="271"/>
      <c r="C496" s="271"/>
      <c r="D496" s="271"/>
      <c r="E496" s="271"/>
      <c r="F496" s="271"/>
      <c r="G496" s="271"/>
      <c r="H496" s="271"/>
    </row>
    <row r="497" spans="2:8">
      <c r="B497" s="271"/>
      <c r="C497" s="271"/>
      <c r="D497" s="271"/>
      <c r="E497" s="271"/>
      <c r="F497" s="271"/>
      <c r="G497" s="271"/>
      <c r="H497" s="271"/>
    </row>
    <row r="498" spans="2:8">
      <c r="B498" s="271"/>
      <c r="C498" s="271"/>
      <c r="D498" s="271"/>
      <c r="E498" s="271"/>
      <c r="F498" s="271"/>
      <c r="G498" s="271"/>
      <c r="H498" s="271"/>
    </row>
    <row r="499" spans="2:8">
      <c r="B499" s="271"/>
      <c r="C499" s="545" t="s">
        <v>1104</v>
      </c>
      <c r="D499" s="277"/>
      <c r="E499" s="277"/>
      <c r="F499" s="920" t="s">
        <v>894</v>
      </c>
      <c r="G499" s="920"/>
      <c r="H499" s="271"/>
    </row>
    <row r="500" spans="2:8">
      <c r="B500" s="271"/>
      <c r="C500" s="277"/>
      <c r="D500" s="277"/>
      <c r="E500" s="277"/>
      <c r="F500" s="277"/>
      <c r="G500" s="277"/>
      <c r="H500" s="271"/>
    </row>
    <row r="501" spans="2:8">
      <c r="B501" s="271"/>
      <c r="C501" s="484" t="s">
        <v>310</v>
      </c>
      <c r="D501" s="271"/>
      <c r="E501" s="271"/>
      <c r="F501" s="959" t="s">
        <v>308</v>
      </c>
      <c r="G501" s="959"/>
      <c r="H501" s="959"/>
    </row>
    <row r="502" spans="2:8">
      <c r="B502" s="271"/>
      <c r="C502" s="546" t="s">
        <v>1098</v>
      </c>
      <c r="D502" s="271"/>
      <c r="E502" s="271"/>
      <c r="F502" s="955" t="s">
        <v>309</v>
      </c>
      <c r="G502" s="955"/>
      <c r="H502" s="484"/>
    </row>
    <row r="503" spans="2:8">
      <c r="B503" s="271"/>
      <c r="C503" s="487"/>
      <c r="D503" s="271"/>
      <c r="E503" s="271"/>
      <c r="F503" s="487"/>
      <c r="G503" s="487"/>
      <c r="H503" s="486"/>
    </row>
    <row r="504" spans="2:8">
      <c r="B504" s="271"/>
      <c r="C504" s="487"/>
      <c r="D504" s="271"/>
      <c r="E504" s="271"/>
      <c r="F504" s="487"/>
      <c r="G504" s="487"/>
      <c r="H504" s="486"/>
    </row>
    <row r="505" spans="2:8">
      <c r="B505" s="271"/>
      <c r="C505" s="68"/>
      <c r="D505" s="271"/>
      <c r="E505" s="271"/>
      <c r="F505" s="68"/>
      <c r="G505" s="68"/>
      <c r="H505" s="68"/>
    </row>
    <row r="506" spans="2:8">
      <c r="B506" s="271"/>
      <c r="C506" s="546" t="s">
        <v>784</v>
      </c>
      <c r="D506" s="271"/>
      <c r="E506" s="271"/>
      <c r="F506" s="956" t="s">
        <v>1107</v>
      </c>
      <c r="G506" s="956"/>
      <c r="H506" s="68"/>
    </row>
    <row r="507" spans="2:8">
      <c r="B507" s="271"/>
      <c r="C507" s="546" t="s">
        <v>1108</v>
      </c>
      <c r="D507" s="271"/>
      <c r="E507" s="271"/>
      <c r="F507" s="547"/>
      <c r="G507" s="547"/>
      <c r="H507" s="271"/>
    </row>
    <row r="513" spans="2:9" ht="18.75">
      <c r="B513" s="937" t="s">
        <v>299</v>
      </c>
      <c r="C513" s="937"/>
      <c r="D513" s="937"/>
      <c r="E513" s="937"/>
      <c r="F513" s="937"/>
      <c r="G513" s="937"/>
      <c r="H513" s="937"/>
      <c r="I513" s="271"/>
    </row>
    <row r="514" spans="2:9" ht="15.75">
      <c r="B514" s="576"/>
      <c r="C514" s="576"/>
      <c r="D514" s="561"/>
      <c r="E514" s="577"/>
      <c r="F514" s="577"/>
      <c r="G514" s="576"/>
      <c r="H514" s="576"/>
      <c r="I514" s="271"/>
    </row>
    <row r="515" spans="2:9" ht="15.75">
      <c r="B515" s="916" t="s">
        <v>780</v>
      </c>
      <c r="C515" s="916"/>
      <c r="D515" s="916"/>
      <c r="E515" s="916"/>
      <c r="F515" s="916"/>
      <c r="G515" s="916"/>
      <c r="H515" s="916"/>
      <c r="I515" s="271"/>
    </row>
    <row r="516" spans="2:9" ht="15.75">
      <c r="B516" s="916" t="s">
        <v>781</v>
      </c>
      <c r="C516" s="916"/>
      <c r="D516" s="916"/>
      <c r="E516" s="916"/>
      <c r="F516" s="916"/>
      <c r="G516" s="916"/>
      <c r="H516" s="916"/>
      <c r="I516" s="271"/>
    </row>
    <row r="517" spans="2:9" ht="15.75">
      <c r="B517" s="576" t="s">
        <v>782</v>
      </c>
      <c r="C517" s="576"/>
      <c r="D517" s="561"/>
      <c r="E517" s="577"/>
      <c r="F517" s="577"/>
      <c r="G517" s="576"/>
      <c r="H517" s="576"/>
      <c r="I517" s="271"/>
    </row>
    <row r="518" spans="2:9" ht="15.75">
      <c r="B518" s="561">
        <v>1</v>
      </c>
      <c r="C518" s="578" t="s">
        <v>976</v>
      </c>
      <c r="D518" s="578"/>
      <c r="E518" s="578"/>
      <c r="F518" s="577"/>
      <c r="G518" s="916" t="s">
        <v>1329</v>
      </c>
      <c r="H518" s="916"/>
      <c r="I518" s="271"/>
    </row>
    <row r="519" spans="2:9" ht="15.75">
      <c r="B519" s="561">
        <v>2</v>
      </c>
      <c r="C519" s="917" t="s">
        <v>1331</v>
      </c>
      <c r="D519" s="917"/>
      <c r="E519" s="917"/>
      <c r="F519" s="577"/>
      <c r="G519" s="576"/>
      <c r="H519" s="576"/>
      <c r="I519" s="271"/>
    </row>
    <row r="520" spans="2:9" ht="15.75" customHeight="1">
      <c r="B520" s="561">
        <v>3</v>
      </c>
      <c r="C520" s="917" t="s">
        <v>1332</v>
      </c>
      <c r="D520" s="917"/>
      <c r="E520" s="917"/>
      <c r="F520" s="577"/>
      <c r="G520" s="576"/>
      <c r="H520" s="576"/>
      <c r="I520" s="271"/>
    </row>
    <row r="521" spans="2:9" ht="15.75">
      <c r="B521" s="576"/>
      <c r="C521" s="576"/>
      <c r="D521" s="561"/>
      <c r="E521" s="577"/>
      <c r="F521" s="577"/>
      <c r="G521" s="576"/>
      <c r="H521" s="576"/>
      <c r="I521" s="271"/>
    </row>
    <row r="522" spans="2:9" ht="15.75" customHeight="1">
      <c r="B522" s="951" t="s">
        <v>979</v>
      </c>
      <c r="C522" s="951"/>
      <c r="D522" s="951"/>
      <c r="E522" s="951"/>
      <c r="F522" s="951"/>
      <c r="G522" s="951"/>
      <c r="H522" s="951"/>
      <c r="I522" s="597"/>
    </row>
    <row r="523" spans="2:9" ht="16.5" thickBot="1">
      <c r="B523" s="576"/>
      <c r="C523" s="576"/>
      <c r="D523" s="576"/>
      <c r="E523" s="576"/>
      <c r="F523" s="576"/>
      <c r="G523" s="576"/>
      <c r="H523" s="576"/>
      <c r="I523" s="271"/>
    </row>
    <row r="524" spans="2:9" ht="48" thickTop="1">
      <c r="B524" s="598" t="s">
        <v>274</v>
      </c>
      <c r="C524" s="599" t="s">
        <v>2</v>
      </c>
      <c r="D524" s="599" t="s">
        <v>1106</v>
      </c>
      <c r="E524" s="599" t="s">
        <v>301</v>
      </c>
      <c r="F524" s="599" t="s">
        <v>302</v>
      </c>
      <c r="G524" s="599" t="s">
        <v>303</v>
      </c>
      <c r="H524" s="600" t="s">
        <v>304</v>
      </c>
      <c r="I524" s="271"/>
    </row>
    <row r="525" spans="2:9" ht="15.75" customHeight="1">
      <c r="B525" s="601">
        <v>1</v>
      </c>
      <c r="C525" s="508" t="s">
        <v>123</v>
      </c>
      <c r="D525" s="602">
        <v>160000</v>
      </c>
      <c r="E525" s="603"/>
      <c r="F525" s="604">
        <f>D525</f>
        <v>160000</v>
      </c>
      <c r="G525" s="604">
        <f>F525</f>
        <v>160000</v>
      </c>
      <c r="H525" s="605"/>
      <c r="I525" s="271"/>
    </row>
    <row r="526" spans="2:9" ht="15.75">
      <c r="B526" s="601">
        <v>2</v>
      </c>
      <c r="C526" s="508" t="s">
        <v>124</v>
      </c>
      <c r="D526" s="602">
        <v>150000</v>
      </c>
      <c r="E526" s="603"/>
      <c r="F526" s="604">
        <f t="shared" ref="F526:F542" si="13">D526</f>
        <v>150000</v>
      </c>
      <c r="G526" s="604">
        <f t="shared" ref="G526:G542" si="14">F526</f>
        <v>150000</v>
      </c>
      <c r="H526" s="605"/>
      <c r="I526" s="271"/>
    </row>
    <row r="527" spans="2:9" ht="15.75">
      <c r="B527" s="601">
        <v>3</v>
      </c>
      <c r="C527" s="508" t="s">
        <v>125</v>
      </c>
      <c r="D527" s="602">
        <v>125000</v>
      </c>
      <c r="E527" s="603"/>
      <c r="F527" s="604">
        <f t="shared" si="13"/>
        <v>125000</v>
      </c>
      <c r="G527" s="604">
        <f t="shared" si="14"/>
        <v>125000</v>
      </c>
      <c r="H527" s="605"/>
      <c r="I527" s="271"/>
    </row>
    <row r="528" spans="2:9" ht="15.75">
      <c r="B528" s="601">
        <v>4</v>
      </c>
      <c r="C528" s="508" t="s">
        <v>126</v>
      </c>
      <c r="D528" s="602">
        <v>1800000</v>
      </c>
      <c r="E528" s="603"/>
      <c r="F528" s="604">
        <f t="shared" si="13"/>
        <v>1800000</v>
      </c>
      <c r="G528" s="604">
        <f t="shared" si="14"/>
        <v>1800000</v>
      </c>
      <c r="H528" s="605"/>
      <c r="I528" s="271"/>
    </row>
    <row r="529" spans="2:9" ht="15.75">
      <c r="B529" s="601">
        <v>5</v>
      </c>
      <c r="C529" s="585" t="s">
        <v>569</v>
      </c>
      <c r="D529" s="602">
        <v>10000000</v>
      </c>
      <c r="E529" s="603"/>
      <c r="F529" s="604">
        <f t="shared" si="13"/>
        <v>10000000</v>
      </c>
      <c r="G529" s="604">
        <f t="shared" si="14"/>
        <v>10000000</v>
      </c>
      <c r="H529" s="605"/>
      <c r="I529" s="271"/>
    </row>
    <row r="530" spans="2:9" ht="15.75">
      <c r="B530" s="601">
        <v>6</v>
      </c>
      <c r="C530" s="585" t="s">
        <v>492</v>
      </c>
      <c r="D530" s="602">
        <v>2250000</v>
      </c>
      <c r="E530" s="603"/>
      <c r="F530" s="604">
        <f t="shared" si="13"/>
        <v>2250000</v>
      </c>
      <c r="G530" s="604">
        <f t="shared" si="14"/>
        <v>2250000</v>
      </c>
      <c r="H530" s="605"/>
      <c r="I530" s="271"/>
    </row>
    <row r="531" spans="2:9" ht="15.75">
      <c r="B531" s="601">
        <v>7</v>
      </c>
      <c r="C531" s="585" t="s">
        <v>486</v>
      </c>
      <c r="D531" s="602">
        <v>600000</v>
      </c>
      <c r="E531" s="603"/>
      <c r="F531" s="604">
        <f t="shared" si="13"/>
        <v>600000</v>
      </c>
      <c r="G531" s="604">
        <f t="shared" si="14"/>
        <v>600000</v>
      </c>
      <c r="H531" s="605"/>
      <c r="I531" s="271"/>
    </row>
    <row r="532" spans="2:9" ht="18" customHeight="1">
      <c r="B532" s="601">
        <v>8</v>
      </c>
      <c r="C532" s="585" t="s">
        <v>493</v>
      </c>
      <c r="D532" s="602">
        <v>2000000</v>
      </c>
      <c r="E532" s="603"/>
      <c r="F532" s="604">
        <f t="shared" si="13"/>
        <v>2000000</v>
      </c>
      <c r="G532" s="604">
        <f t="shared" si="14"/>
        <v>2000000</v>
      </c>
      <c r="H532" s="605"/>
      <c r="I532" s="271"/>
    </row>
    <row r="533" spans="2:9" ht="15.75">
      <c r="B533" s="601">
        <v>9</v>
      </c>
      <c r="C533" s="585" t="s">
        <v>487</v>
      </c>
      <c r="D533" s="602">
        <v>400000</v>
      </c>
      <c r="E533" s="603"/>
      <c r="F533" s="604">
        <f t="shared" si="13"/>
        <v>400000</v>
      </c>
      <c r="G533" s="604">
        <f t="shared" si="14"/>
        <v>400000</v>
      </c>
      <c r="H533" s="605"/>
      <c r="I533" s="271"/>
    </row>
    <row r="534" spans="2:9" ht="15.75">
      <c r="B534" s="601">
        <v>10</v>
      </c>
      <c r="C534" s="585" t="s">
        <v>489</v>
      </c>
      <c r="D534" s="602">
        <v>850000</v>
      </c>
      <c r="E534" s="603"/>
      <c r="F534" s="604">
        <f t="shared" si="13"/>
        <v>850000</v>
      </c>
      <c r="G534" s="604">
        <f t="shared" si="14"/>
        <v>850000</v>
      </c>
      <c r="H534" s="605"/>
      <c r="I534" s="271"/>
    </row>
    <row r="535" spans="2:9" ht="15.75">
      <c r="B535" s="601">
        <v>11</v>
      </c>
      <c r="C535" s="585" t="s">
        <v>490</v>
      </c>
      <c r="D535" s="602">
        <v>1000000</v>
      </c>
      <c r="E535" s="603"/>
      <c r="F535" s="604">
        <f t="shared" si="13"/>
        <v>1000000</v>
      </c>
      <c r="G535" s="604">
        <f t="shared" si="14"/>
        <v>1000000</v>
      </c>
      <c r="H535" s="605"/>
      <c r="I535" s="271"/>
    </row>
    <row r="536" spans="2:9" ht="15.75">
      <c r="B536" s="601">
        <v>12</v>
      </c>
      <c r="C536" s="585" t="s">
        <v>488</v>
      </c>
      <c r="D536" s="602">
        <v>1500000</v>
      </c>
      <c r="E536" s="603"/>
      <c r="F536" s="604">
        <f t="shared" si="13"/>
        <v>1500000</v>
      </c>
      <c r="G536" s="604">
        <f t="shared" si="14"/>
        <v>1500000</v>
      </c>
      <c r="H536" s="605"/>
      <c r="I536" s="271"/>
    </row>
    <row r="537" spans="2:9" ht="15.75">
      <c r="B537" s="601">
        <v>13</v>
      </c>
      <c r="C537" s="585" t="s">
        <v>494</v>
      </c>
      <c r="D537" s="602">
        <v>10000000</v>
      </c>
      <c r="E537" s="603"/>
      <c r="F537" s="604">
        <f t="shared" si="13"/>
        <v>10000000</v>
      </c>
      <c r="G537" s="604">
        <f t="shared" si="14"/>
        <v>10000000</v>
      </c>
      <c r="H537" s="605"/>
      <c r="I537" s="271"/>
    </row>
    <row r="538" spans="2:9" ht="15.75">
      <c r="B538" s="601">
        <v>14</v>
      </c>
      <c r="C538" s="585" t="s">
        <v>491</v>
      </c>
      <c r="D538" s="602">
        <v>2250000</v>
      </c>
      <c r="E538" s="603"/>
      <c r="F538" s="604">
        <f t="shared" si="13"/>
        <v>2250000</v>
      </c>
      <c r="G538" s="604">
        <f t="shared" si="14"/>
        <v>2250000</v>
      </c>
      <c r="H538" s="605"/>
      <c r="I538" s="271"/>
    </row>
    <row r="539" spans="2:9" ht="15.75">
      <c r="B539" s="601">
        <v>15</v>
      </c>
      <c r="C539" s="585" t="s">
        <v>127</v>
      </c>
      <c r="D539" s="606">
        <v>200000</v>
      </c>
      <c r="E539" s="607"/>
      <c r="F539" s="604">
        <f t="shared" si="13"/>
        <v>200000</v>
      </c>
      <c r="G539" s="604">
        <f t="shared" si="14"/>
        <v>200000</v>
      </c>
      <c r="H539" s="608"/>
      <c r="I539" s="271"/>
    </row>
    <row r="540" spans="2:9" ht="15.75">
      <c r="B540" s="601">
        <v>16</v>
      </c>
      <c r="C540" s="585" t="s">
        <v>173</v>
      </c>
      <c r="D540" s="609">
        <v>7000000</v>
      </c>
      <c r="E540" s="610"/>
      <c r="F540" s="604">
        <f t="shared" si="13"/>
        <v>7000000</v>
      </c>
      <c r="G540" s="604">
        <f t="shared" si="14"/>
        <v>7000000</v>
      </c>
      <c r="H540" s="611"/>
      <c r="I540" s="271"/>
    </row>
    <row r="541" spans="2:9" ht="15.75">
      <c r="B541" s="601">
        <v>17</v>
      </c>
      <c r="C541" s="585" t="s">
        <v>128</v>
      </c>
      <c r="D541" s="609">
        <v>225000</v>
      </c>
      <c r="E541" s="610"/>
      <c r="F541" s="604">
        <f t="shared" si="13"/>
        <v>225000</v>
      </c>
      <c r="G541" s="604">
        <f t="shared" si="14"/>
        <v>225000</v>
      </c>
      <c r="H541" s="611"/>
      <c r="I541" s="271"/>
    </row>
    <row r="542" spans="2:9" ht="16.5" thickBot="1">
      <c r="B542" s="612"/>
      <c r="C542" s="613" t="s">
        <v>263</v>
      </c>
      <c r="D542" s="614">
        <f>SUM(D525:D541)</f>
        <v>40510000</v>
      </c>
      <c r="E542" s="615">
        <v>0</v>
      </c>
      <c r="F542" s="616">
        <f t="shared" si="13"/>
        <v>40510000</v>
      </c>
      <c r="G542" s="616">
        <f t="shared" si="14"/>
        <v>40510000</v>
      </c>
      <c r="H542" s="617">
        <f>SUM(H539:H541)</f>
        <v>0</v>
      </c>
      <c r="I542" s="271"/>
    </row>
    <row r="543" spans="2:9" ht="16.5" thickTop="1">
      <c r="B543" s="576"/>
      <c r="C543" s="576"/>
      <c r="D543" s="576"/>
      <c r="E543" s="576"/>
      <c r="F543" s="576"/>
      <c r="G543" s="576"/>
      <c r="H543" s="576"/>
      <c r="I543" s="271"/>
    </row>
    <row r="544" spans="2:9" ht="15.75">
      <c r="B544" s="576"/>
      <c r="C544" s="576" t="s">
        <v>306</v>
      </c>
      <c r="D544" s="576"/>
      <c r="E544" s="576"/>
      <c r="F544" s="576" t="s">
        <v>1326</v>
      </c>
      <c r="G544" s="576"/>
      <c r="H544" s="576"/>
      <c r="I544" s="271"/>
    </row>
    <row r="545" spans="2:9" ht="15.75">
      <c r="B545" s="576"/>
      <c r="C545" s="561" t="s">
        <v>307</v>
      </c>
      <c r="D545" s="576"/>
      <c r="E545" s="576"/>
      <c r="F545" s="916" t="s">
        <v>305</v>
      </c>
      <c r="G545" s="916"/>
      <c r="H545" s="576"/>
      <c r="I545" s="271"/>
    </row>
    <row r="546" spans="2:9" ht="15.75">
      <c r="B546" s="576"/>
      <c r="C546" s="576"/>
      <c r="D546" s="576"/>
      <c r="E546" s="576"/>
      <c r="F546" s="576"/>
      <c r="G546" s="576"/>
      <c r="H546" s="576"/>
      <c r="I546" s="271"/>
    </row>
    <row r="547" spans="2:9" ht="15.75">
      <c r="B547" s="576"/>
      <c r="C547" s="576"/>
      <c r="D547" s="576"/>
      <c r="E547" s="576"/>
      <c r="F547" s="576"/>
      <c r="G547" s="576"/>
      <c r="H547" s="576"/>
      <c r="I547" s="271"/>
    </row>
    <row r="548" spans="2:9" ht="15.75">
      <c r="B548" s="576"/>
      <c r="C548" s="576"/>
      <c r="D548" s="576"/>
      <c r="E548" s="576"/>
      <c r="F548" s="576"/>
      <c r="G548" s="576"/>
      <c r="H548" s="576"/>
      <c r="I548" s="271"/>
    </row>
    <row r="549" spans="2:9" ht="15.75">
      <c r="B549" s="576"/>
      <c r="C549" s="576"/>
      <c r="D549" s="576"/>
      <c r="E549" s="576"/>
      <c r="F549" s="576"/>
      <c r="G549" s="576"/>
      <c r="H549" s="576"/>
      <c r="I549" s="271"/>
    </row>
    <row r="550" spans="2:9" ht="15.75">
      <c r="B550" s="576"/>
      <c r="C550" s="576"/>
      <c r="D550" s="576"/>
      <c r="E550" s="576"/>
      <c r="F550" s="576"/>
      <c r="G550" s="576"/>
      <c r="H550" s="576"/>
      <c r="I550" s="271"/>
    </row>
    <row r="551" spans="2:9" ht="15.75">
      <c r="B551" s="576"/>
      <c r="C551" s="561" t="s">
        <v>1104</v>
      </c>
      <c r="D551" s="576"/>
      <c r="E551" s="576"/>
      <c r="F551" s="916" t="s">
        <v>876</v>
      </c>
      <c r="G551" s="916"/>
      <c r="H551" s="576"/>
      <c r="I551" s="271"/>
    </row>
    <row r="552" spans="2:9" ht="15.75">
      <c r="B552" s="576"/>
      <c r="C552" s="576"/>
      <c r="D552" s="576"/>
      <c r="E552" s="576"/>
      <c r="F552" s="576"/>
      <c r="G552" s="576"/>
      <c r="H552" s="576"/>
      <c r="I552" s="271"/>
    </row>
    <row r="553" spans="2:9" ht="15.75">
      <c r="B553" s="576"/>
      <c r="C553" s="618" t="s">
        <v>310</v>
      </c>
      <c r="D553" s="576"/>
      <c r="E553" s="576"/>
      <c r="F553" s="952" t="s">
        <v>308</v>
      </c>
      <c r="G553" s="952"/>
      <c r="H553" s="952"/>
      <c r="I553" s="271"/>
    </row>
    <row r="554" spans="2:9" ht="15.75">
      <c r="B554" s="576"/>
      <c r="C554" s="565" t="s">
        <v>1098</v>
      </c>
      <c r="D554" s="576"/>
      <c r="E554" s="576"/>
      <c r="F554" s="950" t="s">
        <v>309</v>
      </c>
      <c r="G554" s="950"/>
      <c r="H554" s="618"/>
      <c r="I554" s="271"/>
    </row>
    <row r="555" spans="2:9" ht="15.75">
      <c r="B555" s="576"/>
      <c r="C555" s="565"/>
      <c r="D555" s="576"/>
      <c r="E555" s="576"/>
      <c r="F555" s="565"/>
      <c r="G555" s="565"/>
      <c r="H555" s="618"/>
      <c r="I555" s="271"/>
    </row>
    <row r="556" spans="2:9" ht="15.75">
      <c r="B556" s="576"/>
      <c r="C556" s="565"/>
      <c r="D556" s="576"/>
      <c r="E556" s="576"/>
      <c r="F556" s="565"/>
      <c r="G556" s="565"/>
      <c r="H556" s="618"/>
      <c r="I556" s="271"/>
    </row>
    <row r="557" spans="2:9" ht="15.75">
      <c r="B557" s="576"/>
      <c r="C557" s="618"/>
      <c r="D557" s="576"/>
      <c r="E557" s="576"/>
      <c r="F557" s="618"/>
      <c r="G557" s="618"/>
      <c r="H557" s="618"/>
      <c r="I557" s="271"/>
    </row>
    <row r="558" spans="2:9" ht="15.75">
      <c r="B558" s="576"/>
      <c r="C558" s="565" t="s">
        <v>784</v>
      </c>
      <c r="D558" s="576"/>
      <c r="E558" s="576"/>
      <c r="F558" s="950" t="s">
        <v>1107</v>
      </c>
      <c r="G558" s="950"/>
      <c r="H558" s="618"/>
      <c r="I558" s="271"/>
    </row>
    <row r="559" spans="2:9" ht="15.75">
      <c r="B559" s="576"/>
      <c r="C559" s="565" t="s">
        <v>1108</v>
      </c>
      <c r="D559" s="576"/>
      <c r="E559" s="576"/>
      <c r="F559" s="561"/>
      <c r="G559" s="561"/>
      <c r="H559" s="576"/>
      <c r="I559" s="271"/>
    </row>
    <row r="562" spans="2:8" ht="18.75">
      <c r="B562" s="937" t="s">
        <v>299</v>
      </c>
      <c r="C562" s="937"/>
      <c r="D562" s="937"/>
      <c r="E562" s="937"/>
      <c r="F562" s="937"/>
      <c r="G562" s="937"/>
      <c r="H562" s="937"/>
    </row>
    <row r="563" spans="2:8" ht="15.75">
      <c r="B563" s="576"/>
      <c r="C563" s="576"/>
      <c r="D563" s="561"/>
      <c r="E563" s="577"/>
      <c r="F563" s="577"/>
      <c r="G563" s="576"/>
      <c r="H563" s="576"/>
    </row>
    <row r="564" spans="2:8" ht="15.75">
      <c r="B564" s="916" t="s">
        <v>780</v>
      </c>
      <c r="C564" s="916"/>
      <c r="D564" s="916"/>
      <c r="E564" s="916"/>
      <c r="F564" s="916"/>
      <c r="G564" s="916"/>
      <c r="H564" s="916"/>
    </row>
    <row r="565" spans="2:8" ht="15.75">
      <c r="B565" s="916" t="s">
        <v>781</v>
      </c>
      <c r="C565" s="916"/>
      <c r="D565" s="916"/>
      <c r="E565" s="916"/>
      <c r="F565" s="916"/>
      <c r="G565" s="916"/>
      <c r="H565" s="916"/>
    </row>
    <row r="566" spans="2:8" ht="15.75">
      <c r="B566" s="576" t="s">
        <v>782</v>
      </c>
      <c r="C566" s="576"/>
      <c r="D566" s="561"/>
      <c r="E566" s="577"/>
      <c r="F566" s="577"/>
      <c r="G566" s="576"/>
      <c r="H566" s="576"/>
    </row>
    <row r="567" spans="2:8" ht="15.75">
      <c r="B567" s="561">
        <v>1</v>
      </c>
      <c r="C567" s="578" t="s">
        <v>976</v>
      </c>
      <c r="D567" s="578"/>
      <c r="E567" s="578"/>
      <c r="F567" s="577"/>
      <c r="G567" s="916" t="s">
        <v>1334</v>
      </c>
      <c r="H567" s="916"/>
    </row>
    <row r="568" spans="2:8" ht="15.75">
      <c r="B568" s="561">
        <v>2</v>
      </c>
      <c r="C568" s="917" t="s">
        <v>1333</v>
      </c>
      <c r="D568" s="917"/>
      <c r="E568" s="917"/>
      <c r="F568" s="577"/>
      <c r="G568" s="576"/>
      <c r="H568" s="576"/>
    </row>
    <row r="569" spans="2:8" ht="15.75">
      <c r="B569" s="561">
        <v>3</v>
      </c>
      <c r="C569" s="917" t="s">
        <v>1332</v>
      </c>
      <c r="D569" s="917"/>
      <c r="E569" s="917"/>
      <c r="F569" s="577"/>
      <c r="G569" s="576"/>
      <c r="H569" s="576"/>
    </row>
    <row r="570" spans="2:8" ht="15.75">
      <c r="B570" s="576"/>
      <c r="C570" s="576"/>
      <c r="D570" s="561"/>
      <c r="E570" s="577"/>
      <c r="F570" s="577"/>
      <c r="G570" s="576"/>
      <c r="H570" s="576"/>
    </row>
    <row r="571" spans="2:8" ht="15.75">
      <c r="B571" s="951" t="s">
        <v>996</v>
      </c>
      <c r="C571" s="951"/>
      <c r="D571" s="951"/>
      <c r="E571" s="951"/>
      <c r="F571" s="951"/>
      <c r="G571" s="951"/>
      <c r="H571" s="951"/>
    </row>
    <row r="572" spans="2:8" ht="16.5" thickBot="1">
      <c r="B572" s="576"/>
      <c r="C572" s="576"/>
      <c r="D572" s="576"/>
      <c r="E572" s="576"/>
      <c r="F572" s="576"/>
      <c r="G572" s="576"/>
      <c r="H572" s="576"/>
    </row>
    <row r="573" spans="2:8" ht="48" thickTop="1">
      <c r="B573" s="598" t="s">
        <v>274</v>
      </c>
      <c r="C573" s="599" t="s">
        <v>2</v>
      </c>
      <c r="D573" s="599" t="s">
        <v>1106</v>
      </c>
      <c r="E573" s="599" t="s">
        <v>301</v>
      </c>
      <c r="F573" s="599" t="s">
        <v>302</v>
      </c>
      <c r="G573" s="599" t="s">
        <v>303</v>
      </c>
      <c r="H573" s="600" t="s">
        <v>304</v>
      </c>
    </row>
    <row r="574" spans="2:8" ht="15.75">
      <c r="B574" s="601">
        <v>1</v>
      </c>
      <c r="C574" s="117" t="s">
        <v>479</v>
      </c>
      <c r="D574" s="602">
        <v>150000</v>
      </c>
      <c r="E574" s="603"/>
      <c r="F574" s="604">
        <f>D574</f>
        <v>150000</v>
      </c>
      <c r="G574" s="604">
        <f>F574</f>
        <v>150000</v>
      </c>
      <c r="H574" s="605"/>
    </row>
    <row r="575" spans="2:8" ht="15.75">
      <c r="B575" s="601">
        <v>2</v>
      </c>
      <c r="C575" s="117" t="s">
        <v>480</v>
      </c>
      <c r="D575" s="602">
        <v>125000</v>
      </c>
      <c r="E575" s="603"/>
      <c r="F575" s="604">
        <f t="shared" ref="F575:F585" si="15">D575</f>
        <v>125000</v>
      </c>
      <c r="G575" s="604">
        <f t="shared" ref="G575:G585" si="16">F575</f>
        <v>125000</v>
      </c>
      <c r="H575" s="605"/>
    </row>
    <row r="576" spans="2:8" ht="15.75">
      <c r="B576" s="601">
        <v>3</v>
      </c>
      <c r="C576" s="117" t="s">
        <v>481</v>
      </c>
      <c r="D576" s="602">
        <v>500000</v>
      </c>
      <c r="E576" s="603"/>
      <c r="F576" s="604">
        <f t="shared" si="15"/>
        <v>500000</v>
      </c>
      <c r="G576" s="604">
        <f t="shared" si="16"/>
        <v>500000</v>
      </c>
      <c r="H576" s="605"/>
    </row>
    <row r="577" spans="2:8" ht="15.75">
      <c r="B577" s="601">
        <v>4</v>
      </c>
      <c r="C577" s="117" t="s">
        <v>611</v>
      </c>
      <c r="D577" s="602">
        <v>450000</v>
      </c>
      <c r="E577" s="603"/>
      <c r="F577" s="604">
        <f t="shared" si="15"/>
        <v>450000</v>
      </c>
      <c r="G577" s="604">
        <f t="shared" si="16"/>
        <v>450000</v>
      </c>
      <c r="H577" s="605"/>
    </row>
    <row r="578" spans="2:8" ht="15.75">
      <c r="B578" s="601">
        <v>5</v>
      </c>
      <c r="C578" s="117" t="s">
        <v>127</v>
      </c>
      <c r="D578" s="602">
        <v>100000</v>
      </c>
      <c r="E578" s="603"/>
      <c r="F578" s="604">
        <f t="shared" si="15"/>
        <v>100000</v>
      </c>
      <c r="G578" s="604">
        <f t="shared" si="16"/>
        <v>100000</v>
      </c>
      <c r="H578" s="605"/>
    </row>
    <row r="579" spans="2:8" ht="15.75">
      <c r="B579" s="601">
        <v>6</v>
      </c>
      <c r="C579" s="117" t="s">
        <v>128</v>
      </c>
      <c r="D579" s="602">
        <v>150000</v>
      </c>
      <c r="E579" s="603"/>
      <c r="F579" s="604">
        <f t="shared" si="15"/>
        <v>150000</v>
      </c>
      <c r="G579" s="604">
        <f t="shared" si="16"/>
        <v>150000</v>
      </c>
      <c r="H579" s="605"/>
    </row>
    <row r="580" spans="2:8" ht="15.75">
      <c r="B580" s="601">
        <v>7</v>
      </c>
      <c r="C580" s="117" t="s">
        <v>603</v>
      </c>
      <c r="D580" s="602">
        <v>4000000</v>
      </c>
      <c r="E580" s="603"/>
      <c r="F580" s="604">
        <f t="shared" si="15"/>
        <v>4000000</v>
      </c>
      <c r="G580" s="604">
        <f t="shared" si="16"/>
        <v>4000000</v>
      </c>
      <c r="H580" s="605"/>
    </row>
    <row r="581" spans="2:8" ht="15.75">
      <c r="B581" s="601">
        <v>8</v>
      </c>
      <c r="C581" s="117" t="s">
        <v>997</v>
      </c>
      <c r="D581" s="602">
        <v>600000</v>
      </c>
      <c r="E581" s="603"/>
      <c r="F581" s="604">
        <f t="shared" si="15"/>
        <v>600000</v>
      </c>
      <c r="G581" s="604">
        <f t="shared" si="16"/>
        <v>600000</v>
      </c>
      <c r="H581" s="605"/>
    </row>
    <row r="582" spans="2:8" ht="15.75">
      <c r="B582" s="601">
        <v>9</v>
      </c>
      <c r="C582" s="117" t="s">
        <v>606</v>
      </c>
      <c r="D582" s="602">
        <v>1000000</v>
      </c>
      <c r="E582" s="603"/>
      <c r="F582" s="604">
        <f t="shared" si="15"/>
        <v>1000000</v>
      </c>
      <c r="G582" s="604">
        <f t="shared" si="16"/>
        <v>1000000</v>
      </c>
      <c r="H582" s="605"/>
    </row>
    <row r="583" spans="2:8" ht="15.75">
      <c r="B583" s="601">
        <v>10</v>
      </c>
      <c r="C583" s="117" t="s">
        <v>607</v>
      </c>
      <c r="D583" s="602">
        <v>400000</v>
      </c>
      <c r="E583" s="603"/>
      <c r="F583" s="604">
        <f t="shared" si="15"/>
        <v>400000</v>
      </c>
      <c r="G583" s="604">
        <f t="shared" si="16"/>
        <v>400000</v>
      </c>
      <c r="H583" s="605"/>
    </row>
    <row r="584" spans="2:8" ht="15.75">
      <c r="B584" s="601">
        <v>11</v>
      </c>
      <c r="C584" s="117" t="s">
        <v>608</v>
      </c>
      <c r="D584" s="602">
        <v>600000</v>
      </c>
      <c r="E584" s="603"/>
      <c r="F584" s="604">
        <f t="shared" si="15"/>
        <v>600000</v>
      </c>
      <c r="G584" s="604">
        <f t="shared" si="16"/>
        <v>600000</v>
      </c>
      <c r="H584" s="605"/>
    </row>
    <row r="585" spans="2:8" ht="15.75">
      <c r="B585" s="601">
        <v>12</v>
      </c>
      <c r="C585" s="99" t="s">
        <v>669</v>
      </c>
      <c r="D585" s="602">
        <v>3000000</v>
      </c>
      <c r="E585" s="603"/>
      <c r="F585" s="604">
        <f t="shared" si="15"/>
        <v>3000000</v>
      </c>
      <c r="G585" s="604">
        <f t="shared" si="16"/>
        <v>3000000</v>
      </c>
      <c r="H585" s="605"/>
    </row>
    <row r="586" spans="2:8" ht="16.5" thickBot="1">
      <c r="B586" s="612"/>
      <c r="C586" s="613" t="s">
        <v>263</v>
      </c>
      <c r="D586" s="614">
        <f>SUM(D574:D585)</f>
        <v>11075000</v>
      </c>
      <c r="E586" s="615">
        <v>0</v>
      </c>
      <c r="F586" s="616">
        <f t="shared" ref="F586" si="17">D586</f>
        <v>11075000</v>
      </c>
      <c r="G586" s="616">
        <f t="shared" ref="G586" si="18">F586</f>
        <v>11075000</v>
      </c>
      <c r="H586" s="617"/>
    </row>
    <row r="587" spans="2:8" ht="16.5" thickTop="1">
      <c r="B587" s="576"/>
      <c r="C587" s="576"/>
      <c r="D587" s="576"/>
      <c r="E587" s="576"/>
      <c r="F587" s="576"/>
      <c r="G587" s="576"/>
      <c r="H587" s="576"/>
    </row>
    <row r="588" spans="2:8" ht="15.75">
      <c r="B588" s="576"/>
      <c r="C588" s="576" t="s">
        <v>306</v>
      </c>
      <c r="D588" s="576"/>
      <c r="E588" s="576"/>
      <c r="F588" s="576" t="s">
        <v>1326</v>
      </c>
      <c r="G588" s="576"/>
      <c r="H588" s="576"/>
    </row>
    <row r="589" spans="2:8" ht="15.75">
      <c r="B589" s="576"/>
      <c r="C589" s="561" t="s">
        <v>307</v>
      </c>
      <c r="D589" s="576"/>
      <c r="E589" s="576"/>
      <c r="F589" s="916" t="s">
        <v>305</v>
      </c>
      <c r="G589" s="916"/>
      <c r="H589" s="576"/>
    </row>
    <row r="590" spans="2:8" ht="15.75">
      <c r="B590" s="576"/>
      <c r="C590" s="576"/>
      <c r="D590" s="576"/>
      <c r="E590" s="576"/>
      <c r="F590" s="576"/>
      <c r="G590" s="576"/>
      <c r="H590" s="576"/>
    </row>
    <row r="591" spans="2:8" ht="15.75">
      <c r="B591" s="576"/>
      <c r="C591" s="576"/>
      <c r="D591" s="576"/>
      <c r="E591" s="576"/>
      <c r="F591" s="576"/>
      <c r="G591" s="576"/>
      <c r="H591" s="576"/>
    </row>
    <row r="592" spans="2:8" ht="15.75">
      <c r="B592" s="576"/>
      <c r="C592" s="576"/>
      <c r="D592" s="576"/>
      <c r="E592" s="576"/>
      <c r="F592" s="576"/>
      <c r="G592" s="576"/>
      <c r="H592" s="576"/>
    </row>
    <row r="593" spans="2:8" ht="15.75">
      <c r="B593" s="576"/>
      <c r="C593" s="576"/>
      <c r="D593" s="576"/>
      <c r="E593" s="576"/>
      <c r="F593" s="576"/>
      <c r="G593" s="576"/>
      <c r="H593" s="576"/>
    </row>
    <row r="594" spans="2:8" ht="15.75">
      <c r="B594" s="576"/>
      <c r="C594" s="576"/>
      <c r="D594" s="576"/>
      <c r="E594" s="576"/>
      <c r="F594" s="576"/>
      <c r="G594" s="576"/>
      <c r="H594" s="576"/>
    </row>
    <row r="595" spans="2:8" ht="15.75">
      <c r="B595" s="576"/>
      <c r="C595" s="561" t="s">
        <v>1104</v>
      </c>
      <c r="D595" s="576"/>
      <c r="E595" s="576"/>
      <c r="F595" s="916" t="s">
        <v>876</v>
      </c>
      <c r="G595" s="916"/>
      <c r="H595" s="576"/>
    </row>
    <row r="596" spans="2:8" ht="15.75">
      <c r="B596" s="576"/>
      <c r="C596" s="576"/>
      <c r="D596" s="576"/>
      <c r="E596" s="576"/>
      <c r="F596" s="576"/>
      <c r="G596" s="576"/>
      <c r="H596" s="576"/>
    </row>
    <row r="597" spans="2:8" ht="15.75">
      <c r="B597" s="576"/>
      <c r="C597" s="618" t="s">
        <v>310</v>
      </c>
      <c r="D597" s="576"/>
      <c r="E597" s="576"/>
      <c r="F597" s="952" t="s">
        <v>308</v>
      </c>
      <c r="G597" s="952"/>
      <c r="H597" s="952"/>
    </row>
    <row r="598" spans="2:8" ht="15.75">
      <c r="B598" s="576"/>
      <c r="C598" s="565" t="s">
        <v>1098</v>
      </c>
      <c r="D598" s="576"/>
      <c r="E598" s="576"/>
      <c r="F598" s="950" t="s">
        <v>309</v>
      </c>
      <c r="G598" s="950"/>
      <c r="H598" s="618"/>
    </row>
    <row r="599" spans="2:8" ht="15.75">
      <c r="B599" s="576"/>
      <c r="C599" s="565"/>
      <c r="D599" s="576"/>
      <c r="E599" s="576"/>
      <c r="F599" s="565"/>
      <c r="G599" s="565"/>
      <c r="H599" s="618"/>
    </row>
    <row r="600" spans="2:8" ht="15.75">
      <c r="B600" s="576"/>
      <c r="C600" s="565"/>
      <c r="D600" s="576"/>
      <c r="E600" s="576"/>
      <c r="F600" s="565"/>
      <c r="G600" s="565"/>
      <c r="H600" s="618"/>
    </row>
    <row r="601" spans="2:8" ht="15.75">
      <c r="B601" s="576"/>
      <c r="C601" s="618"/>
      <c r="D601" s="576"/>
      <c r="E601" s="576"/>
      <c r="F601" s="618"/>
      <c r="G601" s="618"/>
      <c r="H601" s="618"/>
    </row>
    <row r="602" spans="2:8" ht="15.75">
      <c r="B602" s="576"/>
      <c r="C602" s="565" t="s">
        <v>784</v>
      </c>
      <c r="D602" s="576"/>
      <c r="E602" s="576"/>
      <c r="F602" s="950" t="s">
        <v>1107</v>
      </c>
      <c r="G602" s="950"/>
      <c r="H602" s="618"/>
    </row>
    <row r="603" spans="2:8" ht="15.75">
      <c r="B603" s="576"/>
      <c r="C603" s="565" t="s">
        <v>1108</v>
      </c>
      <c r="D603" s="576"/>
      <c r="E603" s="576"/>
      <c r="F603" s="561"/>
      <c r="G603" s="561"/>
      <c r="H603" s="576"/>
    </row>
    <row r="606" spans="2:8" ht="18.75">
      <c r="B606" s="937" t="s">
        <v>299</v>
      </c>
      <c r="C606" s="937"/>
      <c r="D606" s="937"/>
      <c r="E606" s="937"/>
      <c r="F606" s="937"/>
      <c r="G606" s="937"/>
      <c r="H606" s="937"/>
    </row>
    <row r="607" spans="2:8" ht="15.75">
      <c r="B607" s="576"/>
      <c r="C607" s="576"/>
      <c r="D607" s="561"/>
      <c r="E607" s="577"/>
      <c r="F607" s="577"/>
      <c r="G607" s="576"/>
      <c r="H607" s="576"/>
    </row>
    <row r="608" spans="2:8" ht="15.75">
      <c r="B608" s="916" t="s">
        <v>780</v>
      </c>
      <c r="C608" s="916"/>
      <c r="D608" s="916"/>
      <c r="E608" s="916"/>
      <c r="F608" s="916"/>
      <c r="G608" s="916"/>
      <c r="H608" s="916"/>
    </row>
    <row r="609" spans="2:8" ht="15.75">
      <c r="B609" s="916" t="s">
        <v>781</v>
      </c>
      <c r="C609" s="916"/>
      <c r="D609" s="916"/>
      <c r="E609" s="916"/>
      <c r="F609" s="916"/>
      <c r="G609" s="916"/>
      <c r="H609" s="916"/>
    </row>
    <row r="610" spans="2:8" ht="15.75">
      <c r="B610" s="576" t="s">
        <v>782</v>
      </c>
      <c r="C610" s="576"/>
      <c r="D610" s="561"/>
      <c r="E610" s="577"/>
      <c r="F610" s="577"/>
      <c r="G610" s="576"/>
      <c r="H610" s="576"/>
    </row>
    <row r="611" spans="2:8" ht="15.75">
      <c r="B611" s="561">
        <v>1</v>
      </c>
      <c r="C611" s="578" t="s">
        <v>872</v>
      </c>
      <c r="D611" s="578"/>
      <c r="E611" s="578"/>
      <c r="F611" s="577"/>
      <c r="G611" s="916" t="s">
        <v>1337</v>
      </c>
      <c r="H611" s="916"/>
    </row>
    <row r="612" spans="2:8" ht="15.75">
      <c r="B612" s="561">
        <v>2</v>
      </c>
      <c r="C612" s="917" t="s">
        <v>1338</v>
      </c>
      <c r="D612" s="917"/>
      <c r="E612" s="917"/>
      <c r="F612" s="577"/>
      <c r="G612" s="576"/>
      <c r="H612" s="576"/>
    </row>
    <row r="613" spans="2:8" ht="15.75">
      <c r="B613" s="561">
        <v>3</v>
      </c>
      <c r="C613" s="917" t="s">
        <v>1332</v>
      </c>
      <c r="D613" s="917"/>
      <c r="E613" s="917"/>
      <c r="F613" s="577"/>
      <c r="G613" s="576"/>
      <c r="H613" s="576"/>
    </row>
    <row r="614" spans="2:8" ht="15.75">
      <c r="B614" s="576"/>
      <c r="C614" s="576"/>
      <c r="D614" s="561"/>
      <c r="E614" s="577"/>
      <c r="F614" s="577"/>
      <c r="G614" s="576"/>
      <c r="H614" s="576"/>
    </row>
    <row r="615" spans="2:8" ht="15.75">
      <c r="B615" s="951" t="s">
        <v>1339</v>
      </c>
      <c r="C615" s="951"/>
      <c r="D615" s="951"/>
      <c r="E615" s="951"/>
      <c r="F615" s="951"/>
      <c r="G615" s="951"/>
      <c r="H615" s="951"/>
    </row>
    <row r="616" spans="2:8" ht="16.5" thickBot="1">
      <c r="B616" s="576"/>
      <c r="C616" s="576"/>
      <c r="D616" s="576"/>
      <c r="E616" s="576"/>
      <c r="F616" s="576"/>
      <c r="G616" s="576"/>
      <c r="H616" s="576"/>
    </row>
    <row r="617" spans="2:8" ht="48" thickTop="1">
      <c r="B617" s="598" t="s">
        <v>274</v>
      </c>
      <c r="C617" s="599" t="s">
        <v>2</v>
      </c>
      <c r="D617" s="599" t="s">
        <v>1106</v>
      </c>
      <c r="E617" s="599" t="s">
        <v>301</v>
      </c>
      <c r="F617" s="599" t="s">
        <v>302</v>
      </c>
      <c r="G617" s="599" t="s">
        <v>303</v>
      </c>
      <c r="H617" s="600" t="s">
        <v>304</v>
      </c>
    </row>
    <row r="618" spans="2:8" ht="15.75">
      <c r="B618" s="601">
        <v>1</v>
      </c>
      <c r="C618" s="253" t="s">
        <v>123</v>
      </c>
      <c r="D618" s="602">
        <v>150000</v>
      </c>
      <c r="E618" s="603"/>
      <c r="F618" s="604">
        <f>D618</f>
        <v>150000</v>
      </c>
      <c r="G618" s="604">
        <f>F618</f>
        <v>150000</v>
      </c>
      <c r="H618" s="605"/>
    </row>
    <row r="619" spans="2:8" ht="15.75">
      <c r="B619" s="601">
        <v>2</v>
      </c>
      <c r="C619" s="253" t="s">
        <v>124</v>
      </c>
      <c r="D619" s="602">
        <v>125000</v>
      </c>
      <c r="E619" s="603"/>
      <c r="F619" s="604">
        <f t="shared" ref="F619:F626" si="19">D619</f>
        <v>125000</v>
      </c>
      <c r="G619" s="604">
        <f t="shared" ref="G619:G626" si="20">F619</f>
        <v>125000</v>
      </c>
      <c r="H619" s="605"/>
    </row>
    <row r="620" spans="2:8" ht="15.75">
      <c r="B620" s="601">
        <v>3</v>
      </c>
      <c r="C620" s="253" t="s">
        <v>125</v>
      </c>
      <c r="D620" s="602">
        <v>100000</v>
      </c>
      <c r="E620" s="603"/>
      <c r="F620" s="604">
        <f t="shared" si="19"/>
        <v>100000</v>
      </c>
      <c r="G620" s="604">
        <f t="shared" si="20"/>
        <v>100000</v>
      </c>
      <c r="H620" s="605"/>
    </row>
    <row r="621" spans="2:8" ht="15.75">
      <c r="B621" s="601">
        <v>4</v>
      </c>
      <c r="C621" s="253" t="s">
        <v>126</v>
      </c>
      <c r="D621" s="602">
        <v>150000</v>
      </c>
      <c r="E621" s="603"/>
      <c r="F621" s="604">
        <f t="shared" si="19"/>
        <v>150000</v>
      </c>
      <c r="G621" s="604">
        <f t="shared" si="20"/>
        <v>150000</v>
      </c>
      <c r="H621" s="605"/>
    </row>
    <row r="622" spans="2:8" ht="15.75">
      <c r="B622" s="601">
        <v>5</v>
      </c>
      <c r="C622" s="253" t="s">
        <v>131</v>
      </c>
      <c r="D622" s="602">
        <v>200000</v>
      </c>
      <c r="E622" s="603"/>
      <c r="F622" s="604">
        <f t="shared" si="19"/>
        <v>200000</v>
      </c>
      <c r="G622" s="604">
        <f t="shared" si="20"/>
        <v>200000</v>
      </c>
      <c r="H622" s="605"/>
    </row>
    <row r="623" spans="2:8" ht="15.75">
      <c r="B623" s="601">
        <v>6</v>
      </c>
      <c r="C623" s="253" t="s">
        <v>127</v>
      </c>
      <c r="D623" s="602">
        <v>100000</v>
      </c>
      <c r="E623" s="603"/>
      <c r="F623" s="604">
        <f t="shared" si="19"/>
        <v>100000</v>
      </c>
      <c r="G623" s="604">
        <f t="shared" si="20"/>
        <v>100000</v>
      </c>
      <c r="H623" s="605"/>
    </row>
    <row r="624" spans="2:8" ht="15.75">
      <c r="B624" s="601">
        <v>7</v>
      </c>
      <c r="C624" s="253" t="s">
        <v>128</v>
      </c>
      <c r="D624" s="602">
        <v>100000</v>
      </c>
      <c r="E624" s="603"/>
      <c r="F624" s="604">
        <f t="shared" si="19"/>
        <v>100000</v>
      </c>
      <c r="G624" s="604">
        <f t="shared" si="20"/>
        <v>100000</v>
      </c>
      <c r="H624" s="605"/>
    </row>
    <row r="625" spans="2:8" ht="15.75">
      <c r="B625" s="601">
        <v>8</v>
      </c>
      <c r="C625" s="253" t="s">
        <v>1340</v>
      </c>
      <c r="D625" s="602">
        <v>2178000</v>
      </c>
      <c r="E625" s="603"/>
      <c r="F625" s="604">
        <f t="shared" si="19"/>
        <v>2178000</v>
      </c>
      <c r="G625" s="604">
        <f t="shared" si="20"/>
        <v>2178000</v>
      </c>
      <c r="H625" s="605"/>
    </row>
    <row r="626" spans="2:8" ht="15.75">
      <c r="B626" s="601">
        <v>9</v>
      </c>
      <c r="C626" s="253" t="s">
        <v>176</v>
      </c>
      <c r="D626" s="602">
        <v>500000</v>
      </c>
      <c r="E626" s="603"/>
      <c r="F626" s="604">
        <f t="shared" si="19"/>
        <v>500000</v>
      </c>
      <c r="G626" s="604">
        <f t="shared" si="20"/>
        <v>500000</v>
      </c>
      <c r="H626" s="605"/>
    </row>
    <row r="627" spans="2:8" ht="16.5" thickBot="1">
      <c r="B627" s="612"/>
      <c r="C627" s="613" t="s">
        <v>263</v>
      </c>
      <c r="D627" s="614">
        <f>SUM(D618:D626)</f>
        <v>3603000</v>
      </c>
      <c r="E627" s="614">
        <f t="shared" ref="E627:G627" si="21">SUM(E618:E626)</f>
        <v>0</v>
      </c>
      <c r="F627" s="614">
        <f t="shared" si="21"/>
        <v>3603000</v>
      </c>
      <c r="G627" s="614">
        <f t="shared" si="21"/>
        <v>3603000</v>
      </c>
      <c r="H627" s="617"/>
    </row>
    <row r="628" spans="2:8" ht="16.5" thickTop="1">
      <c r="B628" s="576"/>
      <c r="C628" s="576"/>
      <c r="D628" s="576"/>
      <c r="E628" s="576"/>
      <c r="F628" s="576"/>
      <c r="G628" s="576"/>
      <c r="H628" s="576"/>
    </row>
    <row r="629" spans="2:8" ht="15.75">
      <c r="B629" s="576"/>
      <c r="C629" s="576" t="s">
        <v>306</v>
      </c>
      <c r="D629" s="576"/>
      <c r="E629" s="576"/>
      <c r="F629" s="576" t="s">
        <v>1326</v>
      </c>
      <c r="G629" s="576"/>
      <c r="H629" s="576"/>
    </row>
    <row r="630" spans="2:8" ht="15.75">
      <c r="B630" s="576"/>
      <c r="C630" s="561" t="s">
        <v>307</v>
      </c>
      <c r="D630" s="576"/>
      <c r="E630" s="576"/>
      <c r="F630" s="916" t="s">
        <v>305</v>
      </c>
      <c r="G630" s="916"/>
      <c r="H630" s="576"/>
    </row>
    <row r="631" spans="2:8" ht="15.75">
      <c r="B631" s="576"/>
      <c r="C631" s="576"/>
      <c r="D631" s="576"/>
      <c r="E631" s="576"/>
      <c r="F631" s="576"/>
      <c r="G631" s="576"/>
      <c r="H631" s="576"/>
    </row>
    <row r="632" spans="2:8" ht="15.75">
      <c r="B632" s="576"/>
      <c r="C632" s="576"/>
      <c r="D632" s="576"/>
      <c r="E632" s="576"/>
      <c r="F632" s="576"/>
      <c r="G632" s="576"/>
      <c r="H632" s="576"/>
    </row>
    <row r="633" spans="2:8" ht="15.75">
      <c r="B633" s="576"/>
      <c r="C633" s="576"/>
      <c r="D633" s="576"/>
      <c r="E633" s="576"/>
      <c r="F633" s="576"/>
      <c r="G633" s="576"/>
      <c r="H633" s="576"/>
    </row>
    <row r="634" spans="2:8" ht="15.75">
      <c r="B634" s="576"/>
      <c r="C634" s="576"/>
      <c r="D634" s="576"/>
      <c r="E634" s="576"/>
      <c r="F634" s="576"/>
      <c r="G634" s="576"/>
      <c r="H634" s="576"/>
    </row>
    <row r="635" spans="2:8" ht="15.75">
      <c r="B635" s="576"/>
      <c r="C635" s="576"/>
      <c r="D635" s="576"/>
      <c r="E635" s="576"/>
      <c r="F635" s="576"/>
      <c r="G635" s="576"/>
      <c r="H635" s="576"/>
    </row>
    <row r="636" spans="2:8" ht="15.75">
      <c r="B636" s="576"/>
      <c r="C636" s="561" t="s">
        <v>1104</v>
      </c>
      <c r="D636" s="576"/>
      <c r="E636" s="576"/>
      <c r="F636" s="916" t="s">
        <v>894</v>
      </c>
      <c r="G636" s="916"/>
      <c r="H636" s="576"/>
    </row>
    <row r="637" spans="2:8" ht="15.75">
      <c r="B637" s="576"/>
      <c r="C637" s="576"/>
      <c r="D637" s="576"/>
      <c r="E637" s="576"/>
      <c r="F637" s="576"/>
      <c r="G637" s="576"/>
      <c r="H637" s="576"/>
    </row>
    <row r="638" spans="2:8" ht="15.75">
      <c r="B638" s="576"/>
      <c r="C638" s="618" t="s">
        <v>310</v>
      </c>
      <c r="D638" s="576"/>
      <c r="E638" s="576"/>
      <c r="F638" s="952" t="s">
        <v>308</v>
      </c>
      <c r="G638" s="952"/>
      <c r="H638" s="952"/>
    </row>
    <row r="639" spans="2:8" ht="15.75">
      <c r="B639" s="576"/>
      <c r="C639" s="565" t="s">
        <v>1098</v>
      </c>
      <c r="D639" s="576"/>
      <c r="E639" s="576"/>
      <c r="F639" s="950" t="s">
        <v>309</v>
      </c>
      <c r="G639" s="950"/>
      <c r="H639" s="618"/>
    </row>
    <row r="640" spans="2:8" ht="15.75">
      <c r="B640" s="576"/>
      <c r="C640" s="565"/>
      <c r="D640" s="576"/>
      <c r="E640" s="576"/>
      <c r="F640" s="565"/>
      <c r="G640" s="565"/>
      <c r="H640" s="618"/>
    </row>
    <row r="641" spans="2:8" ht="15.75">
      <c r="B641" s="576"/>
      <c r="C641" s="565"/>
      <c r="D641" s="576"/>
      <c r="E641" s="576"/>
      <c r="F641" s="565"/>
      <c r="G641" s="565"/>
      <c r="H641" s="618"/>
    </row>
    <row r="642" spans="2:8" ht="15.75">
      <c r="B642" s="576"/>
      <c r="C642" s="618"/>
      <c r="D642" s="576"/>
      <c r="E642" s="576"/>
      <c r="F642" s="618"/>
      <c r="G642" s="618"/>
      <c r="H642" s="618"/>
    </row>
    <row r="643" spans="2:8" ht="15.75">
      <c r="B643" s="576"/>
      <c r="C643" s="565" t="s">
        <v>784</v>
      </c>
      <c r="D643" s="576"/>
      <c r="E643" s="576"/>
      <c r="F643" s="950" t="s">
        <v>1107</v>
      </c>
      <c r="G643" s="950"/>
      <c r="H643" s="618"/>
    </row>
    <row r="644" spans="2:8" ht="15.75">
      <c r="B644" s="576"/>
      <c r="C644" s="565" t="s">
        <v>1108</v>
      </c>
      <c r="D644" s="576"/>
      <c r="E644" s="576"/>
      <c r="F644" s="561"/>
      <c r="G644" s="561"/>
      <c r="H644" s="576"/>
    </row>
    <row r="655" spans="2:8" ht="18.75">
      <c r="B655" s="937" t="s">
        <v>299</v>
      </c>
      <c r="C655" s="937"/>
      <c r="D655" s="937"/>
      <c r="E655" s="937"/>
      <c r="F655" s="937"/>
      <c r="G655" s="937"/>
      <c r="H655" s="937"/>
    </row>
    <row r="656" spans="2:8" ht="15.75">
      <c r="B656" s="576"/>
      <c r="C656" s="576"/>
      <c r="D656" s="561"/>
      <c r="E656" s="577"/>
      <c r="F656" s="577"/>
      <c r="G656" s="576"/>
      <c r="H656" s="576"/>
    </row>
    <row r="657" spans="2:8" ht="15.75">
      <c r="B657" s="916" t="s">
        <v>780</v>
      </c>
      <c r="C657" s="916"/>
      <c r="D657" s="916"/>
      <c r="E657" s="916"/>
      <c r="F657" s="916"/>
      <c r="G657" s="916"/>
      <c r="H657" s="916"/>
    </row>
    <row r="658" spans="2:8" ht="15.75">
      <c r="B658" s="916" t="s">
        <v>781</v>
      </c>
      <c r="C658" s="916"/>
      <c r="D658" s="916"/>
      <c r="E658" s="916"/>
      <c r="F658" s="916"/>
      <c r="G658" s="916"/>
      <c r="H658" s="916"/>
    </row>
    <row r="659" spans="2:8" ht="15.75">
      <c r="B659" s="576" t="s">
        <v>782</v>
      </c>
      <c r="C659" s="576"/>
      <c r="D659" s="561"/>
      <c r="E659" s="577"/>
      <c r="F659" s="577"/>
      <c r="G659" s="576"/>
      <c r="H659" s="576"/>
    </row>
    <row r="660" spans="2:8" ht="15.75">
      <c r="B660" s="561">
        <v>1</v>
      </c>
      <c r="C660" s="578" t="s">
        <v>872</v>
      </c>
      <c r="D660" s="578"/>
      <c r="E660" s="578"/>
      <c r="F660" s="577"/>
      <c r="G660" s="916" t="s">
        <v>1337</v>
      </c>
      <c r="H660" s="916"/>
    </row>
    <row r="661" spans="2:8" ht="15.75">
      <c r="B661" s="561">
        <v>2</v>
      </c>
      <c r="C661" s="917" t="s">
        <v>1338</v>
      </c>
      <c r="D661" s="917"/>
      <c r="E661" s="917"/>
      <c r="F661" s="577"/>
      <c r="G661" s="576"/>
      <c r="H661" s="576"/>
    </row>
    <row r="662" spans="2:8" ht="15.75">
      <c r="B662" s="561">
        <v>3</v>
      </c>
      <c r="C662" s="917" t="s">
        <v>1332</v>
      </c>
      <c r="D662" s="917"/>
      <c r="E662" s="917"/>
      <c r="F662" s="577"/>
      <c r="G662" s="576"/>
      <c r="H662" s="576"/>
    </row>
    <row r="663" spans="2:8" ht="15.75">
      <c r="B663" s="576"/>
      <c r="C663" s="576"/>
      <c r="D663" s="561"/>
      <c r="E663" s="577"/>
      <c r="F663" s="577"/>
      <c r="G663" s="576"/>
      <c r="H663" s="576"/>
    </row>
    <row r="664" spans="2:8" ht="15.75">
      <c r="B664" s="951" t="s">
        <v>1339</v>
      </c>
      <c r="C664" s="951"/>
      <c r="D664" s="951"/>
      <c r="E664" s="951"/>
      <c r="F664" s="951"/>
      <c r="G664" s="951"/>
      <c r="H664" s="951"/>
    </row>
    <row r="665" spans="2:8" ht="16.5" thickBot="1">
      <c r="B665" s="576"/>
      <c r="C665" s="576"/>
      <c r="D665" s="576"/>
      <c r="E665" s="576"/>
      <c r="F665" s="576"/>
      <c r="G665" s="576"/>
      <c r="H665" s="576"/>
    </row>
    <row r="666" spans="2:8" ht="48" thickTop="1">
      <c r="B666" s="598" t="s">
        <v>274</v>
      </c>
      <c r="C666" s="599" t="s">
        <v>2</v>
      </c>
      <c r="D666" s="599" t="s">
        <v>1106</v>
      </c>
      <c r="E666" s="599" t="s">
        <v>301</v>
      </c>
      <c r="F666" s="599" t="s">
        <v>302</v>
      </c>
      <c r="G666" s="599" t="s">
        <v>303</v>
      </c>
      <c r="H666" s="600" t="s">
        <v>304</v>
      </c>
    </row>
    <row r="667" spans="2:8" ht="15.75">
      <c r="B667" s="601">
        <v>1</v>
      </c>
      <c r="C667" s="253" t="s">
        <v>123</v>
      </c>
      <c r="D667" s="602">
        <v>150000</v>
      </c>
      <c r="E667" s="603"/>
      <c r="F667" s="604">
        <f>D667</f>
        <v>150000</v>
      </c>
      <c r="G667" s="604">
        <f>F667</f>
        <v>150000</v>
      </c>
      <c r="H667" s="605"/>
    </row>
    <row r="668" spans="2:8" ht="15.75">
      <c r="B668" s="601">
        <v>2</v>
      </c>
      <c r="C668" s="253" t="s">
        <v>124</v>
      </c>
      <c r="D668" s="602">
        <v>125000</v>
      </c>
      <c r="E668" s="603"/>
      <c r="F668" s="604">
        <f t="shared" ref="F668:F675" si="22">D668</f>
        <v>125000</v>
      </c>
      <c r="G668" s="604">
        <f t="shared" ref="G668:G675" si="23">F668</f>
        <v>125000</v>
      </c>
      <c r="H668" s="605"/>
    </row>
    <row r="669" spans="2:8" ht="15.75">
      <c r="B669" s="601">
        <v>3</v>
      </c>
      <c r="C669" s="253" t="s">
        <v>125</v>
      </c>
      <c r="D669" s="602">
        <v>100000</v>
      </c>
      <c r="E669" s="603"/>
      <c r="F669" s="604">
        <f t="shared" si="22"/>
        <v>100000</v>
      </c>
      <c r="G669" s="604">
        <f t="shared" si="23"/>
        <v>100000</v>
      </c>
      <c r="H669" s="605"/>
    </row>
    <row r="670" spans="2:8" ht="15.75">
      <c r="B670" s="601">
        <v>4</v>
      </c>
      <c r="C670" s="253" t="s">
        <v>126</v>
      </c>
      <c r="D670" s="602">
        <v>150000</v>
      </c>
      <c r="E670" s="603"/>
      <c r="F670" s="604">
        <f t="shared" si="22"/>
        <v>150000</v>
      </c>
      <c r="G670" s="604">
        <f t="shared" si="23"/>
        <v>150000</v>
      </c>
      <c r="H670" s="605"/>
    </row>
    <row r="671" spans="2:8" ht="15.75">
      <c r="B671" s="601">
        <v>5</v>
      </c>
      <c r="C671" s="253" t="s">
        <v>131</v>
      </c>
      <c r="D671" s="602">
        <v>200000</v>
      </c>
      <c r="E671" s="603"/>
      <c r="F671" s="604">
        <f t="shared" si="22"/>
        <v>200000</v>
      </c>
      <c r="G671" s="604">
        <f t="shared" si="23"/>
        <v>200000</v>
      </c>
      <c r="H671" s="605"/>
    </row>
    <row r="672" spans="2:8" ht="15.75">
      <c r="B672" s="601">
        <v>6</v>
      </c>
      <c r="C672" s="253" t="s">
        <v>127</v>
      </c>
      <c r="D672" s="602">
        <v>100000</v>
      </c>
      <c r="E672" s="603"/>
      <c r="F672" s="604">
        <f t="shared" si="22"/>
        <v>100000</v>
      </c>
      <c r="G672" s="604">
        <f t="shared" si="23"/>
        <v>100000</v>
      </c>
      <c r="H672" s="605"/>
    </row>
    <row r="673" spans="2:8" ht="15.75">
      <c r="B673" s="601">
        <v>7</v>
      </c>
      <c r="C673" s="253" t="s">
        <v>128</v>
      </c>
      <c r="D673" s="602">
        <v>100000</v>
      </c>
      <c r="E673" s="603"/>
      <c r="F673" s="604">
        <f t="shared" si="22"/>
        <v>100000</v>
      </c>
      <c r="G673" s="604">
        <f t="shared" si="23"/>
        <v>100000</v>
      </c>
      <c r="H673" s="605"/>
    </row>
    <row r="674" spans="2:8" ht="15.75">
      <c r="B674" s="601">
        <v>8</v>
      </c>
      <c r="C674" s="253" t="s">
        <v>1340</v>
      </c>
      <c r="D674" s="602">
        <v>2178000</v>
      </c>
      <c r="E674" s="603"/>
      <c r="F674" s="604">
        <f t="shared" si="22"/>
        <v>2178000</v>
      </c>
      <c r="G674" s="604">
        <f t="shared" si="23"/>
        <v>2178000</v>
      </c>
      <c r="H674" s="605"/>
    </row>
    <row r="675" spans="2:8" ht="15.75">
      <c r="B675" s="601">
        <v>9</v>
      </c>
      <c r="C675" s="253" t="s">
        <v>176</v>
      </c>
      <c r="D675" s="602">
        <v>500000</v>
      </c>
      <c r="E675" s="603"/>
      <c r="F675" s="604">
        <f t="shared" si="22"/>
        <v>500000</v>
      </c>
      <c r="G675" s="604">
        <f t="shared" si="23"/>
        <v>500000</v>
      </c>
      <c r="H675" s="605"/>
    </row>
    <row r="676" spans="2:8" ht="16.5" thickBot="1">
      <c r="B676" s="612"/>
      <c r="C676" s="613" t="s">
        <v>263</v>
      </c>
      <c r="D676" s="614">
        <f>SUM(D667:D675)</f>
        <v>3603000</v>
      </c>
      <c r="E676" s="614">
        <f t="shared" ref="E676" si="24">SUM(E667:E675)</f>
        <v>0</v>
      </c>
      <c r="F676" s="614">
        <f t="shared" ref="F676" si="25">SUM(F667:F675)</f>
        <v>3603000</v>
      </c>
      <c r="G676" s="614">
        <f t="shared" ref="G676" si="26">SUM(G667:G675)</f>
        <v>3603000</v>
      </c>
      <c r="H676" s="617"/>
    </row>
    <row r="677" spans="2:8" ht="16.5" thickTop="1">
      <c r="B677" s="576"/>
      <c r="C677" s="576"/>
      <c r="D677" s="576"/>
      <c r="E677" s="576"/>
      <c r="F677" s="576"/>
      <c r="G677" s="576"/>
      <c r="H677" s="576"/>
    </row>
    <row r="678" spans="2:8" ht="15.75">
      <c r="B678" s="576"/>
      <c r="C678" s="576" t="s">
        <v>306</v>
      </c>
      <c r="D678" s="576"/>
      <c r="E678" s="576"/>
      <c r="F678" s="576" t="s">
        <v>1326</v>
      </c>
      <c r="G678" s="576"/>
      <c r="H678" s="576"/>
    </row>
    <row r="679" spans="2:8" ht="15.75">
      <c r="B679" s="576"/>
      <c r="C679" s="561" t="s">
        <v>307</v>
      </c>
      <c r="D679" s="576"/>
      <c r="E679" s="576"/>
      <c r="F679" s="916" t="s">
        <v>305</v>
      </c>
      <c r="G679" s="916"/>
      <c r="H679" s="576"/>
    </row>
    <row r="680" spans="2:8" ht="15.75">
      <c r="B680" s="576"/>
      <c r="C680" s="576"/>
      <c r="D680" s="576"/>
      <c r="E680" s="576"/>
      <c r="F680" s="576"/>
      <c r="G680" s="576"/>
      <c r="H680" s="576"/>
    </row>
    <row r="681" spans="2:8" ht="15.75">
      <c r="B681" s="576"/>
      <c r="C681" s="576"/>
      <c r="D681" s="576"/>
      <c r="E681" s="576"/>
      <c r="F681" s="576"/>
      <c r="G681" s="576"/>
      <c r="H681" s="576"/>
    </row>
    <row r="682" spans="2:8" ht="15.75">
      <c r="B682" s="576"/>
      <c r="C682" s="576"/>
      <c r="D682" s="576"/>
      <c r="E682" s="576"/>
      <c r="F682" s="576"/>
      <c r="G682" s="576"/>
      <c r="H682" s="576"/>
    </row>
    <row r="683" spans="2:8" ht="15.75">
      <c r="B683" s="576"/>
      <c r="C683" s="576"/>
      <c r="D683" s="576"/>
      <c r="E683" s="576"/>
      <c r="F683" s="576"/>
      <c r="G683" s="576"/>
      <c r="H683" s="576"/>
    </row>
    <row r="684" spans="2:8" ht="15.75">
      <c r="B684" s="576"/>
      <c r="C684" s="576"/>
      <c r="D684" s="576"/>
      <c r="E684" s="576"/>
      <c r="F684" s="576"/>
      <c r="G684" s="576"/>
      <c r="H684" s="576"/>
    </row>
    <row r="685" spans="2:8" ht="15.75">
      <c r="B685" s="576"/>
      <c r="C685" s="561" t="s">
        <v>1104</v>
      </c>
      <c r="D685" s="576"/>
      <c r="E685" s="576"/>
      <c r="F685" s="916" t="s">
        <v>876</v>
      </c>
      <c r="G685" s="916"/>
      <c r="H685" s="576"/>
    </row>
    <row r="686" spans="2:8" ht="15.75">
      <c r="B686" s="576"/>
      <c r="C686" s="576"/>
      <c r="D686" s="576"/>
      <c r="E686" s="576"/>
      <c r="F686" s="576"/>
      <c r="G686" s="576"/>
      <c r="H686" s="576"/>
    </row>
    <row r="687" spans="2:8" ht="15.75">
      <c r="B687" s="576"/>
      <c r="C687" s="618" t="s">
        <v>310</v>
      </c>
      <c r="D687" s="576"/>
      <c r="E687" s="576"/>
      <c r="F687" s="952" t="s">
        <v>308</v>
      </c>
      <c r="G687" s="952"/>
      <c r="H687" s="952"/>
    </row>
    <row r="688" spans="2:8" ht="15.75">
      <c r="B688" s="576"/>
      <c r="C688" s="565" t="s">
        <v>1098</v>
      </c>
      <c r="D688" s="576"/>
      <c r="E688" s="576"/>
      <c r="F688" s="950" t="s">
        <v>309</v>
      </c>
      <c r="G688" s="950"/>
      <c r="H688" s="618"/>
    </row>
    <row r="689" spans="2:8" ht="15.75">
      <c r="B689" s="576"/>
      <c r="C689" s="565"/>
      <c r="D689" s="576"/>
      <c r="E689" s="576"/>
      <c r="F689" s="565"/>
      <c r="G689" s="565"/>
      <c r="H689" s="618"/>
    </row>
    <row r="690" spans="2:8" ht="15.75">
      <c r="B690" s="576"/>
      <c r="C690" s="565"/>
      <c r="D690" s="576"/>
      <c r="E690" s="576"/>
      <c r="F690" s="565"/>
      <c r="G690" s="565"/>
      <c r="H690" s="618"/>
    </row>
    <row r="691" spans="2:8" ht="15.75">
      <c r="B691" s="576"/>
      <c r="C691" s="618"/>
      <c r="D691" s="576"/>
      <c r="E691" s="576"/>
      <c r="F691" s="618"/>
      <c r="G691" s="618"/>
      <c r="H691" s="618"/>
    </row>
    <row r="692" spans="2:8" ht="15.75">
      <c r="B692" s="576"/>
      <c r="C692" s="565" t="s">
        <v>784</v>
      </c>
      <c r="D692" s="576"/>
      <c r="E692" s="576"/>
      <c r="F692" s="950" t="s">
        <v>1107</v>
      </c>
      <c r="G692" s="950"/>
      <c r="H692" s="618"/>
    </row>
    <row r="693" spans="2:8" ht="15.75">
      <c r="B693" s="576"/>
      <c r="C693" s="565" t="s">
        <v>1108</v>
      </c>
      <c r="D693" s="576"/>
      <c r="E693" s="576"/>
      <c r="F693" s="561"/>
      <c r="G693" s="561"/>
      <c r="H693" s="576"/>
    </row>
    <row r="695" spans="2:8" ht="18.75">
      <c r="B695" s="937" t="s">
        <v>299</v>
      </c>
      <c r="C695" s="937"/>
      <c r="D695" s="937"/>
      <c r="E695" s="937"/>
      <c r="F695" s="937"/>
      <c r="G695" s="937"/>
      <c r="H695" s="937"/>
    </row>
    <row r="696" spans="2:8" ht="15.75">
      <c r="B696" s="576"/>
      <c r="C696" s="576"/>
      <c r="D696" s="572"/>
      <c r="E696" s="577"/>
      <c r="F696" s="577"/>
      <c r="G696" s="576"/>
      <c r="H696" s="576"/>
    </row>
    <row r="697" spans="2:8" ht="15.75">
      <c r="B697" s="916" t="s">
        <v>780</v>
      </c>
      <c r="C697" s="916"/>
      <c r="D697" s="916"/>
      <c r="E697" s="916"/>
      <c r="F697" s="916"/>
      <c r="G697" s="916"/>
      <c r="H697" s="916"/>
    </row>
    <row r="698" spans="2:8" ht="15.75">
      <c r="B698" s="916" t="s">
        <v>781</v>
      </c>
      <c r="C698" s="916"/>
      <c r="D698" s="916"/>
      <c r="E698" s="916"/>
      <c r="F698" s="916"/>
      <c r="G698" s="916"/>
      <c r="H698" s="916"/>
    </row>
    <row r="699" spans="2:8" ht="15.75">
      <c r="B699" s="576" t="s">
        <v>782</v>
      </c>
      <c r="C699" s="576"/>
      <c r="D699" s="572"/>
      <c r="E699" s="577"/>
      <c r="F699" s="577"/>
      <c r="G699" s="576"/>
      <c r="H699" s="576"/>
    </row>
    <row r="700" spans="2:8" ht="15.75">
      <c r="B700" s="572">
        <v>1</v>
      </c>
      <c r="C700" s="578" t="s">
        <v>872</v>
      </c>
      <c r="D700" s="578"/>
      <c r="E700" s="578"/>
      <c r="F700" s="577"/>
      <c r="G700" s="916" t="s">
        <v>1347</v>
      </c>
      <c r="H700" s="916"/>
    </row>
    <row r="701" spans="2:8" ht="15.75">
      <c r="B701" s="572">
        <v>2</v>
      </c>
      <c r="C701" s="917" t="s">
        <v>1344</v>
      </c>
      <c r="D701" s="917"/>
      <c r="E701" s="917"/>
      <c r="F701" s="577"/>
      <c r="G701" s="576"/>
      <c r="H701" s="576"/>
    </row>
    <row r="702" spans="2:8" ht="15.75">
      <c r="B702" s="572">
        <v>3</v>
      </c>
      <c r="C702" s="917" t="s">
        <v>1332</v>
      </c>
      <c r="D702" s="917"/>
      <c r="E702" s="917"/>
      <c r="F702" s="577"/>
      <c r="G702" s="576"/>
      <c r="H702" s="576"/>
    </row>
    <row r="703" spans="2:8" ht="15.75">
      <c r="B703" s="576"/>
      <c r="C703" s="576"/>
      <c r="D703" s="572"/>
      <c r="E703" s="577"/>
      <c r="F703" s="577"/>
      <c r="G703" s="576"/>
      <c r="H703" s="576"/>
    </row>
    <row r="704" spans="2:8" ht="15.75">
      <c r="B704" s="951" t="s">
        <v>1348</v>
      </c>
      <c r="C704" s="951"/>
      <c r="D704" s="951"/>
      <c r="E704" s="951"/>
      <c r="F704" s="951"/>
      <c r="G704" s="951"/>
      <c r="H704" s="951"/>
    </row>
    <row r="705" spans="2:8" ht="16.5" thickBot="1">
      <c r="B705" s="576"/>
      <c r="C705" s="576"/>
      <c r="D705" s="576"/>
      <c r="E705" s="576"/>
      <c r="F705" s="576"/>
      <c r="G705" s="576"/>
      <c r="H705" s="576"/>
    </row>
    <row r="706" spans="2:8" ht="48" thickTop="1">
      <c r="B706" s="598" t="s">
        <v>274</v>
      </c>
      <c r="C706" s="599" t="s">
        <v>2</v>
      </c>
      <c r="D706" s="599" t="s">
        <v>1106</v>
      </c>
      <c r="E706" s="599" t="s">
        <v>301</v>
      </c>
      <c r="F706" s="599" t="s">
        <v>302</v>
      </c>
      <c r="G706" s="599" t="s">
        <v>303</v>
      </c>
      <c r="H706" s="600" t="s">
        <v>304</v>
      </c>
    </row>
    <row r="707" spans="2:8" ht="15.75">
      <c r="B707" s="601">
        <v>1</v>
      </c>
      <c r="C707" s="117" t="s">
        <v>130</v>
      </c>
      <c r="D707" s="602">
        <v>1750000</v>
      </c>
      <c r="E707" s="603"/>
      <c r="F707" s="604">
        <f>D707</f>
        <v>1750000</v>
      </c>
      <c r="G707" s="604">
        <f>F707</f>
        <v>1750000</v>
      </c>
      <c r="H707" s="605"/>
    </row>
    <row r="708" spans="2:8" ht="15.75">
      <c r="B708" s="601">
        <v>2</v>
      </c>
      <c r="C708" s="117" t="s">
        <v>603</v>
      </c>
      <c r="D708" s="602">
        <v>700000</v>
      </c>
      <c r="E708" s="603"/>
      <c r="F708" s="604">
        <f t="shared" ref="F708:F709" si="27">D708</f>
        <v>700000</v>
      </c>
      <c r="G708" s="604">
        <f t="shared" ref="G708:G709" si="28">F708</f>
        <v>700000</v>
      </c>
      <c r="H708" s="605"/>
    </row>
    <row r="709" spans="2:8" ht="15.75">
      <c r="B709" s="601"/>
      <c r="C709" s="253" t="s">
        <v>263</v>
      </c>
      <c r="D709" s="602">
        <f>SUM(D707:D708)</f>
        <v>2450000</v>
      </c>
      <c r="E709" s="603"/>
      <c r="F709" s="604">
        <f t="shared" si="27"/>
        <v>2450000</v>
      </c>
      <c r="G709" s="604">
        <f t="shared" si="28"/>
        <v>2450000</v>
      </c>
      <c r="H709" s="605"/>
    </row>
    <row r="710" spans="2:8" ht="15.75">
      <c r="B710" s="576"/>
      <c r="C710" s="576"/>
      <c r="D710" s="576"/>
      <c r="E710" s="576"/>
      <c r="F710" s="576"/>
      <c r="G710" s="576"/>
      <c r="H710" s="576"/>
    </row>
    <row r="711" spans="2:8" ht="15.75">
      <c r="B711" s="576"/>
      <c r="C711" s="576" t="s">
        <v>306</v>
      </c>
      <c r="D711" s="576"/>
      <c r="E711" s="576"/>
      <c r="F711" s="576" t="s">
        <v>1326</v>
      </c>
      <c r="G711" s="576"/>
      <c r="H711" s="576"/>
    </row>
    <row r="712" spans="2:8" ht="15.75">
      <c r="B712" s="576"/>
      <c r="C712" s="572" t="s">
        <v>307</v>
      </c>
      <c r="D712" s="576"/>
      <c r="E712" s="576"/>
      <c r="F712" s="916" t="s">
        <v>305</v>
      </c>
      <c r="G712" s="916"/>
      <c r="H712" s="576"/>
    </row>
    <row r="713" spans="2:8" ht="15.75">
      <c r="B713" s="576"/>
      <c r="C713" s="576"/>
      <c r="D713" s="576"/>
      <c r="E713" s="576"/>
      <c r="F713" s="576"/>
      <c r="G713" s="576"/>
      <c r="H713" s="576"/>
    </row>
    <row r="714" spans="2:8" ht="15.75">
      <c r="B714" s="576"/>
      <c r="C714" s="576"/>
      <c r="D714" s="576"/>
      <c r="E714" s="576"/>
      <c r="F714" s="576"/>
      <c r="G714" s="576"/>
      <c r="H714" s="576"/>
    </row>
    <row r="715" spans="2:8" ht="15.75">
      <c r="B715" s="576"/>
      <c r="C715" s="576"/>
      <c r="D715" s="576"/>
      <c r="E715" s="576"/>
      <c r="F715" s="576"/>
      <c r="G715" s="576"/>
      <c r="H715" s="576"/>
    </row>
    <row r="716" spans="2:8" ht="15.75">
      <c r="B716" s="576"/>
      <c r="C716" s="576"/>
      <c r="D716" s="576"/>
      <c r="E716" s="576"/>
      <c r="F716" s="576"/>
      <c r="G716" s="576"/>
      <c r="H716" s="576"/>
    </row>
    <row r="717" spans="2:8" ht="15.75">
      <c r="B717" s="576"/>
      <c r="C717" s="576"/>
      <c r="D717" s="576"/>
      <c r="E717" s="576"/>
      <c r="F717" s="576"/>
      <c r="G717" s="576"/>
      <c r="H717" s="576"/>
    </row>
    <row r="718" spans="2:8" ht="15.75">
      <c r="B718" s="576"/>
      <c r="C718" s="572" t="s">
        <v>1104</v>
      </c>
      <c r="D718" s="576"/>
      <c r="E718" s="576"/>
      <c r="F718" s="916" t="s">
        <v>894</v>
      </c>
      <c r="G718" s="916"/>
      <c r="H718" s="576"/>
    </row>
    <row r="719" spans="2:8" ht="15.75">
      <c r="B719" s="576"/>
      <c r="C719" s="576"/>
      <c r="D719" s="576"/>
      <c r="E719" s="576"/>
      <c r="F719" s="576"/>
      <c r="G719" s="576"/>
      <c r="H719" s="576"/>
    </row>
    <row r="720" spans="2:8" ht="15.75">
      <c r="B720" s="576"/>
      <c r="C720" s="618" t="s">
        <v>310</v>
      </c>
      <c r="D720" s="576"/>
      <c r="E720" s="576"/>
      <c r="F720" s="952" t="s">
        <v>308</v>
      </c>
      <c r="G720" s="952"/>
      <c r="H720" s="952"/>
    </row>
    <row r="721" spans="2:8" ht="15.75">
      <c r="B721" s="576"/>
      <c r="C721" s="574" t="s">
        <v>1098</v>
      </c>
      <c r="D721" s="576"/>
      <c r="E721" s="576"/>
      <c r="F721" s="950" t="s">
        <v>309</v>
      </c>
      <c r="G721" s="950"/>
      <c r="H721" s="618"/>
    </row>
    <row r="722" spans="2:8" ht="15.75">
      <c r="B722" s="576"/>
      <c r="C722" s="574"/>
      <c r="D722" s="576"/>
      <c r="E722" s="576"/>
      <c r="F722" s="574"/>
      <c r="G722" s="574"/>
      <c r="H722" s="618"/>
    </row>
    <row r="723" spans="2:8" ht="15.75">
      <c r="B723" s="576"/>
      <c r="C723" s="574"/>
      <c r="D723" s="576"/>
      <c r="E723" s="576"/>
      <c r="F723" s="574"/>
      <c r="G723" s="574"/>
      <c r="H723" s="618"/>
    </row>
    <row r="724" spans="2:8" ht="15.75">
      <c r="B724" s="576"/>
      <c r="C724" s="618"/>
      <c r="D724" s="576"/>
      <c r="E724" s="576"/>
      <c r="F724" s="618"/>
      <c r="G724" s="618"/>
      <c r="H724" s="618"/>
    </row>
    <row r="725" spans="2:8" ht="15.75">
      <c r="B725" s="576"/>
      <c r="C725" s="574" t="s">
        <v>784</v>
      </c>
      <c r="D725" s="576"/>
      <c r="E725" s="576"/>
      <c r="F725" s="950" t="s">
        <v>1107</v>
      </c>
      <c r="G725" s="950"/>
      <c r="H725" s="618"/>
    </row>
    <row r="726" spans="2:8" ht="15.75">
      <c r="B726" s="576"/>
      <c r="C726" s="574" t="s">
        <v>1108</v>
      </c>
      <c r="D726" s="576"/>
      <c r="E726" s="576"/>
      <c r="F726" s="572"/>
      <c r="G726" s="572"/>
      <c r="H726" s="576"/>
    </row>
    <row r="727" spans="2:8" ht="15.75">
      <c r="B727" s="561">
        <v>1</v>
      </c>
      <c r="C727" s="578" t="s">
        <v>1345</v>
      </c>
      <c r="D727" s="578"/>
      <c r="E727" s="578"/>
      <c r="F727" s="577"/>
      <c r="G727" s="916" t="s">
        <v>1343</v>
      </c>
      <c r="H727" s="916"/>
    </row>
    <row r="728" spans="2:8" ht="15.75">
      <c r="B728" s="561">
        <v>2</v>
      </c>
      <c r="C728" s="917" t="s">
        <v>1344</v>
      </c>
      <c r="D728" s="917"/>
      <c r="E728" s="917"/>
      <c r="F728" s="577"/>
      <c r="G728" s="576"/>
      <c r="H728" s="576"/>
    </row>
    <row r="729" spans="2:8" ht="15.75">
      <c r="B729" s="561">
        <v>3</v>
      </c>
      <c r="C729" s="917" t="s">
        <v>1332</v>
      </c>
      <c r="D729" s="917"/>
      <c r="E729" s="917"/>
      <c r="F729" s="577"/>
      <c r="G729" s="576"/>
      <c r="H729" s="576"/>
    </row>
    <row r="730" spans="2:8" ht="15.75">
      <c r="B730" s="576"/>
      <c r="C730" s="576"/>
      <c r="D730" s="561"/>
      <c r="E730" s="577"/>
      <c r="F730" s="577"/>
      <c r="G730" s="576"/>
      <c r="H730" s="576"/>
    </row>
    <row r="731" spans="2:8" ht="15.75">
      <c r="B731" s="951" t="s">
        <v>1346</v>
      </c>
      <c r="C731" s="951"/>
      <c r="D731" s="951"/>
      <c r="E731" s="951"/>
      <c r="F731" s="951"/>
      <c r="G731" s="951"/>
      <c r="H731" s="951"/>
    </row>
    <row r="732" spans="2:8" ht="16.5" thickBot="1">
      <c r="B732" s="576"/>
      <c r="C732" s="576"/>
      <c r="D732" s="576"/>
      <c r="E732" s="576"/>
      <c r="F732" s="576"/>
      <c r="G732" s="576"/>
      <c r="H732" s="576"/>
    </row>
    <row r="733" spans="2:8" ht="48" thickTop="1">
      <c r="B733" s="598" t="s">
        <v>274</v>
      </c>
      <c r="C733" s="599" t="s">
        <v>2</v>
      </c>
      <c r="D733" s="599" t="s">
        <v>1106</v>
      </c>
      <c r="E733" s="599" t="s">
        <v>301</v>
      </c>
      <c r="F733" s="599" t="s">
        <v>302</v>
      </c>
      <c r="G733" s="599" t="s">
        <v>303</v>
      </c>
      <c r="H733" s="600" t="s">
        <v>304</v>
      </c>
    </row>
    <row r="734" spans="2:8" ht="15.75">
      <c r="B734" s="601">
        <v>1</v>
      </c>
      <c r="C734" s="253" t="s">
        <v>123</v>
      </c>
      <c r="D734" s="602">
        <v>150000</v>
      </c>
      <c r="E734" s="603"/>
      <c r="F734" s="604">
        <f>D734</f>
        <v>150000</v>
      </c>
      <c r="G734" s="604">
        <f>F734</f>
        <v>150000</v>
      </c>
      <c r="H734" s="605"/>
    </row>
    <row r="735" spans="2:8" ht="15.75">
      <c r="B735" s="601">
        <v>2</v>
      </c>
      <c r="C735" s="253" t="s">
        <v>124</v>
      </c>
      <c r="D735" s="602">
        <v>125000</v>
      </c>
      <c r="E735" s="603"/>
      <c r="F735" s="604">
        <f t="shared" ref="F735:F742" si="29">D735</f>
        <v>125000</v>
      </c>
      <c r="G735" s="604">
        <f t="shared" ref="G735:G742" si="30">F735</f>
        <v>125000</v>
      </c>
      <c r="H735" s="605"/>
    </row>
    <row r="736" spans="2:8" ht="15.75">
      <c r="B736" s="601">
        <v>3</v>
      </c>
      <c r="C736" s="253" t="s">
        <v>125</v>
      </c>
      <c r="D736" s="602">
        <v>100000</v>
      </c>
      <c r="E736" s="603"/>
      <c r="F736" s="604">
        <f t="shared" si="29"/>
        <v>100000</v>
      </c>
      <c r="G736" s="604">
        <f t="shared" si="30"/>
        <v>100000</v>
      </c>
      <c r="H736" s="605"/>
    </row>
    <row r="737" spans="2:8" ht="15.75">
      <c r="B737" s="601">
        <v>4</v>
      </c>
      <c r="C737" s="253" t="s">
        <v>126</v>
      </c>
      <c r="D737" s="602">
        <v>150000</v>
      </c>
      <c r="E737" s="603"/>
      <c r="F737" s="604">
        <f t="shared" si="29"/>
        <v>150000</v>
      </c>
      <c r="G737" s="604">
        <f t="shared" si="30"/>
        <v>150000</v>
      </c>
      <c r="H737" s="605"/>
    </row>
    <row r="738" spans="2:8" ht="15.75">
      <c r="B738" s="601">
        <v>5</v>
      </c>
      <c r="C738" s="253" t="s">
        <v>131</v>
      </c>
      <c r="D738" s="602">
        <v>200000</v>
      </c>
      <c r="E738" s="603"/>
      <c r="F738" s="604">
        <f t="shared" si="29"/>
        <v>200000</v>
      </c>
      <c r="G738" s="604">
        <f t="shared" si="30"/>
        <v>200000</v>
      </c>
      <c r="H738" s="605"/>
    </row>
    <row r="739" spans="2:8" ht="15.75">
      <c r="B739" s="601">
        <v>6</v>
      </c>
      <c r="C739" s="253" t="s">
        <v>127</v>
      </c>
      <c r="D739" s="602">
        <v>100000</v>
      </c>
      <c r="E739" s="603"/>
      <c r="F739" s="604">
        <f t="shared" si="29"/>
        <v>100000</v>
      </c>
      <c r="G739" s="604">
        <f t="shared" si="30"/>
        <v>100000</v>
      </c>
      <c r="H739" s="605"/>
    </row>
    <row r="740" spans="2:8" ht="15.75">
      <c r="B740" s="601">
        <v>7</v>
      </c>
      <c r="C740" s="253" t="s">
        <v>128</v>
      </c>
      <c r="D740" s="602">
        <v>100000</v>
      </c>
      <c r="E740" s="603"/>
      <c r="F740" s="604">
        <f t="shared" si="29"/>
        <v>100000</v>
      </c>
      <c r="G740" s="604">
        <f t="shared" si="30"/>
        <v>100000</v>
      </c>
      <c r="H740" s="605"/>
    </row>
    <row r="741" spans="2:8" ht="15.75">
      <c r="B741" s="601">
        <v>8</v>
      </c>
      <c r="C741" s="253" t="s">
        <v>1340</v>
      </c>
      <c r="D741" s="602">
        <v>2178000</v>
      </c>
      <c r="E741" s="603"/>
      <c r="F741" s="604">
        <f t="shared" si="29"/>
        <v>2178000</v>
      </c>
      <c r="G741" s="604">
        <f t="shared" si="30"/>
        <v>2178000</v>
      </c>
      <c r="H741" s="605"/>
    </row>
    <row r="742" spans="2:8" ht="15.75">
      <c r="B742" s="601">
        <v>9</v>
      </c>
      <c r="C742" s="253" t="s">
        <v>176</v>
      </c>
      <c r="D742" s="602">
        <v>500000</v>
      </c>
      <c r="E742" s="603"/>
      <c r="F742" s="604">
        <f t="shared" si="29"/>
        <v>500000</v>
      </c>
      <c r="G742" s="604">
        <f t="shared" si="30"/>
        <v>500000</v>
      </c>
      <c r="H742" s="605"/>
    </row>
    <row r="743" spans="2:8" ht="16.5" thickBot="1">
      <c r="B743" s="612"/>
      <c r="C743" s="613" t="s">
        <v>263</v>
      </c>
      <c r="D743" s="614">
        <f>SUM(D734:D742)</f>
        <v>3603000</v>
      </c>
      <c r="E743" s="614">
        <f t="shared" ref="E743" si="31">SUM(E734:E742)</f>
        <v>0</v>
      </c>
      <c r="F743" s="614">
        <f t="shared" ref="F743" si="32">SUM(F734:F742)</f>
        <v>3603000</v>
      </c>
      <c r="G743" s="614">
        <f t="shared" ref="G743" si="33">SUM(G734:G742)</f>
        <v>3603000</v>
      </c>
      <c r="H743" s="617"/>
    </row>
    <row r="744" spans="2:8" ht="16.5" thickTop="1">
      <c r="B744" s="576"/>
      <c r="C744" s="576"/>
      <c r="D744" s="576"/>
      <c r="E744" s="576"/>
      <c r="F744" s="576"/>
      <c r="G744" s="576"/>
      <c r="H744" s="576"/>
    </row>
    <row r="745" spans="2:8" ht="15.75">
      <c r="B745" s="576"/>
      <c r="C745" s="576" t="s">
        <v>306</v>
      </c>
      <c r="D745" s="576"/>
      <c r="E745" s="576"/>
      <c r="F745" s="576" t="s">
        <v>1326</v>
      </c>
      <c r="G745" s="576"/>
      <c r="H745" s="576"/>
    </row>
    <row r="746" spans="2:8" ht="15.75">
      <c r="B746" s="576"/>
      <c r="C746" s="561" t="s">
        <v>307</v>
      </c>
      <c r="D746" s="576"/>
      <c r="E746" s="576"/>
      <c r="F746" s="916" t="s">
        <v>305</v>
      </c>
      <c r="G746" s="916"/>
      <c r="H746" s="576"/>
    </row>
    <row r="747" spans="2:8" ht="15.75">
      <c r="B747" s="576"/>
      <c r="C747" s="576"/>
      <c r="D747" s="576"/>
      <c r="E747" s="576"/>
      <c r="F747" s="576"/>
      <c r="G747" s="576"/>
      <c r="H747" s="576"/>
    </row>
    <row r="748" spans="2:8" ht="15.75">
      <c r="B748" s="576"/>
      <c r="C748" s="576"/>
      <c r="D748" s="576"/>
      <c r="E748" s="576"/>
      <c r="F748" s="576"/>
      <c r="G748" s="576"/>
      <c r="H748" s="576"/>
    </row>
    <row r="749" spans="2:8" ht="15.75">
      <c r="B749" s="576"/>
      <c r="C749" s="576"/>
      <c r="D749" s="576"/>
      <c r="E749" s="576"/>
      <c r="F749" s="576"/>
      <c r="G749" s="576"/>
      <c r="H749" s="576"/>
    </row>
    <row r="750" spans="2:8" ht="15.75">
      <c r="B750" s="576"/>
      <c r="C750" s="576"/>
      <c r="D750" s="576"/>
      <c r="E750" s="576"/>
      <c r="F750" s="576"/>
      <c r="G750" s="576"/>
      <c r="H750" s="576"/>
    </row>
    <row r="751" spans="2:8" ht="15.75">
      <c r="B751" s="576"/>
      <c r="C751" s="576"/>
      <c r="D751" s="576"/>
      <c r="E751" s="576"/>
      <c r="F751" s="576"/>
      <c r="G751" s="576"/>
      <c r="H751" s="576"/>
    </row>
    <row r="752" spans="2:8" ht="15.75">
      <c r="B752" s="576"/>
      <c r="C752" s="561" t="s">
        <v>1104</v>
      </c>
      <c r="D752" s="576"/>
      <c r="E752" s="576"/>
      <c r="F752" s="916" t="s">
        <v>894</v>
      </c>
      <c r="G752" s="916"/>
      <c r="H752" s="576"/>
    </row>
    <row r="753" spans="2:8" ht="15.75">
      <c r="B753" s="576"/>
      <c r="C753" s="576"/>
      <c r="D753" s="576"/>
      <c r="E753" s="576"/>
      <c r="F753" s="576"/>
      <c r="G753" s="576"/>
      <c r="H753" s="576"/>
    </row>
    <row r="754" spans="2:8" ht="15.75">
      <c r="B754" s="576"/>
      <c r="C754" s="618" t="s">
        <v>310</v>
      </c>
      <c r="D754" s="576"/>
      <c r="E754" s="576"/>
      <c r="F754" s="952" t="s">
        <v>308</v>
      </c>
      <c r="G754" s="952"/>
      <c r="H754" s="952"/>
    </row>
    <row r="755" spans="2:8" ht="15.75">
      <c r="B755" s="576"/>
      <c r="C755" s="565" t="s">
        <v>1098</v>
      </c>
      <c r="D755" s="576"/>
      <c r="E755" s="576"/>
      <c r="F755" s="950" t="s">
        <v>309</v>
      </c>
      <c r="G755" s="950"/>
      <c r="H755" s="618"/>
    </row>
    <row r="756" spans="2:8" ht="15.75">
      <c r="B756" s="576"/>
      <c r="C756" s="565"/>
      <c r="D756" s="576"/>
      <c r="E756" s="576"/>
      <c r="F756" s="565"/>
      <c r="G756" s="565"/>
      <c r="H756" s="618"/>
    </row>
    <row r="757" spans="2:8" ht="15.75">
      <c r="B757" s="576"/>
      <c r="C757" s="565"/>
      <c r="D757" s="576"/>
      <c r="E757" s="576"/>
      <c r="F757" s="565"/>
      <c r="G757" s="565"/>
      <c r="H757" s="618"/>
    </row>
    <row r="758" spans="2:8" ht="15.75">
      <c r="B758" s="576"/>
      <c r="C758" s="618"/>
      <c r="D758" s="576"/>
      <c r="E758" s="576"/>
      <c r="F758" s="618"/>
      <c r="G758" s="618"/>
      <c r="H758" s="618"/>
    </row>
    <row r="759" spans="2:8" ht="15.75">
      <c r="B759" s="576"/>
      <c r="C759" s="565" t="s">
        <v>784</v>
      </c>
      <c r="D759" s="576"/>
      <c r="E759" s="576"/>
      <c r="F759" s="950" t="s">
        <v>1107</v>
      </c>
      <c r="G759" s="950"/>
      <c r="H759" s="618"/>
    </row>
    <row r="760" spans="2:8" ht="15.75">
      <c r="B760" s="576"/>
      <c r="C760" s="565" t="s">
        <v>1108</v>
      </c>
      <c r="D760" s="576"/>
      <c r="E760" s="576"/>
      <c r="F760" s="561"/>
      <c r="G760" s="561"/>
      <c r="H760" s="576"/>
    </row>
    <row r="790" spans="2:8" ht="18.75">
      <c r="B790" s="937" t="s">
        <v>299</v>
      </c>
      <c r="C790" s="937"/>
      <c r="D790" s="937"/>
      <c r="E790" s="937"/>
      <c r="F790" s="937"/>
      <c r="G790" s="937"/>
      <c r="H790" s="937"/>
    </row>
    <row r="791" spans="2:8" ht="15.75">
      <c r="B791" s="576"/>
      <c r="C791" s="576"/>
      <c r="D791" s="572"/>
      <c r="E791" s="577"/>
      <c r="F791" s="577"/>
      <c r="G791" s="576"/>
      <c r="H791" s="576"/>
    </row>
    <row r="792" spans="2:8" ht="15.75">
      <c r="B792" s="916" t="s">
        <v>780</v>
      </c>
      <c r="C792" s="916"/>
      <c r="D792" s="916"/>
      <c r="E792" s="916"/>
      <c r="F792" s="916"/>
      <c r="G792" s="916"/>
      <c r="H792" s="916"/>
    </row>
    <row r="793" spans="2:8" ht="15.75">
      <c r="B793" s="916" t="s">
        <v>781</v>
      </c>
      <c r="C793" s="916"/>
      <c r="D793" s="916"/>
      <c r="E793" s="916"/>
      <c r="F793" s="916"/>
      <c r="G793" s="916"/>
      <c r="H793" s="916"/>
    </row>
    <row r="794" spans="2:8" ht="15.75">
      <c r="B794" s="576" t="s">
        <v>782</v>
      </c>
      <c r="C794" s="576"/>
      <c r="D794" s="572"/>
      <c r="E794" s="577"/>
      <c r="F794" s="577"/>
      <c r="G794" s="576"/>
      <c r="H794" s="576"/>
    </row>
    <row r="795" spans="2:8" ht="15.75">
      <c r="B795" s="572">
        <v>1</v>
      </c>
      <c r="C795" s="578" t="s">
        <v>1354</v>
      </c>
      <c r="D795" s="578"/>
      <c r="E795" s="578"/>
      <c r="F795" s="577"/>
      <c r="G795" s="916" t="s">
        <v>1357</v>
      </c>
      <c r="H795" s="916"/>
    </row>
    <row r="796" spans="2:8" ht="15.75">
      <c r="B796" s="572">
        <v>2</v>
      </c>
      <c r="C796" s="917" t="s">
        <v>1355</v>
      </c>
      <c r="D796" s="917"/>
      <c r="E796" s="917"/>
      <c r="F796" s="577"/>
      <c r="G796" s="576"/>
      <c r="H796" s="576"/>
    </row>
    <row r="797" spans="2:8" ht="15.75">
      <c r="B797" s="572">
        <v>3</v>
      </c>
      <c r="C797" s="917" t="s">
        <v>1356</v>
      </c>
      <c r="D797" s="917"/>
      <c r="E797" s="917"/>
      <c r="F797" s="577"/>
      <c r="G797" s="576"/>
      <c r="H797" s="576"/>
    </row>
    <row r="798" spans="2:8" ht="15.75">
      <c r="B798" s="576"/>
      <c r="C798" s="576"/>
      <c r="D798" s="572"/>
      <c r="E798" s="577"/>
      <c r="F798" s="577"/>
      <c r="G798" s="576"/>
      <c r="H798" s="576"/>
    </row>
    <row r="799" spans="2:8" ht="15.75">
      <c r="B799" s="951" t="s">
        <v>1351</v>
      </c>
      <c r="C799" s="951"/>
      <c r="D799" s="951"/>
      <c r="E799" s="951"/>
      <c r="F799" s="951"/>
      <c r="G799" s="951"/>
      <c r="H799" s="951"/>
    </row>
    <row r="800" spans="2:8" ht="16.5" thickBot="1">
      <c r="B800" s="576"/>
      <c r="C800" s="576"/>
      <c r="D800" s="576"/>
      <c r="E800" s="576"/>
      <c r="F800" s="576"/>
      <c r="G800" s="576"/>
      <c r="H800" s="576"/>
    </row>
    <row r="801" spans="2:8" ht="48" thickTop="1">
      <c r="B801" s="598" t="s">
        <v>274</v>
      </c>
      <c r="C801" s="599" t="s">
        <v>2</v>
      </c>
      <c r="D801" s="599" t="s">
        <v>1106</v>
      </c>
      <c r="E801" s="599" t="s">
        <v>301</v>
      </c>
      <c r="F801" s="599" t="s">
        <v>302</v>
      </c>
      <c r="G801" s="599" t="s">
        <v>303</v>
      </c>
      <c r="H801" s="600" t="s">
        <v>304</v>
      </c>
    </row>
    <row r="802" spans="2:8" ht="15.75">
      <c r="B802" s="601">
        <v>1</v>
      </c>
      <c r="C802" s="631" t="s">
        <v>1349</v>
      </c>
      <c r="D802" s="638">
        <v>360000</v>
      </c>
      <c r="E802" s="637"/>
      <c r="F802" s="640">
        <v>360000</v>
      </c>
      <c r="G802" s="640">
        <f>F802</f>
        <v>360000</v>
      </c>
      <c r="H802" s="641">
        <f>D802-G802</f>
        <v>0</v>
      </c>
    </row>
    <row r="803" spans="2:8" ht="15.75">
      <c r="B803" s="601">
        <v>2</v>
      </c>
      <c r="C803" s="585" t="s">
        <v>1353</v>
      </c>
      <c r="D803" s="638">
        <v>300000</v>
      </c>
      <c r="E803" s="637"/>
      <c r="F803" s="640">
        <v>300000</v>
      </c>
      <c r="G803" s="640">
        <f t="shared" ref="G803:G822" si="34">F803</f>
        <v>300000</v>
      </c>
      <c r="H803" s="641">
        <f t="shared" ref="H803:H822" si="35">D803-G803</f>
        <v>0</v>
      </c>
    </row>
    <row r="804" spans="2:8" ht="15.75">
      <c r="B804" s="601">
        <v>3</v>
      </c>
      <c r="C804" s="508" t="s">
        <v>125</v>
      </c>
      <c r="D804" s="638">
        <v>275000</v>
      </c>
      <c r="E804" s="637"/>
      <c r="F804" s="640">
        <v>275000</v>
      </c>
      <c r="G804" s="640">
        <f t="shared" si="34"/>
        <v>275000</v>
      </c>
      <c r="H804" s="641">
        <f t="shared" si="35"/>
        <v>0</v>
      </c>
    </row>
    <row r="805" spans="2:8" ht="15.75">
      <c r="B805" s="601">
        <v>4</v>
      </c>
      <c r="C805" s="508" t="s">
        <v>126</v>
      </c>
      <c r="D805" s="638">
        <v>1250000</v>
      </c>
      <c r="E805" s="637"/>
      <c r="F805" s="640">
        <v>1250000</v>
      </c>
      <c r="G805" s="640">
        <f t="shared" si="34"/>
        <v>1250000</v>
      </c>
      <c r="H805" s="641">
        <f t="shared" si="35"/>
        <v>0</v>
      </c>
    </row>
    <row r="806" spans="2:8" ht="15.75">
      <c r="B806" s="601">
        <v>5</v>
      </c>
      <c r="C806" s="508" t="s">
        <v>156</v>
      </c>
      <c r="D806" s="638">
        <v>200000</v>
      </c>
      <c r="E806" s="637"/>
      <c r="F806" s="640">
        <v>200000</v>
      </c>
      <c r="G806" s="640">
        <f t="shared" si="34"/>
        <v>200000</v>
      </c>
      <c r="H806" s="641">
        <f t="shared" si="35"/>
        <v>0</v>
      </c>
    </row>
    <row r="807" spans="2:8" ht="15.75">
      <c r="B807" s="601">
        <v>6</v>
      </c>
      <c r="C807" s="585" t="s">
        <v>127</v>
      </c>
      <c r="D807" s="638">
        <v>50000</v>
      </c>
      <c r="E807" s="637"/>
      <c r="F807" s="640">
        <v>50000</v>
      </c>
      <c r="G807" s="640">
        <f t="shared" si="34"/>
        <v>50000</v>
      </c>
      <c r="H807" s="641">
        <f t="shared" si="35"/>
        <v>0</v>
      </c>
    </row>
    <row r="808" spans="2:8" ht="15.75">
      <c r="B808" s="601">
        <v>7</v>
      </c>
      <c r="C808" s="585" t="s">
        <v>128</v>
      </c>
      <c r="D808" s="638">
        <v>50000</v>
      </c>
      <c r="E808" s="637"/>
      <c r="F808" s="640">
        <v>50000</v>
      </c>
      <c r="G808" s="640">
        <f t="shared" si="34"/>
        <v>50000</v>
      </c>
      <c r="H808" s="641">
        <f t="shared" si="35"/>
        <v>0</v>
      </c>
    </row>
    <row r="809" spans="2:8" ht="15.75">
      <c r="B809" s="601">
        <v>8</v>
      </c>
      <c r="C809" s="585" t="s">
        <v>502</v>
      </c>
      <c r="D809" s="638">
        <v>50000</v>
      </c>
      <c r="E809" s="637"/>
      <c r="F809" s="640">
        <v>50000</v>
      </c>
      <c r="G809" s="640">
        <f t="shared" si="34"/>
        <v>50000</v>
      </c>
      <c r="H809" s="641">
        <f t="shared" si="35"/>
        <v>0</v>
      </c>
    </row>
    <row r="810" spans="2:8" ht="15.75">
      <c r="B810" s="601">
        <v>9</v>
      </c>
      <c r="C810" s="585" t="s">
        <v>503</v>
      </c>
      <c r="D810" s="638">
        <v>200000</v>
      </c>
      <c r="E810" s="637"/>
      <c r="F810" s="640">
        <v>200000</v>
      </c>
      <c r="G810" s="640">
        <f t="shared" si="34"/>
        <v>200000</v>
      </c>
      <c r="H810" s="641">
        <f t="shared" si="35"/>
        <v>0</v>
      </c>
    </row>
    <row r="811" spans="2:8" ht="15.75">
      <c r="B811" s="601">
        <v>10</v>
      </c>
      <c r="C811" s="508" t="s">
        <v>160</v>
      </c>
      <c r="D811" s="638">
        <v>437500</v>
      </c>
      <c r="E811" s="637"/>
      <c r="F811" s="640">
        <v>437500</v>
      </c>
      <c r="G811" s="640">
        <f t="shared" si="34"/>
        <v>437500</v>
      </c>
      <c r="H811" s="641">
        <f t="shared" si="35"/>
        <v>0</v>
      </c>
    </row>
    <row r="812" spans="2:8" ht="15.75">
      <c r="B812" s="601">
        <v>11</v>
      </c>
      <c r="C812" s="508" t="s">
        <v>161</v>
      </c>
      <c r="D812" s="638">
        <v>2097000</v>
      </c>
      <c r="E812" s="637"/>
      <c r="F812" s="640">
        <v>2097000</v>
      </c>
      <c r="G812" s="640">
        <f t="shared" si="34"/>
        <v>2097000</v>
      </c>
      <c r="H812" s="641">
        <f t="shared" si="35"/>
        <v>0</v>
      </c>
    </row>
    <row r="813" spans="2:8" ht="15.75">
      <c r="B813" s="601">
        <v>12</v>
      </c>
      <c r="C813" s="508" t="s">
        <v>505</v>
      </c>
      <c r="D813" s="638">
        <v>300000</v>
      </c>
      <c r="E813" s="637"/>
      <c r="F813" s="640">
        <v>300000</v>
      </c>
      <c r="G813" s="640">
        <f t="shared" si="34"/>
        <v>300000</v>
      </c>
      <c r="H813" s="641">
        <f t="shared" si="35"/>
        <v>0</v>
      </c>
    </row>
    <row r="814" spans="2:8" ht="15.75">
      <c r="B814" s="601">
        <v>13</v>
      </c>
      <c r="C814" s="508" t="s">
        <v>507</v>
      </c>
      <c r="D814" s="638">
        <v>7865000</v>
      </c>
      <c r="E814" s="637"/>
      <c r="F814" s="640">
        <v>7865000</v>
      </c>
      <c r="G814" s="640">
        <f t="shared" si="34"/>
        <v>7865000</v>
      </c>
      <c r="H814" s="641">
        <f t="shared" si="35"/>
        <v>0</v>
      </c>
    </row>
    <row r="815" spans="2:8" ht="15.75">
      <c r="B815" s="601">
        <v>14</v>
      </c>
      <c r="C815" s="508" t="s">
        <v>509</v>
      </c>
      <c r="D815" s="638">
        <v>1680000</v>
      </c>
      <c r="E815" s="637"/>
      <c r="F815" s="640">
        <v>1680000</v>
      </c>
      <c r="G815" s="640">
        <f t="shared" si="34"/>
        <v>1680000</v>
      </c>
      <c r="H815" s="641">
        <f t="shared" si="35"/>
        <v>0</v>
      </c>
    </row>
    <row r="816" spans="2:8" ht="15.75">
      <c r="B816" s="601">
        <v>15</v>
      </c>
      <c r="C816" s="508" t="s">
        <v>511</v>
      </c>
      <c r="D816" s="638">
        <v>6578000</v>
      </c>
      <c r="E816" s="637"/>
      <c r="F816" s="640">
        <v>6578000</v>
      </c>
      <c r="G816" s="640">
        <f t="shared" si="34"/>
        <v>6578000</v>
      </c>
      <c r="H816" s="641">
        <f t="shared" si="35"/>
        <v>0</v>
      </c>
    </row>
    <row r="817" spans="2:8" ht="15.75">
      <c r="B817" s="601">
        <v>16</v>
      </c>
      <c r="C817" s="508" t="s">
        <v>512</v>
      </c>
      <c r="D817" s="638">
        <v>450000</v>
      </c>
      <c r="E817" s="637"/>
      <c r="F817" s="640">
        <v>450000</v>
      </c>
      <c r="G817" s="640">
        <f t="shared" si="34"/>
        <v>450000</v>
      </c>
      <c r="H817" s="641">
        <f t="shared" si="35"/>
        <v>0</v>
      </c>
    </row>
    <row r="818" spans="2:8" ht="15.75">
      <c r="B818" s="601">
        <v>17</v>
      </c>
      <c r="C818" s="508" t="s">
        <v>514</v>
      </c>
      <c r="D818" s="638">
        <v>80000</v>
      </c>
      <c r="E818" s="637"/>
      <c r="F818" s="640">
        <v>40000</v>
      </c>
      <c r="G818" s="640">
        <f t="shared" si="34"/>
        <v>40000</v>
      </c>
      <c r="H818" s="641">
        <f t="shared" si="35"/>
        <v>40000</v>
      </c>
    </row>
    <row r="819" spans="2:8" ht="15.75">
      <c r="B819" s="601">
        <v>18</v>
      </c>
      <c r="C819" s="508" t="s">
        <v>516</v>
      </c>
      <c r="D819" s="639">
        <v>350000</v>
      </c>
      <c r="E819" s="603"/>
      <c r="F819" s="640">
        <v>350000</v>
      </c>
      <c r="G819" s="640">
        <f t="shared" si="34"/>
        <v>350000</v>
      </c>
      <c r="H819" s="641">
        <f t="shared" si="35"/>
        <v>0</v>
      </c>
    </row>
    <row r="820" spans="2:8" ht="15.75">
      <c r="B820" s="601">
        <v>19</v>
      </c>
      <c r="C820" s="508" t="s">
        <v>517</v>
      </c>
      <c r="D820" s="639">
        <v>120000</v>
      </c>
      <c r="E820" s="603"/>
      <c r="F820" s="640">
        <v>120000</v>
      </c>
      <c r="G820" s="640">
        <f t="shared" si="34"/>
        <v>120000</v>
      </c>
      <c r="H820" s="641">
        <f t="shared" si="35"/>
        <v>0</v>
      </c>
    </row>
    <row r="821" spans="2:8" ht="15.75">
      <c r="B821" s="601">
        <v>20</v>
      </c>
      <c r="C821" s="508" t="s">
        <v>520</v>
      </c>
      <c r="D821" s="639">
        <v>100000</v>
      </c>
      <c r="E821" s="603"/>
      <c r="F821" s="640">
        <v>50000</v>
      </c>
      <c r="G821" s="640">
        <f t="shared" si="34"/>
        <v>50000</v>
      </c>
      <c r="H821" s="641">
        <f t="shared" si="35"/>
        <v>50000</v>
      </c>
    </row>
    <row r="822" spans="2:8" ht="15.75">
      <c r="B822" s="601"/>
      <c r="C822" s="585" t="s">
        <v>263</v>
      </c>
      <c r="D822" s="639">
        <f>SUM(D802:D821)</f>
        <v>22792500</v>
      </c>
      <c r="E822" s="603"/>
      <c r="F822" s="640">
        <f>SUM(F802:F821)</f>
        <v>22702500</v>
      </c>
      <c r="G822" s="640">
        <f t="shared" si="34"/>
        <v>22702500</v>
      </c>
      <c r="H822" s="641">
        <f t="shared" si="35"/>
        <v>90000</v>
      </c>
    </row>
    <row r="823" spans="2:8" ht="15.75">
      <c r="B823" s="576"/>
      <c r="C823" s="576"/>
      <c r="D823" s="576"/>
      <c r="E823" s="576"/>
      <c r="F823" s="576"/>
      <c r="G823" s="576"/>
      <c r="H823" s="576"/>
    </row>
    <row r="824" spans="2:8" ht="15.75">
      <c r="B824" s="576"/>
      <c r="C824" s="576" t="s">
        <v>306</v>
      </c>
      <c r="D824" s="576"/>
      <c r="E824" s="576"/>
      <c r="F824" s="576" t="s">
        <v>1326</v>
      </c>
      <c r="G824" s="576"/>
      <c r="H824" s="576"/>
    </row>
    <row r="825" spans="2:8" ht="15.75">
      <c r="B825" s="576"/>
      <c r="C825" s="572" t="s">
        <v>307</v>
      </c>
      <c r="D825" s="576"/>
      <c r="E825" s="576"/>
      <c r="F825" s="916" t="s">
        <v>305</v>
      </c>
      <c r="G825" s="916"/>
      <c r="H825" s="576"/>
    </row>
    <row r="826" spans="2:8" ht="15.75">
      <c r="B826" s="576"/>
      <c r="C826" s="576"/>
      <c r="D826" s="576"/>
      <c r="E826" s="576"/>
      <c r="F826" s="576"/>
      <c r="G826" s="576"/>
      <c r="H826" s="576"/>
    </row>
    <row r="827" spans="2:8" ht="15.75">
      <c r="B827" s="576"/>
      <c r="C827" s="576"/>
      <c r="D827" s="576"/>
      <c r="E827" s="576"/>
      <c r="F827" s="576"/>
      <c r="G827" s="576"/>
      <c r="H827" s="576"/>
    </row>
    <row r="828" spans="2:8" ht="15.75">
      <c r="B828" s="576"/>
      <c r="C828" s="576"/>
      <c r="D828" s="576"/>
      <c r="E828" s="576"/>
      <c r="F828" s="576"/>
      <c r="G828" s="576"/>
      <c r="H828" s="576"/>
    </row>
    <row r="829" spans="2:8" ht="15.75">
      <c r="B829" s="576"/>
      <c r="C829" s="576"/>
      <c r="D829" s="576"/>
      <c r="E829" s="576"/>
      <c r="F829" s="576"/>
      <c r="G829" s="576"/>
      <c r="H829" s="576"/>
    </row>
    <row r="830" spans="2:8" ht="15.75">
      <c r="B830" s="576"/>
      <c r="C830" s="576"/>
      <c r="D830" s="576"/>
      <c r="E830" s="576"/>
      <c r="F830" s="576"/>
      <c r="G830" s="576"/>
      <c r="H830" s="576"/>
    </row>
    <row r="831" spans="2:8" ht="15.75">
      <c r="B831" s="576"/>
      <c r="C831" s="572" t="s">
        <v>1104</v>
      </c>
      <c r="D831" s="576"/>
      <c r="E831" s="576"/>
      <c r="F831" s="916" t="s">
        <v>1358</v>
      </c>
      <c r="G831" s="916"/>
      <c r="H831" s="576"/>
    </row>
    <row r="832" spans="2:8" ht="15.75">
      <c r="B832" s="576"/>
      <c r="C832" s="576"/>
      <c r="D832" s="576"/>
      <c r="E832" s="576"/>
      <c r="F832" s="576"/>
      <c r="G832" s="576"/>
      <c r="H832" s="576"/>
    </row>
    <row r="833" spans="2:8" ht="15.75">
      <c r="B833" s="576"/>
      <c r="C833" s="618" t="s">
        <v>310</v>
      </c>
      <c r="D833" s="576"/>
      <c r="E833" s="576"/>
      <c r="F833" s="952" t="s">
        <v>308</v>
      </c>
      <c r="G833" s="952"/>
      <c r="H833" s="952"/>
    </row>
    <row r="834" spans="2:8" ht="15.75">
      <c r="B834" s="576"/>
      <c r="C834" s="574" t="s">
        <v>1098</v>
      </c>
      <c r="D834" s="576"/>
      <c r="E834" s="576"/>
      <c r="F834" s="950" t="s">
        <v>309</v>
      </c>
      <c r="G834" s="950"/>
      <c r="H834" s="618"/>
    </row>
    <row r="835" spans="2:8" ht="15.75">
      <c r="B835" s="576"/>
      <c r="C835" s="574"/>
      <c r="D835" s="576"/>
      <c r="E835" s="576"/>
      <c r="F835" s="574"/>
      <c r="G835" s="574"/>
      <c r="H835" s="618"/>
    </row>
    <row r="836" spans="2:8" ht="15.75">
      <c r="B836" s="576"/>
      <c r="C836" s="574"/>
      <c r="D836" s="576"/>
      <c r="E836" s="576"/>
      <c r="F836" s="574"/>
      <c r="G836" s="574"/>
      <c r="H836" s="618"/>
    </row>
    <row r="837" spans="2:8" ht="15.75">
      <c r="B837" s="576"/>
      <c r="C837" s="618"/>
      <c r="D837" s="576"/>
      <c r="E837" s="576"/>
      <c r="F837" s="618"/>
      <c r="G837" s="618"/>
      <c r="H837" s="618"/>
    </row>
    <row r="838" spans="2:8" ht="15.75">
      <c r="B838" s="576"/>
      <c r="C838" s="574" t="s">
        <v>784</v>
      </c>
      <c r="D838" s="576"/>
      <c r="E838" s="576"/>
      <c r="F838" s="950" t="s">
        <v>1107</v>
      </c>
      <c r="G838" s="950"/>
      <c r="H838" s="618"/>
    </row>
    <row r="839" spans="2:8" ht="15.75">
      <c r="B839" s="576"/>
      <c r="C839" s="574" t="s">
        <v>1108</v>
      </c>
      <c r="D839" s="576"/>
      <c r="E839" s="576"/>
      <c r="F839" s="572"/>
      <c r="G839" s="572"/>
      <c r="H839" s="576"/>
    </row>
    <row r="842" spans="2:8" ht="18.75">
      <c r="B842" s="937" t="s">
        <v>299</v>
      </c>
      <c r="C842" s="937"/>
      <c r="D842" s="937"/>
      <c r="E842" s="937"/>
      <c r="F842" s="937"/>
      <c r="G842" s="937"/>
      <c r="H842" s="937"/>
    </row>
    <row r="843" spans="2:8" ht="15.75">
      <c r="B843" s="576"/>
      <c r="C843" s="576"/>
      <c r="D843" s="572"/>
      <c r="E843" s="577"/>
      <c r="F843" s="577"/>
      <c r="G843" s="576"/>
      <c r="H843" s="576"/>
    </row>
    <row r="844" spans="2:8" ht="15.75">
      <c r="B844" s="916" t="s">
        <v>780</v>
      </c>
      <c r="C844" s="916"/>
      <c r="D844" s="916"/>
      <c r="E844" s="916"/>
      <c r="F844" s="916"/>
      <c r="G844" s="916"/>
      <c r="H844" s="916"/>
    </row>
    <row r="845" spans="2:8" ht="15.75">
      <c r="B845" s="916" t="s">
        <v>781</v>
      </c>
      <c r="C845" s="916"/>
      <c r="D845" s="916"/>
      <c r="E845" s="916"/>
      <c r="F845" s="916"/>
      <c r="G845" s="916"/>
      <c r="H845" s="916"/>
    </row>
    <row r="846" spans="2:8" ht="15.75">
      <c r="B846" s="576" t="s">
        <v>782</v>
      </c>
      <c r="C846" s="576"/>
      <c r="D846" s="572"/>
      <c r="E846" s="577"/>
      <c r="F846" s="577"/>
      <c r="G846" s="576"/>
      <c r="H846" s="576"/>
    </row>
    <row r="847" spans="2:8" ht="15.75">
      <c r="B847" s="572">
        <v>1</v>
      </c>
      <c r="C847" s="578" t="s">
        <v>1354</v>
      </c>
      <c r="D847" s="578"/>
      <c r="E847" s="578"/>
      <c r="F847" s="577"/>
      <c r="G847" s="916" t="s">
        <v>1363</v>
      </c>
      <c r="H847" s="916"/>
    </row>
    <row r="848" spans="2:8" ht="15.75">
      <c r="B848" s="572">
        <v>2</v>
      </c>
      <c r="C848" s="917" t="s">
        <v>1361</v>
      </c>
      <c r="D848" s="917"/>
      <c r="E848" s="917"/>
      <c r="F848" s="577"/>
      <c r="G848" s="576"/>
      <c r="H848" s="576"/>
    </row>
    <row r="849" spans="2:8" ht="15.75">
      <c r="B849" s="572">
        <v>3</v>
      </c>
      <c r="C849" s="917" t="s">
        <v>1356</v>
      </c>
      <c r="D849" s="917"/>
      <c r="E849" s="917"/>
      <c r="F849" s="577"/>
      <c r="G849" s="576"/>
      <c r="H849" s="576"/>
    </row>
    <row r="850" spans="2:8" ht="15.75">
      <c r="B850" s="576"/>
      <c r="C850" s="576"/>
      <c r="D850" s="572"/>
      <c r="E850" s="577"/>
      <c r="F850" s="577"/>
      <c r="G850" s="576"/>
      <c r="H850" s="576"/>
    </row>
    <row r="851" spans="2:8" ht="16.5" thickBot="1">
      <c r="B851" s="951" t="s">
        <v>1362</v>
      </c>
      <c r="C851" s="951"/>
      <c r="D851" s="951"/>
      <c r="E851" s="951"/>
      <c r="F851" s="951"/>
      <c r="G851" s="951"/>
      <c r="H851" s="951"/>
    </row>
    <row r="852" spans="2:8" ht="48" thickTop="1">
      <c r="B852" s="598" t="s">
        <v>274</v>
      </c>
      <c r="C852" s="599" t="s">
        <v>2</v>
      </c>
      <c r="D852" s="599" t="s">
        <v>1106</v>
      </c>
      <c r="E852" s="599" t="s">
        <v>301</v>
      </c>
      <c r="F852" s="599" t="s">
        <v>302</v>
      </c>
      <c r="G852" s="599" t="s">
        <v>303</v>
      </c>
      <c r="H852" s="600" t="s">
        <v>304</v>
      </c>
    </row>
    <row r="853" spans="2:8" ht="15.75">
      <c r="B853" s="601">
        <v>1</v>
      </c>
      <c r="C853" s="566" t="s">
        <v>124</v>
      </c>
      <c r="D853" s="638">
        <v>525000</v>
      </c>
      <c r="E853" s="637"/>
      <c r="F853" s="637"/>
      <c r="G853" s="637"/>
      <c r="H853" s="641">
        <f>D853-G853</f>
        <v>525000</v>
      </c>
    </row>
    <row r="854" spans="2:8" ht="15.75">
      <c r="B854" s="601">
        <v>2</v>
      </c>
      <c r="C854" s="566" t="s">
        <v>125</v>
      </c>
      <c r="D854" s="638">
        <v>500000</v>
      </c>
      <c r="E854" s="637"/>
      <c r="F854" s="638"/>
      <c r="G854" s="637"/>
      <c r="H854" s="641">
        <f t="shared" ref="H854:H891" si="36">D854-G854</f>
        <v>500000</v>
      </c>
    </row>
    <row r="855" spans="2:8" ht="15.75">
      <c r="B855" s="601">
        <v>3</v>
      </c>
      <c r="C855" s="566" t="s">
        <v>126</v>
      </c>
      <c r="D855" s="638">
        <v>2375000</v>
      </c>
      <c r="E855" s="637"/>
      <c r="F855" s="638"/>
      <c r="G855" s="637"/>
      <c r="H855" s="641">
        <f t="shared" si="36"/>
        <v>2375000</v>
      </c>
    </row>
    <row r="856" spans="2:8" ht="15.75">
      <c r="B856" s="601">
        <v>4</v>
      </c>
      <c r="C856" s="566" t="s">
        <v>156</v>
      </c>
      <c r="D856" s="638">
        <v>6000000</v>
      </c>
      <c r="E856" s="637"/>
      <c r="F856" s="638"/>
      <c r="G856" s="637"/>
      <c r="H856" s="641">
        <f t="shared" si="36"/>
        <v>6000000</v>
      </c>
    </row>
    <row r="857" spans="2:8" ht="15.75">
      <c r="B857" s="601">
        <v>5</v>
      </c>
      <c r="C857" s="566" t="s">
        <v>564</v>
      </c>
      <c r="D857" s="638">
        <v>4062500</v>
      </c>
      <c r="E857" s="638">
        <v>1875000</v>
      </c>
      <c r="F857" s="638">
        <v>1500000</v>
      </c>
      <c r="G857" s="640">
        <f>F857+E857</f>
        <v>3375000</v>
      </c>
      <c r="H857" s="641">
        <f t="shared" si="36"/>
        <v>687500</v>
      </c>
    </row>
    <row r="858" spans="2:8" ht="15.75">
      <c r="B858" s="601">
        <v>6</v>
      </c>
      <c r="C858" s="566" t="s">
        <v>585</v>
      </c>
      <c r="D858" s="638">
        <v>8645000</v>
      </c>
      <c r="E858" s="638">
        <v>2925000</v>
      </c>
      <c r="F858" s="638">
        <v>1950000</v>
      </c>
      <c r="G858" s="640">
        <f t="shared" ref="G858:G890" si="37">F858+E858</f>
        <v>4875000</v>
      </c>
      <c r="H858" s="641">
        <f t="shared" si="36"/>
        <v>3770000</v>
      </c>
    </row>
    <row r="859" spans="2:8" ht="15.75">
      <c r="B859" s="601">
        <v>7</v>
      </c>
      <c r="C859" s="566" t="s">
        <v>586</v>
      </c>
      <c r="D859" s="638">
        <v>5312500</v>
      </c>
      <c r="E859" s="638">
        <v>1875000</v>
      </c>
      <c r="F859" s="638">
        <v>1875000</v>
      </c>
      <c r="G859" s="640">
        <f t="shared" si="37"/>
        <v>3750000</v>
      </c>
      <c r="H859" s="641">
        <f t="shared" si="36"/>
        <v>1562500</v>
      </c>
    </row>
    <row r="860" spans="2:8" ht="15.75">
      <c r="B860" s="601">
        <v>8</v>
      </c>
      <c r="C860" s="566" t="s">
        <v>161</v>
      </c>
      <c r="D860" s="638">
        <v>21575800</v>
      </c>
      <c r="E860" s="638">
        <v>9320000</v>
      </c>
      <c r="F860" s="638">
        <v>4660000</v>
      </c>
      <c r="G860" s="640">
        <f t="shared" si="37"/>
        <v>13980000</v>
      </c>
      <c r="H860" s="641">
        <f t="shared" si="36"/>
        <v>7595800</v>
      </c>
    </row>
    <row r="861" spans="2:8" ht="15.75">
      <c r="B861" s="601">
        <v>9</v>
      </c>
      <c r="C861" s="99" t="s">
        <v>127</v>
      </c>
      <c r="D861" s="638">
        <v>250000</v>
      </c>
      <c r="E861" s="638"/>
      <c r="F861" s="638"/>
      <c r="G861" s="640">
        <f t="shared" si="37"/>
        <v>0</v>
      </c>
      <c r="H861" s="641">
        <f t="shared" si="36"/>
        <v>250000</v>
      </c>
    </row>
    <row r="862" spans="2:8" ht="15.75">
      <c r="B862" s="601">
        <v>10</v>
      </c>
      <c r="C862" s="99" t="s">
        <v>128</v>
      </c>
      <c r="D862" s="638">
        <v>150000</v>
      </c>
      <c r="E862" s="638"/>
      <c r="F862" s="638"/>
      <c r="G862" s="640">
        <f t="shared" si="37"/>
        <v>0</v>
      </c>
      <c r="H862" s="641">
        <f t="shared" si="36"/>
        <v>150000</v>
      </c>
    </row>
    <row r="863" spans="2:8" ht="15.75">
      <c r="B863" s="601">
        <v>11</v>
      </c>
      <c r="C863" s="99" t="s">
        <v>1315</v>
      </c>
      <c r="D863" s="638">
        <v>2000000</v>
      </c>
      <c r="E863" s="638">
        <v>1000000</v>
      </c>
      <c r="F863" s="638">
        <v>1000000</v>
      </c>
      <c r="G863" s="640">
        <f t="shared" si="37"/>
        <v>2000000</v>
      </c>
      <c r="H863" s="641">
        <f t="shared" si="36"/>
        <v>0</v>
      </c>
    </row>
    <row r="864" spans="2:8" ht="15.75">
      <c r="B864" s="601">
        <v>12</v>
      </c>
      <c r="C864" s="99" t="s">
        <v>565</v>
      </c>
      <c r="D864" s="638">
        <v>4500000</v>
      </c>
      <c r="E864" s="638"/>
      <c r="F864" s="638"/>
      <c r="G864" s="640">
        <f t="shared" si="37"/>
        <v>0</v>
      </c>
      <c r="H864" s="641">
        <f t="shared" si="36"/>
        <v>4500000</v>
      </c>
    </row>
    <row r="865" spans="2:8" ht="15.75">
      <c r="B865" s="601">
        <v>13</v>
      </c>
      <c r="C865" s="99" t="s">
        <v>631</v>
      </c>
      <c r="D865" s="638">
        <v>3000000</v>
      </c>
      <c r="E865" s="638"/>
      <c r="F865" s="638"/>
      <c r="G865" s="640">
        <f t="shared" si="37"/>
        <v>0</v>
      </c>
      <c r="H865" s="641">
        <f t="shared" si="36"/>
        <v>3000000</v>
      </c>
    </row>
    <row r="866" spans="2:8" ht="15.75">
      <c r="B866" s="601">
        <v>14</v>
      </c>
      <c r="C866" s="99" t="s">
        <v>632</v>
      </c>
      <c r="D866" s="638">
        <v>300000</v>
      </c>
      <c r="E866" s="638"/>
      <c r="F866" s="638"/>
      <c r="G866" s="640">
        <f t="shared" si="37"/>
        <v>0</v>
      </c>
      <c r="H866" s="641">
        <f t="shared" si="36"/>
        <v>300000</v>
      </c>
    </row>
    <row r="867" spans="2:8" ht="15.75">
      <c r="B867" s="601">
        <v>15</v>
      </c>
      <c r="C867" s="99" t="s">
        <v>540</v>
      </c>
      <c r="D867" s="638">
        <v>420000</v>
      </c>
      <c r="E867" s="638">
        <v>420000</v>
      </c>
      <c r="F867" s="638"/>
      <c r="G867" s="640">
        <f t="shared" si="37"/>
        <v>420000</v>
      </c>
      <c r="H867" s="641">
        <f t="shared" si="36"/>
        <v>0</v>
      </c>
    </row>
    <row r="868" spans="2:8" ht="15.75">
      <c r="B868" s="601">
        <v>16</v>
      </c>
      <c r="C868" s="99" t="s">
        <v>541</v>
      </c>
      <c r="D868" s="638">
        <v>1475000</v>
      </c>
      <c r="E868" s="638">
        <v>187500</v>
      </c>
      <c r="F868" s="638"/>
      <c r="G868" s="640">
        <f t="shared" si="37"/>
        <v>187500</v>
      </c>
      <c r="H868" s="641">
        <f t="shared" si="36"/>
        <v>1287500</v>
      </c>
    </row>
    <row r="869" spans="2:8" ht="15.75">
      <c r="B869" s="601">
        <v>17</v>
      </c>
      <c r="C869" s="99" t="s">
        <v>542</v>
      </c>
      <c r="D869" s="638">
        <v>105000.00000000001</v>
      </c>
      <c r="E869" s="638">
        <v>105000</v>
      </c>
      <c r="F869" s="638"/>
      <c r="G869" s="640">
        <f t="shared" si="37"/>
        <v>105000</v>
      </c>
      <c r="H869" s="641">
        <f t="shared" si="36"/>
        <v>0</v>
      </c>
    </row>
    <row r="870" spans="2:8" ht="15.75">
      <c r="B870" s="601">
        <v>18</v>
      </c>
      <c r="C870" s="99" t="s">
        <v>557</v>
      </c>
      <c r="D870" s="638">
        <v>1119800</v>
      </c>
      <c r="E870" s="638">
        <v>1119800</v>
      </c>
      <c r="F870" s="638"/>
      <c r="G870" s="640">
        <f t="shared" si="37"/>
        <v>1119800</v>
      </c>
      <c r="H870" s="641">
        <f t="shared" si="36"/>
        <v>0</v>
      </c>
    </row>
    <row r="871" spans="2:8" ht="15.75">
      <c r="B871" s="601">
        <v>19</v>
      </c>
      <c r="C871" s="99" t="s">
        <v>558</v>
      </c>
      <c r="D871" s="638">
        <v>4355500</v>
      </c>
      <c r="E871" s="638">
        <v>4355500</v>
      </c>
      <c r="F871" s="638"/>
      <c r="G871" s="640">
        <f t="shared" si="37"/>
        <v>4355500</v>
      </c>
      <c r="H871" s="641">
        <f t="shared" si="36"/>
        <v>0</v>
      </c>
    </row>
    <row r="872" spans="2:8" ht="15.75">
      <c r="B872" s="601">
        <v>20</v>
      </c>
      <c r="C872" s="99" t="s">
        <v>543</v>
      </c>
      <c r="D872" s="638">
        <v>8332800</v>
      </c>
      <c r="E872" s="638">
        <v>8332800</v>
      </c>
      <c r="F872" s="638"/>
      <c r="G872" s="640">
        <f t="shared" si="37"/>
        <v>8332800</v>
      </c>
      <c r="H872" s="641">
        <f t="shared" si="36"/>
        <v>0</v>
      </c>
    </row>
    <row r="873" spans="2:8" ht="15.75">
      <c r="B873" s="601">
        <v>21</v>
      </c>
      <c r="C873" s="99" t="s">
        <v>559</v>
      </c>
      <c r="D873" s="638">
        <v>1092000</v>
      </c>
      <c r="E873" s="638">
        <v>1092000</v>
      </c>
      <c r="F873" s="638"/>
      <c r="G873" s="640">
        <f t="shared" si="37"/>
        <v>1092000</v>
      </c>
      <c r="H873" s="641">
        <f t="shared" si="36"/>
        <v>0</v>
      </c>
    </row>
    <row r="874" spans="2:8" ht="15.75">
      <c r="B874" s="601">
        <v>22</v>
      </c>
      <c r="C874" s="99" t="s">
        <v>560</v>
      </c>
      <c r="D874" s="638">
        <v>20625000</v>
      </c>
      <c r="E874" s="638">
        <v>6318000</v>
      </c>
      <c r="F874" s="638">
        <v>5500000</v>
      </c>
      <c r="G874" s="640">
        <f t="shared" si="37"/>
        <v>11818000</v>
      </c>
      <c r="H874" s="641">
        <f t="shared" si="36"/>
        <v>8807000</v>
      </c>
    </row>
    <row r="875" spans="2:8" ht="15.75">
      <c r="B875" s="601">
        <v>23</v>
      </c>
      <c r="C875" s="99" t="s">
        <v>561</v>
      </c>
      <c r="D875" s="638">
        <v>720000</v>
      </c>
      <c r="E875" s="638">
        <v>720000</v>
      </c>
      <c r="F875" s="638"/>
      <c r="G875" s="640">
        <f t="shared" si="37"/>
        <v>720000</v>
      </c>
      <c r="H875" s="641">
        <f t="shared" si="36"/>
        <v>0</v>
      </c>
    </row>
    <row r="876" spans="2:8" ht="15.75">
      <c r="B876" s="601">
        <v>24</v>
      </c>
      <c r="C876" s="99" t="s">
        <v>546</v>
      </c>
      <c r="D876" s="638">
        <v>3240000</v>
      </c>
      <c r="E876" s="638">
        <v>3240000</v>
      </c>
      <c r="F876" s="638"/>
      <c r="G876" s="640">
        <f t="shared" si="37"/>
        <v>3240000</v>
      </c>
      <c r="H876" s="641">
        <f t="shared" si="36"/>
        <v>0</v>
      </c>
    </row>
    <row r="877" spans="2:8" ht="15.75">
      <c r="B877" s="601">
        <v>25</v>
      </c>
      <c r="C877" s="99" t="s">
        <v>547</v>
      </c>
      <c r="D877" s="638">
        <v>106637500</v>
      </c>
      <c r="E877" s="638">
        <v>38809000</v>
      </c>
      <c r="F877" s="638">
        <v>38000000</v>
      </c>
      <c r="G877" s="640">
        <f t="shared" si="37"/>
        <v>76809000</v>
      </c>
      <c r="H877" s="641">
        <f t="shared" si="36"/>
        <v>29828500</v>
      </c>
    </row>
    <row r="878" spans="2:8" ht="15.75">
      <c r="B878" s="601">
        <v>26</v>
      </c>
      <c r="C878" s="99" t="s">
        <v>548</v>
      </c>
      <c r="D878" s="638">
        <v>2715000</v>
      </c>
      <c r="E878" s="638">
        <v>600000</v>
      </c>
      <c r="F878" s="638"/>
      <c r="G878" s="640">
        <f t="shared" si="37"/>
        <v>600000</v>
      </c>
      <c r="H878" s="641">
        <f t="shared" si="36"/>
        <v>2115000</v>
      </c>
    </row>
    <row r="879" spans="2:8" ht="15.75">
      <c r="B879" s="601">
        <v>27</v>
      </c>
      <c r="C879" s="99" t="s">
        <v>549</v>
      </c>
      <c r="D879" s="638">
        <v>1680000</v>
      </c>
      <c r="E879" s="638">
        <v>1680000</v>
      </c>
      <c r="F879" s="640"/>
      <c r="G879" s="640">
        <f t="shared" si="37"/>
        <v>1680000</v>
      </c>
      <c r="H879" s="641">
        <f t="shared" si="36"/>
        <v>0</v>
      </c>
    </row>
    <row r="880" spans="2:8" ht="15.75">
      <c r="B880" s="601">
        <v>28</v>
      </c>
      <c r="C880" s="99" t="s">
        <v>550</v>
      </c>
      <c r="D880" s="638">
        <v>5434000</v>
      </c>
      <c r="E880" s="638">
        <v>5044500</v>
      </c>
      <c r="F880" s="640"/>
      <c r="G880" s="640">
        <f t="shared" si="37"/>
        <v>5044500</v>
      </c>
      <c r="H880" s="641">
        <f t="shared" si="36"/>
        <v>389500</v>
      </c>
    </row>
    <row r="881" spans="2:8" ht="15.75">
      <c r="B881" s="601">
        <v>29</v>
      </c>
      <c r="C881" s="99" t="s">
        <v>551</v>
      </c>
      <c r="D881" s="638">
        <v>9255000</v>
      </c>
      <c r="E881" s="638">
        <v>4500000</v>
      </c>
      <c r="F881" s="640"/>
      <c r="G881" s="640">
        <f t="shared" si="37"/>
        <v>4500000</v>
      </c>
      <c r="H881" s="641">
        <f t="shared" si="36"/>
        <v>4755000</v>
      </c>
    </row>
    <row r="882" spans="2:8" ht="15.75">
      <c r="B882" s="601">
        <v>30</v>
      </c>
      <c r="C882" s="99" t="s">
        <v>552</v>
      </c>
      <c r="D882" s="638">
        <v>5984000</v>
      </c>
      <c r="E882" s="638">
        <v>5984000</v>
      </c>
      <c r="F882" s="640"/>
      <c r="G882" s="640">
        <f t="shared" si="37"/>
        <v>5984000</v>
      </c>
      <c r="H882" s="641">
        <f t="shared" si="36"/>
        <v>0</v>
      </c>
    </row>
    <row r="883" spans="2:8" ht="15.75">
      <c r="B883" s="601">
        <v>31</v>
      </c>
      <c r="C883" s="99" t="s">
        <v>553</v>
      </c>
      <c r="D883" s="638">
        <v>11648000</v>
      </c>
      <c r="E883" s="638">
        <v>4480000</v>
      </c>
      <c r="F883" s="640"/>
      <c r="G883" s="640">
        <f t="shared" si="37"/>
        <v>4480000</v>
      </c>
      <c r="H883" s="641">
        <f t="shared" si="36"/>
        <v>7168000</v>
      </c>
    </row>
    <row r="884" spans="2:8" ht="15.75">
      <c r="B884" s="601">
        <v>32</v>
      </c>
      <c r="C884" s="99" t="s">
        <v>554</v>
      </c>
      <c r="D884" s="638">
        <v>3492000</v>
      </c>
      <c r="E884" s="638">
        <v>3492000</v>
      </c>
      <c r="F884" s="640"/>
      <c r="G884" s="640">
        <f t="shared" si="37"/>
        <v>3492000</v>
      </c>
      <c r="H884" s="641">
        <f t="shared" si="36"/>
        <v>0</v>
      </c>
    </row>
    <row r="885" spans="2:8" ht="15.75">
      <c r="B885" s="601">
        <v>33</v>
      </c>
      <c r="C885" s="99" t="s">
        <v>532</v>
      </c>
      <c r="D885" s="638">
        <v>1000000</v>
      </c>
      <c r="E885" s="638">
        <v>1000000</v>
      </c>
      <c r="F885" s="640"/>
      <c r="G885" s="640">
        <f t="shared" si="37"/>
        <v>1000000</v>
      </c>
      <c r="H885" s="641">
        <f t="shared" si="36"/>
        <v>0</v>
      </c>
    </row>
    <row r="886" spans="2:8" ht="15.75">
      <c r="B886" s="601">
        <v>34</v>
      </c>
      <c r="C886" s="99" t="s">
        <v>525</v>
      </c>
      <c r="D886" s="638">
        <v>100000</v>
      </c>
      <c r="E886" s="638">
        <v>100000</v>
      </c>
      <c r="F886" s="640"/>
      <c r="G886" s="640">
        <f t="shared" si="37"/>
        <v>100000</v>
      </c>
      <c r="H886" s="641">
        <f t="shared" si="36"/>
        <v>0</v>
      </c>
    </row>
    <row r="887" spans="2:8" ht="15.75">
      <c r="B887" s="601">
        <v>35</v>
      </c>
      <c r="C887" s="99" t="s">
        <v>562</v>
      </c>
      <c r="D887" s="638">
        <v>200000</v>
      </c>
      <c r="E887" s="638">
        <v>200000</v>
      </c>
      <c r="F887" s="640"/>
      <c r="G887" s="640">
        <f t="shared" si="37"/>
        <v>200000</v>
      </c>
      <c r="H887" s="641">
        <f t="shared" si="36"/>
        <v>0</v>
      </c>
    </row>
    <row r="888" spans="2:8" ht="15.75">
      <c r="B888" s="601">
        <v>36</v>
      </c>
      <c r="C888" s="99" t="s">
        <v>519</v>
      </c>
      <c r="D888" s="638">
        <v>125000</v>
      </c>
      <c r="E888" s="638">
        <v>125000</v>
      </c>
      <c r="F888" s="640"/>
      <c r="G888" s="640">
        <f t="shared" si="37"/>
        <v>125000</v>
      </c>
      <c r="H888" s="641">
        <f t="shared" si="36"/>
        <v>0</v>
      </c>
    </row>
    <row r="889" spans="2:8" ht="15.75">
      <c r="B889" s="601">
        <v>37</v>
      </c>
      <c r="C889" s="99" t="s">
        <v>563</v>
      </c>
      <c r="D889" s="638">
        <v>350000</v>
      </c>
      <c r="E889" s="638">
        <v>350000</v>
      </c>
      <c r="F889" s="640"/>
      <c r="G889" s="640">
        <f t="shared" si="37"/>
        <v>350000</v>
      </c>
      <c r="H889" s="641">
        <f t="shared" si="36"/>
        <v>0</v>
      </c>
    </row>
    <row r="890" spans="2:8" ht="15.75">
      <c r="B890" s="601">
        <v>38</v>
      </c>
      <c r="C890" s="99" t="s">
        <v>524</v>
      </c>
      <c r="D890" s="639">
        <v>900000</v>
      </c>
      <c r="E890" s="603">
        <v>450000</v>
      </c>
      <c r="F890" s="640"/>
      <c r="G890" s="640">
        <f t="shared" si="37"/>
        <v>450000</v>
      </c>
      <c r="H890" s="641">
        <f t="shared" si="36"/>
        <v>450000</v>
      </c>
    </row>
    <row r="891" spans="2:8" ht="15.75">
      <c r="B891" s="601">
        <v>39</v>
      </c>
      <c r="C891" s="99" t="s">
        <v>664</v>
      </c>
      <c r="D891" s="639">
        <v>35280000</v>
      </c>
      <c r="E891" s="603"/>
      <c r="F891" s="640"/>
      <c r="G891" s="640"/>
      <c r="H891" s="641">
        <f t="shared" si="36"/>
        <v>35280000</v>
      </c>
    </row>
    <row r="892" spans="2:8" ht="15.75">
      <c r="B892" s="601"/>
      <c r="C892" s="585" t="s">
        <v>263</v>
      </c>
      <c r="D892" s="639">
        <f>SUM(D853:D891)</f>
        <v>285481400</v>
      </c>
      <c r="E892" s="603"/>
      <c r="F892" s="640">
        <f>SUM(F857:F891)</f>
        <v>54485000</v>
      </c>
      <c r="G892" s="640">
        <f>SUM(G857:G891)</f>
        <v>164185100</v>
      </c>
      <c r="H892" s="641">
        <f>SUM(H853:H891)</f>
        <v>121296300</v>
      </c>
    </row>
    <row r="893" spans="2:8" ht="15.75">
      <c r="B893" s="576"/>
      <c r="C893" s="576"/>
      <c r="D893" s="576"/>
      <c r="E893" s="576"/>
      <c r="F893" s="576"/>
      <c r="G893" s="576"/>
      <c r="H893" s="576"/>
    </row>
    <row r="894" spans="2:8" ht="15.75">
      <c r="B894" s="576"/>
      <c r="C894" s="576" t="s">
        <v>306</v>
      </c>
      <c r="D894" s="576"/>
      <c r="E894" s="576"/>
      <c r="F894" s="576" t="s">
        <v>1326</v>
      </c>
      <c r="G894" s="576"/>
      <c r="H894" s="576"/>
    </row>
    <row r="895" spans="2:8" ht="15.75">
      <c r="B895" s="576"/>
      <c r="C895" s="572" t="s">
        <v>307</v>
      </c>
      <c r="D895" s="576"/>
      <c r="E895" s="576"/>
      <c r="F895" s="916" t="s">
        <v>305</v>
      </c>
      <c r="G895" s="916"/>
      <c r="H895" s="576"/>
    </row>
    <row r="896" spans="2:8" ht="15.75">
      <c r="B896" s="576"/>
      <c r="C896" s="576"/>
      <c r="D896" s="576"/>
      <c r="E896" s="576"/>
      <c r="F896" s="576"/>
      <c r="G896" s="576"/>
      <c r="H896" s="576"/>
    </row>
    <row r="897" spans="2:8" ht="15.75">
      <c r="B897" s="576"/>
      <c r="C897" s="576"/>
      <c r="D897" s="576"/>
      <c r="E897" s="576"/>
      <c r="F897" s="576"/>
      <c r="G897" s="576"/>
      <c r="H897" s="576"/>
    </row>
    <row r="898" spans="2:8" ht="15.75">
      <c r="B898" s="576"/>
      <c r="C898" s="576"/>
      <c r="D898" s="576"/>
      <c r="E898" s="576"/>
      <c r="F898" s="576"/>
      <c r="G898" s="576"/>
      <c r="H898" s="576"/>
    </row>
    <row r="899" spans="2:8" ht="15.75">
      <c r="B899" s="576"/>
      <c r="C899" s="572" t="s">
        <v>1104</v>
      </c>
      <c r="D899" s="576"/>
      <c r="E899" s="576"/>
      <c r="F899" s="916" t="s">
        <v>1358</v>
      </c>
      <c r="G899" s="916"/>
      <c r="H899" s="576"/>
    </row>
    <row r="900" spans="2:8" ht="15.75">
      <c r="B900" s="576"/>
      <c r="C900" s="576"/>
      <c r="D900" s="576"/>
      <c r="E900" s="576"/>
      <c r="F900" s="576"/>
      <c r="G900" s="576"/>
      <c r="H900" s="576"/>
    </row>
    <row r="901" spans="2:8" ht="15.75">
      <c r="B901" s="576"/>
      <c r="C901" s="618" t="s">
        <v>310</v>
      </c>
      <c r="D901" s="576"/>
      <c r="E901" s="576"/>
      <c r="F901" s="952" t="s">
        <v>308</v>
      </c>
      <c r="G901" s="952"/>
      <c r="H901" s="952"/>
    </row>
    <row r="902" spans="2:8" ht="15.75">
      <c r="B902" s="576"/>
      <c r="C902" s="574" t="s">
        <v>1098</v>
      </c>
      <c r="D902" s="576"/>
      <c r="E902" s="576"/>
      <c r="F902" s="950" t="s">
        <v>309</v>
      </c>
      <c r="G902" s="950"/>
      <c r="H902" s="618"/>
    </row>
    <row r="903" spans="2:8" ht="15.75">
      <c r="B903" s="576"/>
      <c r="C903" s="574"/>
      <c r="D903" s="576"/>
      <c r="E903" s="576"/>
      <c r="F903" s="574"/>
      <c r="G903" s="574"/>
      <c r="H903" s="618"/>
    </row>
    <row r="904" spans="2:8" ht="15.75">
      <c r="B904" s="576"/>
      <c r="C904" s="574"/>
      <c r="D904" s="576"/>
      <c r="E904" s="576"/>
      <c r="F904" s="574"/>
      <c r="G904" s="574"/>
      <c r="H904" s="618"/>
    </row>
    <row r="905" spans="2:8" ht="15.75">
      <c r="B905" s="576"/>
      <c r="C905" s="618"/>
      <c r="D905" s="576"/>
      <c r="E905" s="576"/>
      <c r="F905" s="618"/>
      <c r="G905" s="618"/>
      <c r="H905" s="618"/>
    </row>
    <row r="906" spans="2:8" ht="15.75">
      <c r="B906" s="576"/>
      <c r="C906" s="574" t="s">
        <v>784</v>
      </c>
      <c r="D906" s="576"/>
      <c r="E906" s="576"/>
      <c r="F906" s="950" t="s">
        <v>1107</v>
      </c>
      <c r="G906" s="950"/>
      <c r="H906" s="618"/>
    </row>
    <row r="907" spans="2:8" ht="15.75">
      <c r="B907" s="576"/>
      <c r="C907" s="574" t="s">
        <v>1108</v>
      </c>
      <c r="D907" s="576"/>
      <c r="E907" s="576"/>
      <c r="F907" s="572"/>
      <c r="G907" s="572"/>
      <c r="H907" s="576"/>
    </row>
  </sheetData>
  <mergeCells count="202">
    <mergeCell ref="F685:G685"/>
    <mergeCell ref="F687:H687"/>
    <mergeCell ref="F688:G688"/>
    <mergeCell ref="F692:G692"/>
    <mergeCell ref="G727:H727"/>
    <mergeCell ref="C728:E728"/>
    <mergeCell ref="C729:E729"/>
    <mergeCell ref="B695:H695"/>
    <mergeCell ref="B697:H697"/>
    <mergeCell ref="B698:H698"/>
    <mergeCell ref="G700:H700"/>
    <mergeCell ref="C701:E701"/>
    <mergeCell ref="C702:E702"/>
    <mergeCell ref="B704:H704"/>
    <mergeCell ref="F712:G712"/>
    <mergeCell ref="F718:G718"/>
    <mergeCell ref="F720:H720"/>
    <mergeCell ref="F721:G721"/>
    <mergeCell ref="F725:G725"/>
    <mergeCell ref="F643:G643"/>
    <mergeCell ref="B655:H655"/>
    <mergeCell ref="B657:H657"/>
    <mergeCell ref="B658:H658"/>
    <mergeCell ref="G660:H660"/>
    <mergeCell ref="C661:E661"/>
    <mergeCell ref="C662:E662"/>
    <mergeCell ref="B664:H664"/>
    <mergeCell ref="F679:G679"/>
    <mergeCell ref="B609:H609"/>
    <mergeCell ref="G611:H611"/>
    <mergeCell ref="C612:E612"/>
    <mergeCell ref="C613:E613"/>
    <mergeCell ref="B615:H615"/>
    <mergeCell ref="F630:G630"/>
    <mergeCell ref="F636:G636"/>
    <mergeCell ref="F638:H638"/>
    <mergeCell ref="F639:G639"/>
    <mergeCell ref="C569:E569"/>
    <mergeCell ref="B571:H571"/>
    <mergeCell ref="F589:G589"/>
    <mergeCell ref="F595:G595"/>
    <mergeCell ref="F597:H597"/>
    <mergeCell ref="F598:G598"/>
    <mergeCell ref="F602:G602"/>
    <mergeCell ref="B606:H606"/>
    <mergeCell ref="B608:H608"/>
    <mergeCell ref="C520:E520"/>
    <mergeCell ref="G518:H518"/>
    <mergeCell ref="B522:H522"/>
    <mergeCell ref="B562:H562"/>
    <mergeCell ref="B564:H564"/>
    <mergeCell ref="B565:H565"/>
    <mergeCell ref="G567:H567"/>
    <mergeCell ref="C568:E568"/>
    <mergeCell ref="F506:G506"/>
    <mergeCell ref="F554:G554"/>
    <mergeCell ref="F558:G558"/>
    <mergeCell ref="B513:H513"/>
    <mergeCell ref="B515:H515"/>
    <mergeCell ref="B516:H516"/>
    <mergeCell ref="F545:G545"/>
    <mergeCell ref="F551:G551"/>
    <mergeCell ref="F553:H553"/>
    <mergeCell ref="C519:E519"/>
    <mergeCell ref="C482:H482"/>
    <mergeCell ref="F493:G493"/>
    <mergeCell ref="F499:G499"/>
    <mergeCell ref="F501:H501"/>
    <mergeCell ref="F502:G502"/>
    <mergeCell ref="B475:H475"/>
    <mergeCell ref="B477:H477"/>
    <mergeCell ref="B478:H478"/>
    <mergeCell ref="C480:H480"/>
    <mergeCell ref="C481:H481"/>
    <mergeCell ref="F468:G468"/>
    <mergeCell ref="F472:G472"/>
    <mergeCell ref="B432:H432"/>
    <mergeCell ref="B434:H434"/>
    <mergeCell ref="B435:H435"/>
    <mergeCell ref="C437:H437"/>
    <mergeCell ref="C438:H438"/>
    <mergeCell ref="C439:H439"/>
    <mergeCell ref="C441:H441"/>
    <mergeCell ref="C442:H442"/>
    <mergeCell ref="F459:G459"/>
    <mergeCell ref="F465:G465"/>
    <mergeCell ref="F467:H467"/>
    <mergeCell ref="C82:E82"/>
    <mergeCell ref="F121:H121"/>
    <mergeCell ref="F112:H112"/>
    <mergeCell ref="C80:H80"/>
    <mergeCell ref="C299:H299"/>
    <mergeCell ref="C300:H300"/>
    <mergeCell ref="C302:G302"/>
    <mergeCell ref="F252:G252"/>
    <mergeCell ref="B293:H293"/>
    <mergeCell ref="B295:H295"/>
    <mergeCell ref="B296:H296"/>
    <mergeCell ref="C298:H298"/>
    <mergeCell ref="F126:G126"/>
    <mergeCell ref="B219:H219"/>
    <mergeCell ref="B221:H221"/>
    <mergeCell ref="B222:H222"/>
    <mergeCell ref="C224:H224"/>
    <mergeCell ref="C225:H225"/>
    <mergeCell ref="C226:H226"/>
    <mergeCell ref="F239:G239"/>
    <mergeCell ref="F245:G245"/>
    <mergeCell ref="F247:H247"/>
    <mergeCell ref="F248:G248"/>
    <mergeCell ref="B8:H8"/>
    <mergeCell ref="B10:H10"/>
    <mergeCell ref="B11:H11"/>
    <mergeCell ref="C13:H13"/>
    <mergeCell ref="C14:H14"/>
    <mergeCell ref="C15:H15"/>
    <mergeCell ref="F32:G32"/>
    <mergeCell ref="F26:G26"/>
    <mergeCell ref="F35:G35"/>
    <mergeCell ref="B72:D72"/>
    <mergeCell ref="F184:G184"/>
    <mergeCell ref="B145:H145"/>
    <mergeCell ref="F34:H34"/>
    <mergeCell ref="F39:G39"/>
    <mergeCell ref="B84:H84"/>
    <mergeCell ref="B147:H147"/>
    <mergeCell ref="B148:H148"/>
    <mergeCell ref="C150:H150"/>
    <mergeCell ref="C151:E151"/>
    <mergeCell ref="B154:H154"/>
    <mergeCell ref="F170:H170"/>
    <mergeCell ref="F171:G171"/>
    <mergeCell ref="F177:G177"/>
    <mergeCell ref="F179:H179"/>
    <mergeCell ref="F180:G180"/>
    <mergeCell ref="C152:E152"/>
    <mergeCell ref="F113:G113"/>
    <mergeCell ref="F119:G119"/>
    <mergeCell ref="F122:G122"/>
    <mergeCell ref="B75:H75"/>
    <mergeCell ref="B77:H77"/>
    <mergeCell ref="B78:H78"/>
    <mergeCell ref="C81:E81"/>
    <mergeCell ref="F315:G315"/>
    <mergeCell ref="F321:G321"/>
    <mergeCell ref="F323:H323"/>
    <mergeCell ref="F324:G324"/>
    <mergeCell ref="F328:G328"/>
    <mergeCell ref="B338:H338"/>
    <mergeCell ref="B340:H340"/>
    <mergeCell ref="B341:H341"/>
    <mergeCell ref="C343:H343"/>
    <mergeCell ref="C344:H344"/>
    <mergeCell ref="C345:H345"/>
    <mergeCell ref="F363:G363"/>
    <mergeCell ref="F369:G369"/>
    <mergeCell ref="F371:H371"/>
    <mergeCell ref="F372:G372"/>
    <mergeCell ref="F376:G376"/>
    <mergeCell ref="B387:H387"/>
    <mergeCell ref="B389:H389"/>
    <mergeCell ref="B390:H390"/>
    <mergeCell ref="C392:H392"/>
    <mergeCell ref="F423:G423"/>
    <mergeCell ref="F427:G427"/>
    <mergeCell ref="C396:H396"/>
    <mergeCell ref="C397:H397"/>
    <mergeCell ref="C393:H393"/>
    <mergeCell ref="C394:H394"/>
    <mergeCell ref="F414:G414"/>
    <mergeCell ref="F420:G420"/>
    <mergeCell ref="F422:H422"/>
    <mergeCell ref="B790:H790"/>
    <mergeCell ref="B792:H792"/>
    <mergeCell ref="B793:H793"/>
    <mergeCell ref="G795:H795"/>
    <mergeCell ref="C796:E796"/>
    <mergeCell ref="B731:H731"/>
    <mergeCell ref="F746:G746"/>
    <mergeCell ref="F752:G752"/>
    <mergeCell ref="F754:H754"/>
    <mergeCell ref="F755:G755"/>
    <mergeCell ref="F759:G759"/>
    <mergeCell ref="C797:E797"/>
    <mergeCell ref="B799:H799"/>
    <mergeCell ref="F825:G825"/>
    <mergeCell ref="F831:G831"/>
    <mergeCell ref="F833:H833"/>
    <mergeCell ref="F834:G834"/>
    <mergeCell ref="F838:G838"/>
    <mergeCell ref="B842:H842"/>
    <mergeCell ref="B844:H844"/>
    <mergeCell ref="F906:G906"/>
    <mergeCell ref="B845:H845"/>
    <mergeCell ref="G847:H847"/>
    <mergeCell ref="C848:E848"/>
    <mergeCell ref="C849:E849"/>
    <mergeCell ref="B851:H851"/>
    <mergeCell ref="F895:G895"/>
    <mergeCell ref="F899:G899"/>
    <mergeCell ref="F901:H901"/>
    <mergeCell ref="F902:G902"/>
  </mergeCells>
  <pageMargins left="0.23622047244094491" right="0.23622047244094491" top="0.74803149606299213" bottom="0.74803149606299213" header="0.31496062992125984" footer="0.31496062992125984"/>
  <pageSetup paperSize="5" scale="80" fitToWidth="0" fitToHeight="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914"/>
  <sheetViews>
    <sheetView topLeftCell="A552" zoomScale="73" zoomScaleNormal="73" zoomScaleSheetLayoutView="100" workbookViewId="0">
      <selection activeCell="S45" sqref="S45"/>
    </sheetView>
  </sheetViews>
  <sheetFormatPr defaultRowHeight="15"/>
  <cols>
    <col min="1" max="1" width="3.85546875" customWidth="1"/>
    <col min="2" max="2" width="5.140625" customWidth="1"/>
    <col min="3" max="4" width="3.7109375" customWidth="1"/>
    <col min="5" max="5" width="51.7109375" customWidth="1"/>
    <col min="8" max="8" width="10.28515625" customWidth="1"/>
    <col min="9" max="9" width="10.5703125" customWidth="1"/>
    <col min="10" max="10" width="3.28515625" hidden="1" customWidth="1"/>
    <col min="11" max="11" width="9.140625" hidden="1" customWidth="1"/>
    <col min="12" max="12" width="13.85546875" bestFit="1" customWidth="1"/>
    <col min="13" max="13" width="22.140625" customWidth="1"/>
    <col min="14" max="14" width="14" customWidth="1"/>
    <col min="15" max="15" width="16.5703125" style="93" customWidth="1"/>
    <col min="16" max="16" width="13.7109375" customWidth="1"/>
    <col min="20" max="20" width="16.140625" bestFit="1" customWidth="1"/>
  </cols>
  <sheetData>
    <row r="1" spans="1:33" ht="31.5" customHeight="1">
      <c r="A1" s="314"/>
      <c r="B1" s="314"/>
      <c r="C1" s="314"/>
      <c r="D1" s="314"/>
      <c r="E1" s="89"/>
      <c r="F1" s="315"/>
      <c r="G1" s="315"/>
      <c r="H1" s="315"/>
      <c r="I1" s="316"/>
      <c r="J1" s="967"/>
      <c r="K1" s="967"/>
      <c r="L1" s="967"/>
      <c r="M1" s="967"/>
      <c r="N1" s="317"/>
    </row>
    <row r="2" spans="1:33" ht="20.25" customHeight="1">
      <c r="A2" s="314"/>
      <c r="B2" s="314"/>
      <c r="C2" s="314"/>
      <c r="D2" s="314"/>
      <c r="E2" s="89"/>
      <c r="F2" s="315"/>
      <c r="G2" s="315"/>
      <c r="H2" s="315"/>
      <c r="I2" s="316"/>
      <c r="J2" s="967"/>
      <c r="K2" s="967"/>
      <c r="L2" s="967"/>
      <c r="M2" s="967"/>
      <c r="N2" s="317"/>
    </row>
    <row r="3" spans="1:33" ht="21.75" customHeight="1">
      <c r="A3" s="314"/>
      <c r="B3" s="314"/>
      <c r="C3" s="314"/>
      <c r="D3" s="314"/>
      <c r="E3" s="89"/>
      <c r="F3" s="315"/>
      <c r="G3" s="315"/>
      <c r="H3" s="315"/>
      <c r="I3" s="316"/>
      <c r="J3" s="967"/>
      <c r="K3" s="967"/>
      <c r="L3" s="967"/>
      <c r="M3" s="967"/>
      <c r="N3" s="317"/>
    </row>
    <row r="4" spans="1:33" ht="15.75" customHeight="1">
      <c r="A4" s="314"/>
      <c r="B4" s="314"/>
      <c r="C4" s="314"/>
      <c r="D4" s="314"/>
      <c r="E4" s="89"/>
      <c r="F4" s="315"/>
      <c r="G4" s="315"/>
      <c r="H4" s="315"/>
      <c r="I4" s="316"/>
      <c r="J4" s="967"/>
      <c r="K4" s="967"/>
      <c r="L4" s="967"/>
      <c r="M4" s="967"/>
      <c r="N4" s="317"/>
    </row>
    <row r="5" spans="1:33" ht="15.75" customHeight="1">
      <c r="A5" s="314"/>
      <c r="B5" s="314"/>
      <c r="C5" s="314"/>
      <c r="D5" s="314"/>
      <c r="E5" s="89"/>
      <c r="F5" s="315"/>
      <c r="G5" s="315"/>
      <c r="H5" s="315"/>
      <c r="I5" s="316"/>
      <c r="J5" s="967"/>
      <c r="K5" s="967"/>
      <c r="L5" s="967"/>
      <c r="M5" s="967"/>
      <c r="N5" s="317"/>
    </row>
    <row r="6" spans="1:33" ht="15.75" customHeight="1">
      <c r="A6" s="314"/>
      <c r="B6" s="314"/>
      <c r="C6" s="314"/>
      <c r="D6" s="314"/>
      <c r="E6" s="89"/>
      <c r="F6" s="315"/>
      <c r="G6" s="315"/>
      <c r="H6" s="315"/>
      <c r="I6" s="315"/>
      <c r="J6" s="315"/>
      <c r="K6" s="315"/>
      <c r="L6" s="315"/>
      <c r="M6" s="318"/>
      <c r="N6" s="319"/>
    </row>
    <row r="7" spans="1:33" ht="16.149999999999999" customHeight="1" thickBot="1">
      <c r="A7" s="993" t="s">
        <v>1254</v>
      </c>
      <c r="B7" s="993"/>
      <c r="C7" s="993"/>
      <c r="D7" s="993"/>
      <c r="E7" s="993"/>
      <c r="F7" s="993"/>
      <c r="G7" s="993"/>
      <c r="H7" s="993"/>
      <c r="I7" s="993"/>
      <c r="J7" s="993"/>
      <c r="K7" s="993"/>
      <c r="L7" s="993"/>
      <c r="M7" s="993"/>
      <c r="N7" s="993"/>
      <c r="O7" s="993"/>
      <c r="P7" s="993"/>
    </row>
    <row r="8" spans="1:33" ht="23.25" customHeight="1" thickTop="1">
      <c r="A8" s="994" t="s">
        <v>1255</v>
      </c>
      <c r="B8" s="994"/>
      <c r="C8" s="994"/>
      <c r="D8" s="994"/>
      <c r="E8" s="994"/>
      <c r="F8" s="994"/>
      <c r="G8" s="994"/>
      <c r="H8" s="994"/>
      <c r="I8" s="994"/>
      <c r="J8" s="994"/>
      <c r="K8" s="994"/>
      <c r="L8" s="994"/>
      <c r="M8" s="994"/>
      <c r="N8" s="994"/>
      <c r="O8" s="994"/>
      <c r="P8" s="994"/>
      <c r="Y8" s="948" t="s">
        <v>1</v>
      </c>
      <c r="Z8" s="944"/>
      <c r="AA8" s="944"/>
      <c r="AB8" s="944"/>
      <c r="AC8" s="59" t="s">
        <v>2</v>
      </c>
      <c r="AD8" s="59" t="s">
        <v>355</v>
      </c>
      <c r="AE8" s="59" t="s">
        <v>356</v>
      </c>
      <c r="AF8" s="57" t="s">
        <v>360</v>
      </c>
      <c r="AG8" s="58" t="s">
        <v>4</v>
      </c>
    </row>
    <row r="9" spans="1:33" ht="16.5" thickBot="1">
      <c r="A9" s="317"/>
      <c r="B9" s="317"/>
      <c r="C9" s="317"/>
      <c r="D9" s="317"/>
      <c r="E9" s="89"/>
      <c r="F9" s="316"/>
      <c r="G9" s="316"/>
      <c r="H9" s="316"/>
      <c r="I9" s="316"/>
      <c r="J9" s="316"/>
      <c r="K9" s="316"/>
      <c r="L9" s="316"/>
      <c r="M9" s="320"/>
      <c r="N9" s="321"/>
    </row>
    <row r="10" spans="1:33" ht="49.5" customHeight="1" thickTop="1">
      <c r="A10" s="987" t="s">
        <v>1126</v>
      </c>
      <c r="B10" s="988"/>
      <c r="C10" s="988"/>
      <c r="D10" s="989"/>
      <c r="E10" s="990" t="s">
        <v>2</v>
      </c>
      <c r="F10" s="991"/>
      <c r="G10" s="991"/>
      <c r="H10" s="991"/>
      <c r="I10" s="991"/>
      <c r="J10" s="991"/>
      <c r="K10" s="991"/>
      <c r="L10" s="992"/>
      <c r="M10" s="381" t="s">
        <v>3</v>
      </c>
      <c r="N10" s="382" t="s">
        <v>1125</v>
      </c>
      <c r="O10" s="383" t="s">
        <v>1127</v>
      </c>
      <c r="P10" s="380" t="s">
        <v>4</v>
      </c>
    </row>
    <row r="11" spans="1:33">
      <c r="A11" s="983">
        <v>1</v>
      </c>
      <c r="B11" s="984"/>
      <c r="C11" s="984"/>
      <c r="D11" s="984"/>
      <c r="E11" s="985">
        <v>2</v>
      </c>
      <c r="F11" s="985"/>
      <c r="G11" s="985"/>
      <c r="H11" s="985"/>
      <c r="I11" s="985"/>
      <c r="J11" s="985"/>
      <c r="K11" s="985"/>
      <c r="L11" s="985"/>
      <c r="M11" s="365">
        <v>3</v>
      </c>
      <c r="N11" s="248">
        <v>4</v>
      </c>
      <c r="O11" s="384"/>
      <c r="P11" s="43"/>
    </row>
    <row r="12" spans="1:33" ht="15.75">
      <c r="A12" s="322">
        <v>1</v>
      </c>
      <c r="B12" s="323"/>
      <c r="C12" s="323"/>
      <c r="D12" s="323"/>
      <c r="E12" s="105" t="s">
        <v>5</v>
      </c>
      <c r="F12" s="324"/>
      <c r="G12" s="324"/>
      <c r="H12" s="324"/>
      <c r="I12" s="324"/>
      <c r="J12" s="324"/>
      <c r="K12" s="324"/>
      <c r="L12" s="324"/>
      <c r="M12" s="366">
        <f>M13+M42+M56</f>
        <v>2298498483.5719829</v>
      </c>
      <c r="N12" s="376"/>
      <c r="O12" s="384"/>
      <c r="P12" s="43"/>
    </row>
    <row r="13" spans="1:33" ht="15.75">
      <c r="A13" s="322">
        <v>1</v>
      </c>
      <c r="B13" s="323">
        <v>1</v>
      </c>
      <c r="C13" s="323"/>
      <c r="D13" s="323"/>
      <c r="E13" s="105" t="s">
        <v>6</v>
      </c>
      <c r="F13" s="324"/>
      <c r="G13" s="324"/>
      <c r="H13" s="324"/>
      <c r="I13" s="324"/>
      <c r="J13" s="324"/>
      <c r="K13" s="324"/>
      <c r="L13" s="324"/>
      <c r="M13" s="366">
        <f>M16+M22</f>
        <v>277455354</v>
      </c>
      <c r="N13" s="376"/>
      <c r="O13" s="384"/>
      <c r="P13" s="43"/>
    </row>
    <row r="14" spans="1:33" ht="15.75">
      <c r="A14" s="296">
        <v>1</v>
      </c>
      <c r="B14" s="295">
        <v>1</v>
      </c>
      <c r="C14" s="295">
        <v>1</v>
      </c>
      <c r="D14" s="295"/>
      <c r="E14" s="107" t="s">
        <v>7</v>
      </c>
      <c r="F14" s="325"/>
      <c r="G14" s="325"/>
      <c r="H14" s="325"/>
      <c r="I14" s="325"/>
      <c r="J14" s="325"/>
      <c r="K14" s="325"/>
      <c r="L14" s="325"/>
      <c r="M14" s="354">
        <f>M16</f>
        <v>273145354</v>
      </c>
      <c r="N14" s="377"/>
      <c r="O14" s="384"/>
      <c r="P14" s="43"/>
    </row>
    <row r="15" spans="1:33" ht="15.75">
      <c r="A15" s="296"/>
      <c r="B15" s="295"/>
      <c r="C15" s="295"/>
      <c r="D15" s="174"/>
      <c r="E15" s="108" t="s">
        <v>8</v>
      </c>
      <c r="F15" s="325"/>
      <c r="G15" s="325"/>
      <c r="H15" s="325"/>
      <c r="I15" s="325"/>
      <c r="J15" s="325"/>
      <c r="K15" s="325"/>
      <c r="L15" s="325"/>
      <c r="M15" s="354"/>
      <c r="N15" s="377"/>
      <c r="O15" s="384"/>
      <c r="P15" s="43"/>
    </row>
    <row r="16" spans="1:33" ht="15.75">
      <c r="A16" s="296"/>
      <c r="B16" s="295"/>
      <c r="C16" s="295"/>
      <c r="D16" s="174"/>
      <c r="E16" s="108" t="s">
        <v>9</v>
      </c>
      <c r="F16" s="325"/>
      <c r="G16" s="325"/>
      <c r="H16" s="325"/>
      <c r="I16" s="325"/>
      <c r="J16" s="325"/>
      <c r="K16" s="325"/>
      <c r="L16" s="325"/>
      <c r="M16" s="354">
        <f>SUM(M17:M20)</f>
        <v>273145354</v>
      </c>
      <c r="N16" s="377"/>
      <c r="O16" s="384"/>
      <c r="P16" s="43"/>
    </row>
    <row r="17" spans="1:16" ht="15.75">
      <c r="A17" s="296"/>
      <c r="B17" s="295"/>
      <c r="C17" s="295"/>
      <c r="D17" s="174"/>
      <c r="E17" s="109" t="s">
        <v>462</v>
      </c>
      <c r="F17" s="325"/>
      <c r="G17" s="325"/>
      <c r="H17" s="325"/>
      <c r="I17" s="325"/>
      <c r="J17" s="325"/>
      <c r="K17" s="325"/>
      <c r="L17" s="325"/>
      <c r="M17" s="354">
        <v>17000000</v>
      </c>
      <c r="N17" s="377"/>
      <c r="O17" s="384"/>
      <c r="P17" s="43"/>
    </row>
    <row r="18" spans="1:16" ht="15.75">
      <c r="A18" s="296"/>
      <c r="B18" s="295"/>
      <c r="C18" s="295"/>
      <c r="D18" s="174"/>
      <c r="E18" s="109" t="s">
        <v>463</v>
      </c>
      <c r="F18" s="325"/>
      <c r="G18" s="325"/>
      <c r="H18" s="325"/>
      <c r="I18" s="325"/>
      <c r="J18" s="325"/>
      <c r="K18" s="325"/>
      <c r="L18" s="325"/>
      <c r="M18" s="354">
        <v>209144365</v>
      </c>
      <c r="N18" s="377"/>
      <c r="O18" s="384"/>
      <c r="P18" s="43"/>
    </row>
    <row r="19" spans="1:16" ht="15.75">
      <c r="A19" s="296"/>
      <c r="B19" s="295"/>
      <c r="C19" s="295"/>
      <c r="D19" s="174"/>
      <c r="E19" s="109" t="s">
        <v>464</v>
      </c>
      <c r="F19" s="325"/>
      <c r="G19" s="325"/>
      <c r="H19" s="325"/>
      <c r="I19" s="325"/>
      <c r="J19" s="325"/>
      <c r="K19" s="325"/>
      <c r="L19" s="325"/>
      <c r="M19" s="354">
        <v>3000000</v>
      </c>
      <c r="N19" s="377"/>
      <c r="O19" s="384"/>
      <c r="P19" s="43"/>
    </row>
    <row r="20" spans="1:16" ht="15.75">
      <c r="A20" s="296"/>
      <c r="B20" s="295"/>
      <c r="C20" s="295"/>
      <c r="D20" s="174"/>
      <c r="E20" s="109" t="s">
        <v>465</v>
      </c>
      <c r="F20" s="325"/>
      <c r="G20" s="325"/>
      <c r="H20" s="325"/>
      <c r="I20" s="325"/>
      <c r="J20" s="325"/>
      <c r="K20" s="325"/>
      <c r="L20" s="325"/>
      <c r="M20" s="354">
        <v>44000989</v>
      </c>
      <c r="N20" s="377"/>
      <c r="O20" s="384"/>
      <c r="P20" s="43"/>
    </row>
    <row r="21" spans="1:16" ht="15.75">
      <c r="A21" s="296"/>
      <c r="B21" s="295"/>
      <c r="C21" s="295"/>
      <c r="D21" s="295"/>
      <c r="E21" s="110" t="s">
        <v>10</v>
      </c>
      <c r="F21" s="325"/>
      <c r="G21" s="325"/>
      <c r="H21" s="325"/>
      <c r="I21" s="325"/>
      <c r="J21" s="325"/>
      <c r="K21" s="325"/>
      <c r="L21" s="325"/>
      <c r="M21" s="354"/>
      <c r="N21" s="377"/>
      <c r="O21" s="384"/>
      <c r="P21" s="43"/>
    </row>
    <row r="22" spans="1:16" ht="15.75">
      <c r="A22" s="296">
        <v>1</v>
      </c>
      <c r="B22" s="295">
        <v>1</v>
      </c>
      <c r="C22" s="295">
        <v>2</v>
      </c>
      <c r="D22" s="295"/>
      <c r="E22" s="107" t="s">
        <v>12</v>
      </c>
      <c r="F22" s="325"/>
      <c r="G22" s="325"/>
      <c r="H22" s="325"/>
      <c r="I22" s="325"/>
      <c r="J22" s="325"/>
      <c r="K22" s="325"/>
      <c r="L22" s="325"/>
      <c r="M22" s="354">
        <f>M26+M27+M33</f>
        <v>4310000</v>
      </c>
      <c r="N22" s="377"/>
      <c r="O22" s="384"/>
      <c r="P22" s="43"/>
    </row>
    <row r="23" spans="1:16" ht="15.75">
      <c r="A23" s="296"/>
      <c r="B23" s="295"/>
      <c r="C23" s="295"/>
      <c r="D23" s="174"/>
      <c r="E23" s="99" t="s">
        <v>13</v>
      </c>
      <c r="F23" s="325"/>
      <c r="G23" s="325"/>
      <c r="H23" s="325"/>
      <c r="I23" s="325"/>
      <c r="J23" s="325"/>
      <c r="K23" s="325"/>
      <c r="L23" s="325"/>
      <c r="M23" s="354"/>
      <c r="N23" s="377"/>
      <c r="O23" s="384"/>
      <c r="P23" s="43"/>
    </row>
    <row r="24" spans="1:16" ht="15.75">
      <c r="A24" s="296"/>
      <c r="B24" s="295"/>
      <c r="C24" s="295"/>
      <c r="D24" s="174"/>
      <c r="E24" s="99" t="s">
        <v>14</v>
      </c>
      <c r="F24" s="325"/>
      <c r="G24" s="325"/>
      <c r="H24" s="325"/>
      <c r="I24" s="325"/>
      <c r="J24" s="325"/>
      <c r="K24" s="325"/>
      <c r="L24" s="325"/>
      <c r="M24" s="354"/>
      <c r="N24" s="377"/>
      <c r="O24" s="384"/>
      <c r="P24" s="43"/>
    </row>
    <row r="25" spans="1:16" ht="15.75">
      <c r="A25" s="296"/>
      <c r="B25" s="295"/>
      <c r="C25" s="295"/>
      <c r="D25" s="174"/>
      <c r="E25" s="99" t="s">
        <v>15</v>
      </c>
      <c r="F25" s="325"/>
      <c r="G25" s="325"/>
      <c r="H25" s="325"/>
      <c r="I25" s="325"/>
      <c r="J25" s="325"/>
      <c r="K25" s="325"/>
      <c r="L25" s="325"/>
      <c r="M25" s="354"/>
      <c r="N25" s="377"/>
      <c r="O25" s="384"/>
      <c r="P25" s="43"/>
    </row>
    <row r="26" spans="1:16" ht="15.75">
      <c r="A26" s="296"/>
      <c r="B26" s="295"/>
      <c r="C26" s="295"/>
      <c r="D26" s="174"/>
      <c r="E26" s="99" t="s">
        <v>437</v>
      </c>
      <c r="F26" s="325"/>
      <c r="G26" s="325"/>
      <c r="H26" s="325"/>
      <c r="I26" s="325"/>
      <c r="J26" s="325"/>
      <c r="K26" s="325"/>
      <c r="L26" s="325"/>
      <c r="M26" s="354">
        <v>2160000</v>
      </c>
      <c r="N26" s="377"/>
      <c r="O26" s="384"/>
      <c r="P26" s="43"/>
    </row>
    <row r="27" spans="1:16" ht="15.75">
      <c r="A27" s="296"/>
      <c r="B27" s="295"/>
      <c r="C27" s="295"/>
      <c r="D27" s="174"/>
      <c r="E27" s="99" t="s">
        <v>438</v>
      </c>
      <c r="F27" s="325"/>
      <c r="G27" s="325"/>
      <c r="H27" s="325"/>
      <c r="I27" s="325"/>
      <c r="J27" s="325"/>
      <c r="K27" s="325"/>
      <c r="L27" s="325"/>
      <c r="M27" s="354">
        <v>750000</v>
      </c>
      <c r="N27" s="377"/>
      <c r="O27" s="384"/>
      <c r="P27" s="43"/>
    </row>
    <row r="28" spans="1:16" ht="15.75">
      <c r="A28" s="296"/>
      <c r="B28" s="295"/>
      <c r="C28" s="295"/>
      <c r="D28" s="174"/>
      <c r="E28" s="99" t="s">
        <v>16</v>
      </c>
      <c r="F28" s="325"/>
      <c r="G28" s="325"/>
      <c r="H28" s="325"/>
      <c r="I28" s="325"/>
      <c r="J28" s="325"/>
      <c r="K28" s="325"/>
      <c r="L28" s="325"/>
      <c r="M28" s="354"/>
      <c r="N28" s="377"/>
      <c r="O28" s="384"/>
      <c r="P28" s="43"/>
    </row>
    <row r="29" spans="1:16" ht="15.75">
      <c r="A29" s="296"/>
      <c r="B29" s="295"/>
      <c r="C29" s="295"/>
      <c r="D29" s="174"/>
      <c r="E29" s="99" t="s">
        <v>17</v>
      </c>
      <c r="F29" s="325"/>
      <c r="G29" s="325"/>
      <c r="H29" s="325"/>
      <c r="I29" s="325"/>
      <c r="J29" s="325"/>
      <c r="K29" s="325"/>
      <c r="L29" s="325"/>
      <c r="M29" s="354"/>
      <c r="N29" s="377"/>
      <c r="O29" s="384"/>
      <c r="P29" s="43"/>
    </row>
    <row r="30" spans="1:16" ht="15.75">
      <c r="A30" s="296"/>
      <c r="B30" s="295"/>
      <c r="C30" s="295"/>
      <c r="D30" s="174"/>
      <c r="E30" s="99" t="s">
        <v>18</v>
      </c>
      <c r="F30" s="325"/>
      <c r="G30" s="325"/>
      <c r="H30" s="325"/>
      <c r="I30" s="325"/>
      <c r="J30" s="325"/>
      <c r="K30" s="325"/>
      <c r="L30" s="325"/>
      <c r="M30" s="354"/>
      <c r="N30" s="377"/>
      <c r="O30" s="384"/>
      <c r="P30" s="43"/>
    </row>
    <row r="31" spans="1:16" ht="20.25" customHeight="1">
      <c r="A31" s="296"/>
      <c r="B31" s="295"/>
      <c r="C31" s="295"/>
      <c r="D31" s="174"/>
      <c r="E31" s="99" t="s">
        <v>19</v>
      </c>
      <c r="F31" s="325"/>
      <c r="G31" s="325"/>
      <c r="H31" s="325"/>
      <c r="I31" s="325"/>
      <c r="J31" s="325"/>
      <c r="K31" s="325"/>
      <c r="L31" s="325"/>
      <c r="M31" s="354"/>
      <c r="N31" s="377"/>
      <c r="O31" s="384"/>
      <c r="P31" s="43"/>
    </row>
    <row r="32" spans="1:16" ht="15.75">
      <c r="A32" s="296"/>
      <c r="B32" s="295"/>
      <c r="C32" s="295"/>
      <c r="D32" s="174"/>
      <c r="E32" s="99" t="s">
        <v>20</v>
      </c>
      <c r="F32" s="325"/>
      <c r="G32" s="325"/>
      <c r="H32" s="325"/>
      <c r="I32" s="325"/>
      <c r="J32" s="325"/>
      <c r="K32" s="325"/>
      <c r="L32" s="325"/>
      <c r="M32" s="354"/>
      <c r="N32" s="377"/>
      <c r="O32" s="384"/>
      <c r="P32" s="43"/>
    </row>
    <row r="33" spans="1:20" ht="15.75">
      <c r="A33" s="296"/>
      <c r="B33" s="295"/>
      <c r="C33" s="295"/>
      <c r="D33" s="174"/>
      <c r="E33" s="99" t="s">
        <v>21</v>
      </c>
      <c r="F33" s="325"/>
      <c r="G33" s="325"/>
      <c r="H33" s="325"/>
      <c r="I33" s="325"/>
      <c r="J33" s="325"/>
      <c r="K33" s="325"/>
      <c r="L33" s="325"/>
      <c r="M33" s="354">
        <v>1400000</v>
      </c>
      <c r="N33" s="377"/>
      <c r="O33" s="384"/>
      <c r="P33" s="43"/>
    </row>
    <row r="34" spans="1:20" ht="20.25" customHeight="1">
      <c r="A34" s="296"/>
      <c r="B34" s="295"/>
      <c r="C34" s="295"/>
      <c r="D34" s="174"/>
      <c r="E34" s="99" t="s">
        <v>22</v>
      </c>
      <c r="F34" s="325"/>
      <c r="G34" s="325"/>
      <c r="H34" s="325"/>
      <c r="I34" s="325"/>
      <c r="J34" s="325"/>
      <c r="K34" s="325"/>
      <c r="L34" s="325"/>
      <c r="M34" s="354"/>
      <c r="N34" s="377"/>
      <c r="O34" s="384"/>
      <c r="P34" s="43"/>
    </row>
    <row r="35" spans="1:20" ht="19.5" customHeight="1">
      <c r="A35" s="296">
        <v>1</v>
      </c>
      <c r="B35" s="295">
        <v>1</v>
      </c>
      <c r="C35" s="295">
        <v>3</v>
      </c>
      <c r="D35" s="295"/>
      <c r="E35" s="110" t="s">
        <v>23</v>
      </c>
      <c r="F35" s="325"/>
      <c r="G35" s="325"/>
      <c r="H35" s="325"/>
      <c r="I35" s="325"/>
      <c r="J35" s="325"/>
      <c r="K35" s="325"/>
      <c r="L35" s="325"/>
      <c r="M35" s="354"/>
      <c r="N35" s="377"/>
      <c r="O35" s="384"/>
      <c r="P35" s="43"/>
    </row>
    <row r="36" spans="1:20" ht="17.25" customHeight="1">
      <c r="A36" s="296">
        <v>1</v>
      </c>
      <c r="B36" s="295">
        <v>1</v>
      </c>
      <c r="C36" s="295">
        <v>4</v>
      </c>
      <c r="D36" s="295"/>
      <c r="E36" s="111" t="s">
        <v>24</v>
      </c>
      <c r="F36" s="325"/>
      <c r="G36" s="325"/>
      <c r="H36" s="325"/>
      <c r="I36" s="325"/>
      <c r="J36" s="325"/>
      <c r="K36" s="325"/>
      <c r="L36" s="325"/>
      <c r="M36" s="354">
        <v>0</v>
      </c>
      <c r="N36" s="377"/>
      <c r="O36" s="384"/>
      <c r="P36" s="43"/>
    </row>
    <row r="37" spans="1:20" ht="19.5" customHeight="1">
      <c r="A37" s="296"/>
      <c r="B37" s="295"/>
      <c r="C37" s="295"/>
      <c r="D37" s="295"/>
      <c r="E37" s="99" t="s">
        <v>25</v>
      </c>
      <c r="F37" s="325"/>
      <c r="G37" s="325"/>
      <c r="H37" s="325"/>
      <c r="I37" s="325"/>
      <c r="J37" s="325"/>
      <c r="K37" s="325"/>
      <c r="L37" s="325"/>
      <c r="M37" s="354">
        <v>0</v>
      </c>
      <c r="N37" s="377"/>
      <c r="O37" s="384"/>
      <c r="P37" s="43"/>
    </row>
    <row r="38" spans="1:20" ht="20.25" customHeight="1">
      <c r="A38" s="296"/>
      <c r="B38" s="295"/>
      <c r="C38" s="295"/>
      <c r="D38" s="295"/>
      <c r="E38" s="980" t="s">
        <v>943</v>
      </c>
      <c r="F38" s="981"/>
      <c r="G38" s="981"/>
      <c r="H38" s="981"/>
      <c r="I38" s="981"/>
      <c r="J38" s="981"/>
      <c r="K38" s="981"/>
      <c r="L38" s="986"/>
      <c r="M38" s="354"/>
      <c r="N38" s="377"/>
      <c r="O38" s="384"/>
      <c r="P38" s="43"/>
    </row>
    <row r="39" spans="1:20" ht="15.75">
      <c r="A39" s="296"/>
      <c r="B39" s="295"/>
      <c r="C39" s="295"/>
      <c r="D39" s="295"/>
      <c r="E39" s="980" t="s">
        <v>27</v>
      </c>
      <c r="F39" s="981"/>
      <c r="G39" s="981"/>
      <c r="H39" s="981"/>
      <c r="I39" s="981"/>
      <c r="J39" s="981"/>
      <c r="K39" s="981"/>
      <c r="L39" s="986"/>
      <c r="M39" s="354"/>
      <c r="N39" s="377"/>
      <c r="O39" s="384"/>
      <c r="P39" s="43"/>
    </row>
    <row r="40" spans="1:20" ht="20.25" customHeight="1">
      <c r="A40" s="296"/>
      <c r="B40" s="295"/>
      <c r="C40" s="295"/>
      <c r="D40" s="295"/>
      <c r="E40" s="99" t="s">
        <v>28</v>
      </c>
      <c r="F40" s="325"/>
      <c r="G40" s="325"/>
      <c r="H40" s="325"/>
      <c r="I40" s="325"/>
      <c r="J40" s="325"/>
      <c r="K40" s="325"/>
      <c r="L40" s="325"/>
      <c r="M40" s="354"/>
      <c r="N40" s="377"/>
      <c r="O40" s="384"/>
      <c r="P40" s="43"/>
    </row>
    <row r="41" spans="1:20" ht="15.75">
      <c r="A41" s="296"/>
      <c r="B41" s="295"/>
      <c r="C41" s="295"/>
      <c r="D41" s="295"/>
      <c r="E41" s="99" t="s">
        <v>29</v>
      </c>
      <c r="F41" s="325"/>
      <c r="G41" s="325"/>
      <c r="H41" s="325"/>
      <c r="I41" s="325"/>
      <c r="J41" s="325"/>
      <c r="K41" s="325"/>
      <c r="L41" s="325"/>
      <c r="M41" s="354"/>
      <c r="N41" s="377"/>
      <c r="O41" s="384"/>
      <c r="P41" s="43"/>
    </row>
    <row r="42" spans="1:20" ht="15.75">
      <c r="A42" s="322">
        <v>1</v>
      </c>
      <c r="B42" s="323">
        <v>2</v>
      </c>
      <c r="C42" s="323"/>
      <c r="D42" s="323"/>
      <c r="E42" s="105" t="s">
        <v>30</v>
      </c>
      <c r="F42" s="324"/>
      <c r="G42" s="324"/>
      <c r="H42" s="324"/>
      <c r="I42" s="324"/>
      <c r="J42" s="324"/>
      <c r="K42" s="324"/>
      <c r="L42" s="324"/>
      <c r="M42" s="366">
        <f>M43+M44+M47</f>
        <v>1999393129.5719829</v>
      </c>
      <c r="N42" s="378">
        <f>N43+N44+N47+N48</f>
        <v>813220265</v>
      </c>
      <c r="O42" s="384">
        <f>O43+O44+O47+O48</f>
        <v>1189172864.5719829</v>
      </c>
      <c r="P42" s="43"/>
    </row>
    <row r="43" spans="1:20" ht="15.75">
      <c r="A43" s="296">
        <v>1</v>
      </c>
      <c r="B43" s="295">
        <v>2</v>
      </c>
      <c r="C43" s="295">
        <v>1</v>
      </c>
      <c r="D43" s="295"/>
      <c r="E43" s="99" t="s">
        <v>35</v>
      </c>
      <c r="F43" s="325"/>
      <c r="G43" s="325"/>
      <c r="H43" s="325"/>
      <c r="I43" s="325"/>
      <c r="J43" s="325"/>
      <c r="K43" s="325"/>
      <c r="L43" s="325"/>
      <c r="M43" s="354">
        <v>360744000</v>
      </c>
      <c r="N43" s="551">
        <v>144297600</v>
      </c>
      <c r="O43" s="384">
        <f>M43-N43</f>
        <v>216446400</v>
      </c>
      <c r="P43" s="43"/>
    </row>
    <row r="44" spans="1:20" ht="15.75">
      <c r="A44" s="296">
        <v>1</v>
      </c>
      <c r="B44" s="295">
        <v>2</v>
      </c>
      <c r="C44" s="295">
        <v>2</v>
      </c>
      <c r="D44" s="295"/>
      <c r="E44" s="99" t="s">
        <v>31</v>
      </c>
      <c r="F44" s="325"/>
      <c r="G44" s="325"/>
      <c r="H44" s="325"/>
      <c r="I44" s="325"/>
      <c r="J44" s="325"/>
      <c r="K44" s="325"/>
      <c r="L44" s="325"/>
      <c r="M44" s="354">
        <f>M45+M46</f>
        <v>119630129.57198296</v>
      </c>
      <c r="N44" s="551">
        <f>SUM(N45:N46)</f>
        <v>59815065</v>
      </c>
      <c r="O44" s="384">
        <f>M44-N44</f>
        <v>59815064.571982965</v>
      </c>
      <c r="P44" s="43"/>
      <c r="T44" s="87"/>
    </row>
    <row r="45" spans="1:20" ht="15.75">
      <c r="A45" s="296"/>
      <c r="B45" s="295"/>
      <c r="C45" s="295"/>
      <c r="D45" s="295"/>
      <c r="E45" s="99" t="s">
        <v>32</v>
      </c>
      <c r="F45" s="325"/>
      <c r="G45" s="325"/>
      <c r="H45" s="325"/>
      <c r="I45" s="325"/>
      <c r="J45" s="325"/>
      <c r="K45" s="325"/>
      <c r="L45" s="325"/>
      <c r="M45" s="367">
        <v>76818800</v>
      </c>
      <c r="N45" s="551">
        <v>38409400</v>
      </c>
      <c r="O45" s="384">
        <f>M45-N45</f>
        <v>38409400</v>
      </c>
      <c r="P45" s="43"/>
    </row>
    <row r="46" spans="1:20" ht="18" customHeight="1">
      <c r="A46" s="296"/>
      <c r="B46" s="295"/>
      <c r="C46" s="295"/>
      <c r="D46" s="295"/>
      <c r="E46" s="99" t="s">
        <v>33</v>
      </c>
      <c r="F46" s="325"/>
      <c r="G46" s="325"/>
      <c r="H46" s="325"/>
      <c r="I46" s="325"/>
      <c r="J46" s="325"/>
      <c r="K46" s="325"/>
      <c r="L46" s="325"/>
      <c r="M46" s="552">
        <v>42811329.571982965</v>
      </c>
      <c r="N46" s="553">
        <v>21405665</v>
      </c>
      <c r="O46" s="554">
        <f>M46-N46</f>
        <v>21405664.571982965</v>
      </c>
      <c r="P46" s="43"/>
    </row>
    <row r="47" spans="1:20" ht="15.75">
      <c r="A47" s="296">
        <v>1</v>
      </c>
      <c r="B47" s="295">
        <v>2</v>
      </c>
      <c r="C47" s="295">
        <v>3</v>
      </c>
      <c r="D47" s="295"/>
      <c r="E47" s="99" t="s">
        <v>34</v>
      </c>
      <c r="F47" s="325"/>
      <c r="G47" s="325"/>
      <c r="H47" s="325"/>
      <c r="I47" s="325"/>
      <c r="J47" s="325"/>
      <c r="K47" s="325"/>
      <c r="L47" s="325"/>
      <c r="M47" s="354">
        <v>1519019000</v>
      </c>
      <c r="N47" s="377">
        <v>607607600</v>
      </c>
      <c r="O47" s="384">
        <f>M47-N47</f>
        <v>911411400</v>
      </c>
      <c r="P47" s="43"/>
    </row>
    <row r="48" spans="1:20" ht="15.75">
      <c r="A48" s="296">
        <v>1</v>
      </c>
      <c r="B48" s="295">
        <v>2</v>
      </c>
      <c r="C48" s="295">
        <v>4</v>
      </c>
      <c r="D48" s="295"/>
      <c r="E48" s="99" t="s">
        <v>36</v>
      </c>
      <c r="F48" s="325"/>
      <c r="G48" s="325"/>
      <c r="H48" s="325"/>
      <c r="I48" s="325"/>
      <c r="J48" s="325"/>
      <c r="K48" s="325"/>
      <c r="L48" s="325"/>
      <c r="M48" s="354">
        <f>M49+M52</f>
        <v>0</v>
      </c>
      <c r="N48" s="377">
        <f>SUM(N49:N54)</f>
        <v>1500000</v>
      </c>
      <c r="O48" s="384">
        <f>N48</f>
        <v>1500000</v>
      </c>
      <c r="P48" s="43"/>
    </row>
    <row r="49" spans="1:16" ht="21" customHeight="1">
      <c r="A49" s="296"/>
      <c r="B49" s="295"/>
      <c r="C49" s="295"/>
      <c r="D49" s="295"/>
      <c r="E49" s="99" t="s">
        <v>37</v>
      </c>
      <c r="F49" s="325"/>
      <c r="G49" s="325"/>
      <c r="H49" s="325"/>
      <c r="I49" s="325"/>
      <c r="J49" s="325"/>
      <c r="K49" s="325"/>
      <c r="L49" s="325"/>
      <c r="M49" s="354">
        <v>0</v>
      </c>
      <c r="N49" s="377"/>
      <c r="O49" s="384">
        <f t="shared" ref="O49:O53" si="0">M49-N49</f>
        <v>0</v>
      </c>
      <c r="P49" s="43"/>
    </row>
    <row r="50" spans="1:16" ht="15.75">
      <c r="A50" s="296"/>
      <c r="B50" s="295"/>
      <c r="C50" s="295"/>
      <c r="D50" s="295"/>
      <c r="E50" s="293" t="s">
        <v>435</v>
      </c>
      <c r="F50" s="325"/>
      <c r="G50" s="325"/>
      <c r="H50" s="325"/>
      <c r="I50" s="325"/>
      <c r="J50" s="325"/>
      <c r="K50" s="325"/>
      <c r="L50" s="325"/>
      <c r="M50" s="354"/>
      <c r="N50" s="377"/>
      <c r="O50" s="384">
        <f t="shared" si="0"/>
        <v>0</v>
      </c>
      <c r="P50" s="43"/>
    </row>
    <row r="51" spans="1:16" ht="15.75">
      <c r="A51" s="296"/>
      <c r="B51" s="295"/>
      <c r="C51" s="295"/>
      <c r="D51" s="295"/>
      <c r="E51" s="293" t="s">
        <v>436</v>
      </c>
      <c r="F51" s="325"/>
      <c r="G51" s="325"/>
      <c r="H51" s="325"/>
      <c r="I51" s="325"/>
      <c r="J51" s="325"/>
      <c r="K51" s="325"/>
      <c r="L51" s="325"/>
      <c r="M51" s="354"/>
      <c r="N51" s="377"/>
      <c r="O51" s="384">
        <f t="shared" si="0"/>
        <v>0</v>
      </c>
      <c r="P51" s="43"/>
    </row>
    <row r="52" spans="1:16" ht="15.75">
      <c r="A52" s="296"/>
      <c r="B52" s="295"/>
      <c r="C52" s="295"/>
      <c r="D52" s="295"/>
      <c r="E52" s="99" t="s">
        <v>38</v>
      </c>
      <c r="F52" s="325"/>
      <c r="G52" s="325"/>
      <c r="H52" s="325"/>
      <c r="I52" s="325"/>
      <c r="J52" s="325"/>
      <c r="K52" s="325"/>
      <c r="L52" s="325"/>
      <c r="M52" s="354"/>
      <c r="N52" s="377">
        <v>1500000</v>
      </c>
      <c r="O52" s="384">
        <f>N52</f>
        <v>1500000</v>
      </c>
      <c r="P52" s="43"/>
    </row>
    <row r="53" spans="1:16" ht="15.75">
      <c r="A53" s="296"/>
      <c r="B53" s="295"/>
      <c r="C53" s="295"/>
      <c r="D53" s="295"/>
      <c r="E53" s="293" t="s">
        <v>435</v>
      </c>
      <c r="F53" s="325"/>
      <c r="G53" s="325"/>
      <c r="H53" s="325"/>
      <c r="I53" s="325"/>
      <c r="J53" s="325"/>
      <c r="K53" s="325"/>
      <c r="L53" s="325"/>
      <c r="M53" s="354"/>
      <c r="N53" s="377"/>
      <c r="O53" s="384">
        <f t="shared" si="0"/>
        <v>0</v>
      </c>
      <c r="P53" s="43"/>
    </row>
    <row r="54" spans="1:16" ht="15.75">
      <c r="A54" s="296"/>
      <c r="B54" s="295"/>
      <c r="C54" s="295"/>
      <c r="D54" s="295"/>
      <c r="E54" s="293" t="s">
        <v>436</v>
      </c>
      <c r="F54" s="325"/>
      <c r="G54" s="325"/>
      <c r="H54" s="325"/>
      <c r="I54" s="325"/>
      <c r="J54" s="325"/>
      <c r="K54" s="325"/>
      <c r="L54" s="325"/>
      <c r="M54" s="354"/>
      <c r="N54" s="377"/>
      <c r="O54" s="384"/>
      <c r="P54" s="43"/>
    </row>
    <row r="55" spans="1:16" ht="15.75">
      <c r="A55" s="296"/>
      <c r="B55" s="295"/>
      <c r="C55" s="295"/>
      <c r="D55" s="295"/>
      <c r="E55" s="293"/>
      <c r="F55" s="325"/>
      <c r="G55" s="325"/>
      <c r="H55" s="325"/>
      <c r="I55" s="325"/>
      <c r="J55" s="325"/>
      <c r="K55" s="325"/>
      <c r="L55" s="325"/>
      <c r="M55" s="354"/>
      <c r="N55" s="377"/>
      <c r="O55" s="384"/>
      <c r="P55" s="43"/>
    </row>
    <row r="56" spans="1:16" ht="15.75">
      <c r="A56" s="296">
        <v>1</v>
      </c>
      <c r="B56" s="295">
        <v>3</v>
      </c>
      <c r="C56" s="295"/>
      <c r="D56" s="295"/>
      <c r="E56" s="105" t="s">
        <v>39</v>
      </c>
      <c r="F56" s="325"/>
      <c r="G56" s="325"/>
      <c r="H56" s="325"/>
      <c r="I56" s="325"/>
      <c r="J56" s="325"/>
      <c r="K56" s="325"/>
      <c r="L56" s="325"/>
      <c r="M56" s="366">
        <f>M57+M60</f>
        <v>21650000</v>
      </c>
      <c r="N56" s="377"/>
      <c r="O56" s="384"/>
      <c r="P56" s="43"/>
    </row>
    <row r="57" spans="1:16" ht="15.75">
      <c r="A57" s="296">
        <v>1</v>
      </c>
      <c r="B57" s="295">
        <v>3</v>
      </c>
      <c r="C57" s="295">
        <v>1</v>
      </c>
      <c r="D57" s="295"/>
      <c r="E57" s="980" t="s">
        <v>40</v>
      </c>
      <c r="F57" s="981"/>
      <c r="G57" s="981"/>
      <c r="H57" s="981"/>
      <c r="I57" s="981"/>
      <c r="J57" s="981"/>
      <c r="K57" s="981"/>
      <c r="L57" s="986"/>
      <c r="M57" s="354">
        <f>SUM(M58:M59)</f>
        <v>4900000</v>
      </c>
      <c r="N57" s="377"/>
      <c r="O57" s="384"/>
      <c r="P57" s="43"/>
    </row>
    <row r="58" spans="1:16" ht="15.75">
      <c r="A58" s="296"/>
      <c r="B58" s="295"/>
      <c r="C58" s="295"/>
      <c r="D58" s="295"/>
      <c r="E58" s="99" t="s">
        <v>467</v>
      </c>
      <c r="F58" s="325"/>
      <c r="G58" s="325"/>
      <c r="H58" s="325"/>
      <c r="I58" s="325"/>
      <c r="J58" s="325"/>
      <c r="K58" s="325"/>
      <c r="L58" s="325"/>
      <c r="M58" s="354">
        <v>400000</v>
      </c>
      <c r="N58" s="377"/>
      <c r="O58" s="384"/>
      <c r="P58" s="43"/>
    </row>
    <row r="59" spans="1:16" ht="15.75">
      <c r="A59" s="296"/>
      <c r="B59" s="295"/>
      <c r="C59" s="295"/>
      <c r="D59" s="295"/>
      <c r="E59" s="99" t="s">
        <v>468</v>
      </c>
      <c r="F59" s="325"/>
      <c r="G59" s="325"/>
      <c r="H59" s="325"/>
      <c r="I59" s="325"/>
      <c r="J59" s="325"/>
      <c r="K59" s="325"/>
      <c r="L59" s="325"/>
      <c r="M59" s="354">
        <v>4500000</v>
      </c>
      <c r="N59" s="377"/>
      <c r="O59" s="384"/>
      <c r="P59" s="43"/>
    </row>
    <row r="60" spans="1:16" ht="15.75">
      <c r="A60" s="296">
        <v>1</v>
      </c>
      <c r="B60" s="295">
        <v>3</v>
      </c>
      <c r="C60" s="295">
        <v>2</v>
      </c>
      <c r="D60" s="295"/>
      <c r="E60" s="99" t="s">
        <v>41</v>
      </c>
      <c r="F60" s="325"/>
      <c r="G60" s="325"/>
      <c r="H60" s="325"/>
      <c r="I60" s="325"/>
      <c r="J60" s="325"/>
      <c r="K60" s="325"/>
      <c r="L60" s="325"/>
      <c r="M60" s="354">
        <f>SUM(M61:M62)</f>
        <v>16750000</v>
      </c>
      <c r="N60" s="377"/>
      <c r="O60" s="384"/>
      <c r="P60" s="43"/>
    </row>
    <row r="61" spans="1:16" ht="15.75" customHeight="1">
      <c r="A61" s="296"/>
      <c r="B61" s="295"/>
      <c r="C61" s="295"/>
      <c r="D61" s="295"/>
      <c r="E61" s="980" t="s">
        <v>466</v>
      </c>
      <c r="F61" s="981"/>
      <c r="G61" s="981"/>
      <c r="H61" s="981"/>
      <c r="I61" s="981"/>
      <c r="J61" s="981"/>
      <c r="K61" s="981"/>
      <c r="L61" s="986"/>
      <c r="M61" s="354">
        <v>15000000</v>
      </c>
      <c r="N61" s="377"/>
      <c r="O61" s="384"/>
      <c r="P61" s="43"/>
    </row>
    <row r="62" spans="1:16" ht="17.25" customHeight="1">
      <c r="A62" s="296"/>
      <c r="B62" s="295"/>
      <c r="C62" s="295"/>
      <c r="D62" s="295"/>
      <c r="E62" s="99" t="s">
        <v>1063</v>
      </c>
      <c r="F62" s="325"/>
      <c r="G62" s="325"/>
      <c r="H62" s="325"/>
      <c r="I62" s="325"/>
      <c r="J62" s="325"/>
      <c r="K62" s="325"/>
      <c r="L62" s="325"/>
      <c r="M62" s="354">
        <v>1750000</v>
      </c>
      <c r="N62" s="377"/>
      <c r="O62" s="384"/>
      <c r="P62" s="43"/>
    </row>
    <row r="63" spans="1:16" ht="15.75">
      <c r="A63" s="296"/>
      <c r="B63" s="295"/>
      <c r="C63" s="295"/>
      <c r="D63" s="295"/>
      <c r="E63" s="99" t="s">
        <v>45</v>
      </c>
      <c r="F63" s="325"/>
      <c r="G63" s="325"/>
      <c r="H63" s="325"/>
      <c r="I63" s="325"/>
      <c r="J63" s="325"/>
      <c r="K63" s="325"/>
      <c r="L63" s="325"/>
      <c r="M63" s="366">
        <f>M12</f>
        <v>2298498483.5719829</v>
      </c>
      <c r="N63" s="377"/>
      <c r="O63" s="384"/>
      <c r="P63" s="43"/>
    </row>
    <row r="64" spans="1:16" ht="15.75">
      <c r="A64" s="296"/>
      <c r="B64" s="295"/>
      <c r="C64" s="295"/>
      <c r="D64" s="295"/>
      <c r="E64" s="99"/>
      <c r="F64" s="325"/>
      <c r="G64" s="325"/>
      <c r="H64" s="325"/>
      <c r="I64" s="325"/>
      <c r="J64" s="325"/>
      <c r="K64" s="325"/>
      <c r="L64" s="325"/>
      <c r="M64" s="354"/>
      <c r="N64" s="377"/>
      <c r="O64" s="384"/>
      <c r="P64" s="43"/>
    </row>
    <row r="65" spans="1:16" ht="15.75">
      <c r="A65" s="296">
        <v>2</v>
      </c>
      <c r="B65" s="295"/>
      <c r="C65" s="295"/>
      <c r="D65" s="295"/>
      <c r="E65" s="105" t="s">
        <v>46</v>
      </c>
      <c r="F65" s="325"/>
      <c r="G65" s="325"/>
      <c r="H65" s="325"/>
      <c r="I65" s="325"/>
      <c r="J65" s="325"/>
      <c r="K65" s="325"/>
      <c r="L65" s="325"/>
      <c r="M65" s="354">
        <f>M1890</f>
        <v>2298310266</v>
      </c>
      <c r="N65" s="377"/>
      <c r="O65" s="384"/>
      <c r="P65" s="43"/>
    </row>
    <row r="66" spans="1:16" ht="18.75" customHeight="1">
      <c r="A66" s="296">
        <v>2</v>
      </c>
      <c r="B66" s="295">
        <v>1</v>
      </c>
      <c r="C66" s="295"/>
      <c r="D66" s="295"/>
      <c r="E66" s="964" t="s">
        <v>47</v>
      </c>
      <c r="F66" s="965"/>
      <c r="G66" s="965"/>
      <c r="H66" s="965"/>
      <c r="I66" s="965"/>
      <c r="J66" s="325"/>
      <c r="K66" s="325"/>
      <c r="L66" s="325"/>
      <c r="M66" s="354">
        <f>M67+M103+M164+M172</f>
        <v>689547616</v>
      </c>
      <c r="N66" s="377"/>
      <c r="O66" s="384"/>
      <c r="P66" s="43"/>
    </row>
    <row r="67" spans="1:16" ht="15.75">
      <c r="A67" s="296">
        <v>2</v>
      </c>
      <c r="B67" s="295">
        <v>1</v>
      </c>
      <c r="C67" s="295">
        <v>1</v>
      </c>
      <c r="D67" s="295"/>
      <c r="E67" s="99" t="s">
        <v>48</v>
      </c>
      <c r="F67" s="325"/>
      <c r="G67" s="325"/>
      <c r="H67" s="325"/>
      <c r="I67" s="325"/>
      <c r="J67" s="325"/>
      <c r="K67" s="325"/>
      <c r="L67" s="325"/>
      <c r="M67" s="354">
        <f>M68</f>
        <v>513947616</v>
      </c>
      <c r="N67" s="377"/>
      <c r="O67" s="384"/>
      <c r="P67" s="43"/>
    </row>
    <row r="68" spans="1:16" ht="15.75">
      <c r="A68" s="296">
        <v>2</v>
      </c>
      <c r="B68" s="295">
        <v>1</v>
      </c>
      <c r="C68" s="295">
        <v>1</v>
      </c>
      <c r="D68" s="295">
        <v>1</v>
      </c>
      <c r="E68" s="99" t="s">
        <v>49</v>
      </c>
      <c r="F68" s="325"/>
      <c r="G68" s="325"/>
      <c r="H68" s="325"/>
      <c r="I68" s="325"/>
      <c r="J68" s="325"/>
      <c r="K68" s="325"/>
      <c r="L68" s="325"/>
      <c r="M68" s="354">
        <f>M69+M77+M97</f>
        <v>513947616</v>
      </c>
      <c r="N68" s="377"/>
      <c r="O68" s="384"/>
      <c r="P68" s="43"/>
    </row>
    <row r="69" spans="1:16" ht="15.75">
      <c r="A69" s="326"/>
      <c r="B69" s="327"/>
      <c r="C69" s="327"/>
      <c r="D69" s="327"/>
      <c r="E69" s="328" t="s">
        <v>55</v>
      </c>
      <c r="F69" s="329"/>
      <c r="G69" s="329"/>
      <c r="H69" s="329"/>
      <c r="I69" s="329"/>
      <c r="J69" s="329"/>
      <c r="K69" s="329"/>
      <c r="L69" s="329"/>
      <c r="M69" s="368">
        <f>SUM(M70:M76)</f>
        <v>428400000</v>
      </c>
      <c r="N69" s="548">
        <f>SUM(N70:N76)</f>
        <v>225600000</v>
      </c>
      <c r="O69" s="549">
        <f>SUM(O70:O76)</f>
        <v>202800000</v>
      </c>
      <c r="P69" s="43"/>
    </row>
    <row r="70" spans="1:16" ht="15.75">
      <c r="A70" s="296"/>
      <c r="B70" s="295"/>
      <c r="C70" s="295"/>
      <c r="D70" s="295"/>
      <c r="E70" s="293" t="s">
        <v>56</v>
      </c>
      <c r="F70" s="325">
        <v>1</v>
      </c>
      <c r="G70" s="325" t="s">
        <v>50</v>
      </c>
      <c r="H70" s="325">
        <v>12</v>
      </c>
      <c r="I70" s="325"/>
      <c r="J70" s="325"/>
      <c r="K70" s="325" t="s">
        <v>50</v>
      </c>
      <c r="L70" s="330">
        <v>2000000</v>
      </c>
      <c r="M70" s="354">
        <f t="shared" ref="M70:M76" si="1">F70*H70*L70</f>
        <v>24000000</v>
      </c>
      <c r="N70" s="377">
        <v>6000000</v>
      </c>
      <c r="O70" s="384">
        <f>M70-N70</f>
        <v>18000000</v>
      </c>
      <c r="P70" s="43"/>
    </row>
    <row r="71" spans="1:16" ht="15.75">
      <c r="A71" s="296"/>
      <c r="B71" s="295"/>
      <c r="C71" s="295"/>
      <c r="D71" s="295"/>
      <c r="E71" s="293" t="s">
        <v>57</v>
      </c>
      <c r="F71" s="325">
        <v>1</v>
      </c>
      <c r="G71" s="325" t="s">
        <v>50</v>
      </c>
      <c r="H71" s="325">
        <v>12</v>
      </c>
      <c r="I71" s="325"/>
      <c r="J71" s="325"/>
      <c r="K71" s="325" t="s">
        <v>50</v>
      </c>
      <c r="L71" s="330">
        <f>70%*L70</f>
        <v>1400000</v>
      </c>
      <c r="M71" s="354">
        <f t="shared" si="1"/>
        <v>16800000</v>
      </c>
      <c r="N71" s="377">
        <f t="shared" ref="N71:N101" si="2">L71*F71*7</f>
        <v>9800000</v>
      </c>
      <c r="O71" s="384">
        <f t="shared" ref="O71:O101" si="3">M71-N71</f>
        <v>7000000</v>
      </c>
      <c r="P71" s="43"/>
    </row>
    <row r="72" spans="1:16" ht="15.75">
      <c r="A72" s="296"/>
      <c r="B72" s="295"/>
      <c r="C72" s="295"/>
      <c r="D72" s="295"/>
      <c r="E72" s="293" t="s">
        <v>1067</v>
      </c>
      <c r="F72" s="325">
        <v>3</v>
      </c>
      <c r="G72" s="325" t="s">
        <v>50</v>
      </c>
      <c r="H72" s="325">
        <v>12</v>
      </c>
      <c r="I72" s="325"/>
      <c r="J72" s="325"/>
      <c r="K72" s="325" t="s">
        <v>50</v>
      </c>
      <c r="L72" s="330">
        <f>60%*L70</f>
        <v>1200000</v>
      </c>
      <c r="M72" s="354">
        <f t="shared" si="1"/>
        <v>43200000</v>
      </c>
      <c r="N72" s="377">
        <f t="shared" si="2"/>
        <v>25200000</v>
      </c>
      <c r="O72" s="384">
        <f t="shared" si="3"/>
        <v>18000000</v>
      </c>
      <c r="P72" s="43"/>
    </row>
    <row r="73" spans="1:16" ht="15.75">
      <c r="A73" s="296"/>
      <c r="B73" s="295"/>
      <c r="C73" s="295"/>
      <c r="D73" s="295"/>
      <c r="E73" s="293" t="s">
        <v>1068</v>
      </c>
      <c r="F73" s="325">
        <v>2</v>
      </c>
      <c r="G73" s="325" t="s">
        <v>50</v>
      </c>
      <c r="H73" s="325">
        <v>12</v>
      </c>
      <c r="I73" s="325"/>
      <c r="J73" s="325"/>
      <c r="K73" s="325" t="s">
        <v>50</v>
      </c>
      <c r="L73" s="330">
        <v>1200000</v>
      </c>
      <c r="M73" s="354">
        <f t="shared" si="1"/>
        <v>28800000</v>
      </c>
      <c r="N73" s="377">
        <v>8400000</v>
      </c>
      <c r="O73" s="384">
        <f t="shared" si="3"/>
        <v>20400000</v>
      </c>
      <c r="P73" s="43"/>
    </row>
    <row r="74" spans="1:16" ht="15.75">
      <c r="A74" s="296"/>
      <c r="B74" s="295"/>
      <c r="C74" s="295"/>
      <c r="D74" s="295"/>
      <c r="E74" s="293" t="s">
        <v>1069</v>
      </c>
      <c r="F74" s="325">
        <v>1</v>
      </c>
      <c r="G74" s="325" t="s">
        <v>50</v>
      </c>
      <c r="H74" s="325">
        <v>12</v>
      </c>
      <c r="I74" s="325"/>
      <c r="J74" s="325"/>
      <c r="K74" s="325" t="s">
        <v>50</v>
      </c>
      <c r="L74" s="330">
        <v>1100000</v>
      </c>
      <c r="M74" s="354">
        <f t="shared" si="1"/>
        <v>13200000</v>
      </c>
      <c r="N74" s="377">
        <f t="shared" si="2"/>
        <v>7700000</v>
      </c>
      <c r="O74" s="384">
        <f t="shared" si="3"/>
        <v>5500000</v>
      </c>
      <c r="P74" s="43"/>
    </row>
    <row r="75" spans="1:16" ht="15.75">
      <c r="A75" s="296"/>
      <c r="B75" s="295"/>
      <c r="C75" s="295"/>
      <c r="D75" s="295"/>
      <c r="E75" s="293" t="s">
        <v>469</v>
      </c>
      <c r="F75" s="325">
        <v>18</v>
      </c>
      <c r="G75" s="325" t="s">
        <v>50</v>
      </c>
      <c r="H75" s="325">
        <v>12</v>
      </c>
      <c r="I75" s="325"/>
      <c r="J75" s="325"/>
      <c r="K75" s="325" t="s">
        <v>50</v>
      </c>
      <c r="L75" s="330">
        <v>1100000</v>
      </c>
      <c r="M75" s="354">
        <f t="shared" si="1"/>
        <v>237600000</v>
      </c>
      <c r="N75" s="377">
        <v>130900000</v>
      </c>
      <c r="O75" s="384">
        <f t="shared" si="3"/>
        <v>106700000</v>
      </c>
      <c r="P75" s="43"/>
    </row>
    <row r="76" spans="1:16" ht="15.75">
      <c r="A76" s="296"/>
      <c r="B76" s="295"/>
      <c r="C76" s="295"/>
      <c r="D76" s="295"/>
      <c r="E76" s="293" t="s">
        <v>80</v>
      </c>
      <c r="F76" s="331">
        <v>6</v>
      </c>
      <c r="G76" s="331" t="s">
        <v>50</v>
      </c>
      <c r="H76" s="331">
        <v>12</v>
      </c>
      <c r="I76" s="331"/>
      <c r="J76" s="331"/>
      <c r="K76" s="331" t="s">
        <v>50</v>
      </c>
      <c r="L76" s="332">
        <v>900000</v>
      </c>
      <c r="M76" s="368">
        <f t="shared" si="1"/>
        <v>64800000</v>
      </c>
      <c r="N76" s="377">
        <v>37600000</v>
      </c>
      <c r="O76" s="384">
        <f t="shared" si="3"/>
        <v>27200000</v>
      </c>
      <c r="P76" s="43"/>
    </row>
    <row r="77" spans="1:16" ht="15.75">
      <c r="A77" s="296"/>
      <c r="B77" s="295"/>
      <c r="C77" s="295"/>
      <c r="D77" s="295"/>
      <c r="E77" s="99" t="s">
        <v>61</v>
      </c>
      <c r="F77" s="331"/>
      <c r="G77" s="331"/>
      <c r="H77" s="331"/>
      <c r="I77" s="331"/>
      <c r="J77" s="331"/>
      <c r="K77" s="331"/>
      <c r="L77" s="332"/>
      <c r="M77" s="368">
        <f>SUM(M78:M96)</f>
        <v>57947616</v>
      </c>
      <c r="N77" s="377">
        <f>SUM(N78:N96)</f>
        <v>34102776</v>
      </c>
      <c r="O77" s="384">
        <f>SUM(O78:O96)</f>
        <v>23844840</v>
      </c>
      <c r="P77" s="43"/>
    </row>
    <row r="78" spans="1:16" ht="15.75">
      <c r="A78" s="296"/>
      <c r="B78" s="295"/>
      <c r="C78" s="295"/>
      <c r="D78" s="295"/>
      <c r="E78" s="293" t="s">
        <v>62</v>
      </c>
      <c r="F78" s="325">
        <v>1</v>
      </c>
      <c r="G78" s="325" t="s">
        <v>50</v>
      </c>
      <c r="H78" s="325">
        <v>12</v>
      </c>
      <c r="I78" s="325"/>
      <c r="J78" s="325"/>
      <c r="K78" s="325" t="s">
        <v>50</v>
      </c>
      <c r="L78" s="330">
        <v>150000</v>
      </c>
      <c r="M78" s="354">
        <f t="shared" ref="M78:M96" si="4">F78*H78*L78</f>
        <v>1800000</v>
      </c>
      <c r="N78" s="377">
        <v>1050000</v>
      </c>
      <c r="O78" s="384">
        <f t="shared" si="3"/>
        <v>750000</v>
      </c>
      <c r="P78" s="43"/>
    </row>
    <row r="79" spans="1:16" ht="15.75">
      <c r="A79" s="296"/>
      <c r="B79" s="295"/>
      <c r="C79" s="295"/>
      <c r="D79" s="295"/>
      <c r="E79" s="293" t="s">
        <v>63</v>
      </c>
      <c r="F79" s="325">
        <v>1</v>
      </c>
      <c r="G79" s="325" t="s">
        <v>50</v>
      </c>
      <c r="H79" s="325">
        <v>12</v>
      </c>
      <c r="I79" s="325"/>
      <c r="J79" s="325"/>
      <c r="K79" s="325" t="s">
        <v>50</v>
      </c>
      <c r="L79" s="330">
        <v>125000</v>
      </c>
      <c r="M79" s="354">
        <f t="shared" si="4"/>
        <v>1500000</v>
      </c>
      <c r="N79" s="377">
        <f t="shared" si="2"/>
        <v>875000</v>
      </c>
      <c r="O79" s="384">
        <f t="shared" si="3"/>
        <v>625000</v>
      </c>
      <c r="P79" s="43"/>
    </row>
    <row r="80" spans="1:16" ht="16.5" customHeight="1">
      <c r="A80" s="296"/>
      <c r="B80" s="295"/>
      <c r="C80" s="295"/>
      <c r="D80" s="295"/>
      <c r="E80" s="293" t="s">
        <v>1070</v>
      </c>
      <c r="F80" s="325">
        <v>3</v>
      </c>
      <c r="G80" s="325" t="s">
        <v>50</v>
      </c>
      <c r="H80" s="325">
        <v>12</v>
      </c>
      <c r="I80" s="325"/>
      <c r="J80" s="325"/>
      <c r="K80" s="325" t="s">
        <v>50</v>
      </c>
      <c r="L80" s="330">
        <v>100000</v>
      </c>
      <c r="M80" s="354">
        <f t="shared" si="4"/>
        <v>3600000</v>
      </c>
      <c r="N80" s="377">
        <f t="shared" si="2"/>
        <v>2100000</v>
      </c>
      <c r="O80" s="384">
        <f t="shared" si="3"/>
        <v>1500000</v>
      </c>
      <c r="P80" s="43"/>
    </row>
    <row r="81" spans="1:16" ht="15.75">
      <c r="A81" s="296"/>
      <c r="B81" s="295"/>
      <c r="C81" s="295"/>
      <c r="D81" s="295"/>
      <c r="E81" s="293" t="s">
        <v>1071</v>
      </c>
      <c r="F81" s="325">
        <v>2</v>
      </c>
      <c r="G81" s="325" t="s">
        <v>50</v>
      </c>
      <c r="H81" s="325">
        <v>12</v>
      </c>
      <c r="I81" s="325"/>
      <c r="J81" s="325"/>
      <c r="K81" s="325" t="s">
        <v>50</v>
      </c>
      <c r="L81" s="330">
        <v>100000</v>
      </c>
      <c r="M81" s="354">
        <f t="shared" si="4"/>
        <v>2400000</v>
      </c>
      <c r="N81" s="377">
        <f t="shared" si="2"/>
        <v>1400000</v>
      </c>
      <c r="O81" s="384">
        <f t="shared" si="3"/>
        <v>1000000</v>
      </c>
      <c r="P81" s="43"/>
    </row>
    <row r="82" spans="1:16" ht="15.75">
      <c r="A82" s="296"/>
      <c r="B82" s="295"/>
      <c r="C82" s="295"/>
      <c r="D82" s="295"/>
      <c r="E82" s="293" t="s">
        <v>1072</v>
      </c>
      <c r="F82" s="325">
        <v>1</v>
      </c>
      <c r="G82" s="325" t="s">
        <v>50</v>
      </c>
      <c r="H82" s="325">
        <v>12</v>
      </c>
      <c r="I82" s="325"/>
      <c r="J82" s="325"/>
      <c r="K82" s="325" t="s">
        <v>50</v>
      </c>
      <c r="L82" s="330">
        <v>75000</v>
      </c>
      <c r="M82" s="354">
        <f t="shared" si="4"/>
        <v>900000</v>
      </c>
      <c r="N82" s="377">
        <f t="shared" si="2"/>
        <v>525000</v>
      </c>
      <c r="O82" s="384">
        <f t="shared" si="3"/>
        <v>375000</v>
      </c>
      <c r="P82" s="43"/>
    </row>
    <row r="83" spans="1:16" ht="15.75">
      <c r="A83" s="296"/>
      <c r="B83" s="295"/>
      <c r="C83" s="295"/>
      <c r="D83" s="295"/>
      <c r="E83" s="293" t="s">
        <v>470</v>
      </c>
      <c r="F83" s="325">
        <v>18</v>
      </c>
      <c r="G83" s="325" t="s">
        <v>50</v>
      </c>
      <c r="H83" s="325">
        <v>12</v>
      </c>
      <c r="I83" s="325"/>
      <c r="J83" s="325"/>
      <c r="K83" s="325" t="s">
        <v>50</v>
      </c>
      <c r="L83" s="330">
        <v>75000</v>
      </c>
      <c r="M83" s="354">
        <f t="shared" si="4"/>
        <v>16200000</v>
      </c>
      <c r="N83" s="377">
        <f t="shared" si="2"/>
        <v>9450000</v>
      </c>
      <c r="O83" s="384">
        <f t="shared" si="3"/>
        <v>6750000</v>
      </c>
      <c r="P83" s="43"/>
    </row>
    <row r="84" spans="1:16" ht="15.75">
      <c r="A84" s="296"/>
      <c r="B84" s="295"/>
      <c r="C84" s="295"/>
      <c r="D84" s="295"/>
      <c r="E84" s="293" t="s">
        <v>67</v>
      </c>
      <c r="F84" s="331">
        <v>9</v>
      </c>
      <c r="G84" s="331" t="s">
        <v>50</v>
      </c>
      <c r="H84" s="331">
        <v>12</v>
      </c>
      <c r="I84" s="331"/>
      <c r="J84" s="331"/>
      <c r="K84" s="331" t="s">
        <v>50</v>
      </c>
      <c r="L84" s="332">
        <f>0.04*1163800</f>
        <v>46552</v>
      </c>
      <c r="M84" s="368">
        <f t="shared" si="4"/>
        <v>5027616</v>
      </c>
      <c r="N84" s="377">
        <f t="shared" si="2"/>
        <v>2932776</v>
      </c>
      <c r="O84" s="384">
        <f t="shared" si="3"/>
        <v>2094840</v>
      </c>
      <c r="P84" s="43"/>
    </row>
    <row r="85" spans="1:16" ht="15.75">
      <c r="A85" s="296"/>
      <c r="B85" s="295"/>
      <c r="C85" s="295"/>
      <c r="D85" s="295"/>
      <c r="E85" s="293" t="s">
        <v>68</v>
      </c>
      <c r="F85" s="325">
        <v>1</v>
      </c>
      <c r="G85" s="325" t="s">
        <v>50</v>
      </c>
      <c r="H85" s="325">
        <v>12</v>
      </c>
      <c r="I85" s="325"/>
      <c r="J85" s="325"/>
      <c r="K85" s="325" t="s">
        <v>50</v>
      </c>
      <c r="L85" s="330">
        <f>0.05*L70</f>
        <v>100000</v>
      </c>
      <c r="M85" s="354">
        <f t="shared" si="4"/>
        <v>1200000</v>
      </c>
      <c r="N85" s="377">
        <f t="shared" si="2"/>
        <v>700000</v>
      </c>
      <c r="O85" s="384">
        <f t="shared" si="3"/>
        <v>500000</v>
      </c>
      <c r="P85" s="43"/>
    </row>
    <row r="86" spans="1:16" ht="15.75">
      <c r="A86" s="296"/>
      <c r="B86" s="295"/>
      <c r="C86" s="295"/>
      <c r="D86" s="295"/>
      <c r="E86" s="293" t="s">
        <v>69</v>
      </c>
      <c r="F86" s="325">
        <v>0</v>
      </c>
      <c r="G86" s="325" t="s">
        <v>50</v>
      </c>
      <c r="H86" s="325">
        <v>12</v>
      </c>
      <c r="I86" s="325"/>
      <c r="J86" s="325"/>
      <c r="K86" s="325" t="s">
        <v>50</v>
      </c>
      <c r="L86" s="330">
        <f>0.05*L71</f>
        <v>70000</v>
      </c>
      <c r="M86" s="354">
        <f t="shared" si="4"/>
        <v>0</v>
      </c>
      <c r="N86" s="377">
        <f t="shared" si="2"/>
        <v>0</v>
      </c>
      <c r="O86" s="384">
        <f t="shared" si="3"/>
        <v>0</v>
      </c>
      <c r="P86" s="43"/>
    </row>
    <row r="87" spans="1:16" ht="15.75">
      <c r="A87" s="296"/>
      <c r="B87" s="295"/>
      <c r="C87" s="295"/>
      <c r="D87" s="295"/>
      <c r="E87" s="293" t="s">
        <v>70</v>
      </c>
      <c r="F87" s="325">
        <v>1</v>
      </c>
      <c r="G87" s="325" t="s">
        <v>50</v>
      </c>
      <c r="H87" s="325">
        <v>12</v>
      </c>
      <c r="I87" s="325"/>
      <c r="J87" s="325"/>
      <c r="K87" s="325" t="s">
        <v>50</v>
      </c>
      <c r="L87" s="330">
        <f>0.05*L72</f>
        <v>60000</v>
      </c>
      <c r="M87" s="354">
        <f t="shared" si="4"/>
        <v>720000</v>
      </c>
      <c r="N87" s="377">
        <f t="shared" si="2"/>
        <v>420000</v>
      </c>
      <c r="O87" s="384">
        <f t="shared" si="3"/>
        <v>300000</v>
      </c>
      <c r="P87" s="43"/>
    </row>
    <row r="88" spans="1:16" ht="16.5" customHeight="1">
      <c r="A88" s="296"/>
      <c r="B88" s="295"/>
      <c r="C88" s="295"/>
      <c r="D88" s="295"/>
      <c r="E88" s="293" t="s">
        <v>1096</v>
      </c>
      <c r="F88" s="325">
        <v>1</v>
      </c>
      <c r="G88" s="325" t="s">
        <v>50</v>
      </c>
      <c r="H88" s="325">
        <v>12</v>
      </c>
      <c r="I88" s="325"/>
      <c r="J88" s="325"/>
      <c r="K88" s="325" t="s">
        <v>50</v>
      </c>
      <c r="L88" s="330">
        <f t="shared" ref="L88:L90" si="5">0.05*L74</f>
        <v>55000</v>
      </c>
      <c r="M88" s="354">
        <f t="shared" si="4"/>
        <v>660000</v>
      </c>
      <c r="N88" s="377">
        <f t="shared" si="2"/>
        <v>385000</v>
      </c>
      <c r="O88" s="384">
        <f t="shared" si="3"/>
        <v>275000</v>
      </c>
      <c r="P88" s="43"/>
    </row>
    <row r="89" spans="1:16" ht="15.75">
      <c r="A89" s="296"/>
      <c r="B89" s="295"/>
      <c r="C89" s="295"/>
      <c r="D89" s="295"/>
      <c r="E89" s="293" t="s">
        <v>72</v>
      </c>
      <c r="F89" s="325">
        <v>14</v>
      </c>
      <c r="G89" s="325" t="s">
        <v>50</v>
      </c>
      <c r="H89" s="325">
        <v>12</v>
      </c>
      <c r="I89" s="325"/>
      <c r="J89" s="325"/>
      <c r="K89" s="325" t="s">
        <v>50</v>
      </c>
      <c r="L89" s="330">
        <f t="shared" si="5"/>
        <v>55000</v>
      </c>
      <c r="M89" s="354">
        <f t="shared" si="4"/>
        <v>9240000</v>
      </c>
      <c r="N89" s="377">
        <f t="shared" si="2"/>
        <v>5390000</v>
      </c>
      <c r="O89" s="384">
        <f t="shared" si="3"/>
        <v>3850000</v>
      </c>
      <c r="P89" s="43"/>
    </row>
    <row r="90" spans="1:16" ht="15.75">
      <c r="A90" s="296"/>
      <c r="B90" s="295"/>
      <c r="C90" s="295"/>
      <c r="D90" s="295"/>
      <c r="E90" s="293" t="s">
        <v>79</v>
      </c>
      <c r="F90" s="331">
        <v>6</v>
      </c>
      <c r="G90" s="331" t="s">
        <v>50</v>
      </c>
      <c r="H90" s="331">
        <v>12</v>
      </c>
      <c r="I90" s="331"/>
      <c r="J90" s="331"/>
      <c r="K90" s="331" t="s">
        <v>50</v>
      </c>
      <c r="L90" s="330">
        <f t="shared" si="5"/>
        <v>45000</v>
      </c>
      <c r="M90" s="368">
        <f t="shared" si="4"/>
        <v>3240000</v>
      </c>
      <c r="N90" s="377">
        <f t="shared" si="2"/>
        <v>1890000</v>
      </c>
      <c r="O90" s="384">
        <f t="shared" si="3"/>
        <v>1350000</v>
      </c>
      <c r="P90" s="43"/>
    </row>
    <row r="91" spans="1:16" ht="15.75">
      <c r="A91" s="296"/>
      <c r="B91" s="295"/>
      <c r="C91" s="295"/>
      <c r="D91" s="295"/>
      <c r="E91" s="293" t="s">
        <v>73</v>
      </c>
      <c r="F91" s="325">
        <v>0</v>
      </c>
      <c r="G91" s="325" t="s">
        <v>50</v>
      </c>
      <c r="H91" s="325">
        <v>12</v>
      </c>
      <c r="I91" s="325"/>
      <c r="J91" s="325"/>
      <c r="K91" s="325" t="s">
        <v>50</v>
      </c>
      <c r="L91" s="330">
        <f>0.05*L70</f>
        <v>100000</v>
      </c>
      <c r="M91" s="354">
        <f t="shared" si="4"/>
        <v>0</v>
      </c>
      <c r="N91" s="377">
        <v>300000</v>
      </c>
      <c r="O91" s="385">
        <v>-300000</v>
      </c>
      <c r="P91" s="43" t="s">
        <v>1317</v>
      </c>
    </row>
    <row r="92" spans="1:16" ht="15.75">
      <c r="A92" s="296"/>
      <c r="B92" s="295"/>
      <c r="C92" s="295"/>
      <c r="D92" s="295"/>
      <c r="E92" s="293" t="s">
        <v>74</v>
      </c>
      <c r="F92" s="325">
        <v>0</v>
      </c>
      <c r="G92" s="325" t="s">
        <v>50</v>
      </c>
      <c r="H92" s="325">
        <v>12</v>
      </c>
      <c r="I92" s="325"/>
      <c r="J92" s="325"/>
      <c r="K92" s="325" t="s">
        <v>50</v>
      </c>
      <c r="L92" s="330">
        <f>0.05*L71</f>
        <v>70000</v>
      </c>
      <c r="M92" s="354">
        <f t="shared" si="4"/>
        <v>0</v>
      </c>
      <c r="N92" s="377">
        <f t="shared" si="2"/>
        <v>0</v>
      </c>
      <c r="O92" s="384">
        <f t="shared" si="3"/>
        <v>0</v>
      </c>
      <c r="P92" s="43"/>
    </row>
    <row r="93" spans="1:16" ht="15.75">
      <c r="A93" s="296"/>
      <c r="B93" s="295"/>
      <c r="C93" s="295"/>
      <c r="D93" s="295"/>
      <c r="E93" s="293" t="s">
        <v>1073</v>
      </c>
      <c r="F93" s="325">
        <v>1</v>
      </c>
      <c r="G93" s="325" t="s">
        <v>50</v>
      </c>
      <c r="H93" s="325">
        <v>12</v>
      </c>
      <c r="I93" s="325"/>
      <c r="J93" s="325"/>
      <c r="K93" s="325" t="s">
        <v>50</v>
      </c>
      <c r="L93" s="330">
        <f>0.05*L72</f>
        <v>60000</v>
      </c>
      <c r="M93" s="354">
        <f t="shared" si="4"/>
        <v>720000</v>
      </c>
      <c r="N93" s="377">
        <f t="shared" si="2"/>
        <v>420000</v>
      </c>
      <c r="O93" s="384">
        <f t="shared" si="3"/>
        <v>300000</v>
      </c>
      <c r="P93" s="43"/>
    </row>
    <row r="94" spans="1:16" ht="15.75">
      <c r="A94" s="296"/>
      <c r="B94" s="295"/>
      <c r="C94" s="295"/>
      <c r="D94" s="295"/>
      <c r="E94" s="293" t="s">
        <v>1097</v>
      </c>
      <c r="F94" s="325">
        <v>1</v>
      </c>
      <c r="G94" s="325" t="s">
        <v>50</v>
      </c>
      <c r="H94" s="325">
        <v>12</v>
      </c>
      <c r="I94" s="325"/>
      <c r="J94" s="325"/>
      <c r="K94" s="325" t="s">
        <v>50</v>
      </c>
      <c r="L94" s="330">
        <f t="shared" ref="L94:L95" si="6">0.05*L74</f>
        <v>55000</v>
      </c>
      <c r="M94" s="354">
        <f t="shared" si="4"/>
        <v>660000</v>
      </c>
      <c r="N94" s="377">
        <f t="shared" si="2"/>
        <v>385000</v>
      </c>
      <c r="O94" s="384">
        <f t="shared" si="3"/>
        <v>275000</v>
      </c>
      <c r="P94" s="43"/>
    </row>
    <row r="95" spans="1:16" ht="15.75">
      <c r="A95" s="296"/>
      <c r="B95" s="295"/>
      <c r="C95" s="295"/>
      <c r="D95" s="295"/>
      <c r="E95" s="293" t="s">
        <v>77</v>
      </c>
      <c r="F95" s="325">
        <v>12</v>
      </c>
      <c r="G95" s="325" t="s">
        <v>50</v>
      </c>
      <c r="H95" s="325">
        <v>12</v>
      </c>
      <c r="I95" s="325"/>
      <c r="J95" s="325"/>
      <c r="K95" s="325" t="s">
        <v>50</v>
      </c>
      <c r="L95" s="330">
        <f t="shared" si="6"/>
        <v>55000</v>
      </c>
      <c r="M95" s="354">
        <f t="shared" si="4"/>
        <v>7920000</v>
      </c>
      <c r="N95" s="377">
        <f t="shared" si="2"/>
        <v>4620000</v>
      </c>
      <c r="O95" s="384">
        <f t="shared" si="3"/>
        <v>3300000</v>
      </c>
      <c r="P95" s="43"/>
    </row>
    <row r="96" spans="1:16" ht="15.75">
      <c r="A96" s="296"/>
      <c r="B96" s="295"/>
      <c r="C96" s="295"/>
      <c r="D96" s="295"/>
      <c r="E96" s="293" t="s">
        <v>78</v>
      </c>
      <c r="F96" s="331">
        <v>4</v>
      </c>
      <c r="G96" s="331" t="s">
        <v>50</v>
      </c>
      <c r="H96" s="331">
        <v>12</v>
      </c>
      <c r="I96" s="331"/>
      <c r="J96" s="331"/>
      <c r="K96" s="331" t="s">
        <v>50</v>
      </c>
      <c r="L96" s="330">
        <f>0.05*L76</f>
        <v>45000</v>
      </c>
      <c r="M96" s="368">
        <f t="shared" si="4"/>
        <v>2160000</v>
      </c>
      <c r="N96" s="377">
        <f t="shared" si="2"/>
        <v>1260000</v>
      </c>
      <c r="O96" s="384">
        <f t="shared" si="3"/>
        <v>900000</v>
      </c>
      <c r="P96" s="43"/>
    </row>
    <row r="97" spans="1:16" ht="15.75">
      <c r="A97" s="296"/>
      <c r="B97" s="295"/>
      <c r="C97" s="295"/>
      <c r="D97" s="295"/>
      <c r="E97" s="99" t="s">
        <v>51</v>
      </c>
      <c r="F97" s="325"/>
      <c r="G97" s="325"/>
      <c r="H97" s="325"/>
      <c r="I97" s="325"/>
      <c r="J97" s="325"/>
      <c r="K97" s="325"/>
      <c r="L97" s="330"/>
      <c r="M97" s="354">
        <f>SUM(M98:M101)</f>
        <v>27600000</v>
      </c>
      <c r="N97" s="377">
        <f>SUM(N98:N101)</f>
        <v>16100000</v>
      </c>
      <c r="O97" s="384">
        <f>SUM(O98:O101)</f>
        <v>11500000</v>
      </c>
      <c r="P97" s="43"/>
    </row>
    <row r="98" spans="1:16" ht="15.75">
      <c r="A98" s="296"/>
      <c r="B98" s="295"/>
      <c r="C98" s="295"/>
      <c r="D98" s="295"/>
      <c r="E98" s="293" t="s">
        <v>52</v>
      </c>
      <c r="F98" s="325">
        <v>1</v>
      </c>
      <c r="G98" s="325" t="s">
        <v>50</v>
      </c>
      <c r="H98" s="325">
        <v>12</v>
      </c>
      <c r="I98" s="325"/>
      <c r="J98" s="325"/>
      <c r="K98" s="325" t="s">
        <v>50</v>
      </c>
      <c r="L98" s="330">
        <v>250000</v>
      </c>
      <c r="M98" s="354">
        <f>F98*H98*L98</f>
        <v>3000000</v>
      </c>
      <c r="N98" s="377">
        <f t="shared" si="2"/>
        <v>1750000</v>
      </c>
      <c r="O98" s="384">
        <f t="shared" si="3"/>
        <v>1250000</v>
      </c>
      <c r="P98" s="43"/>
    </row>
    <row r="99" spans="1:16" ht="15.75">
      <c r="A99" s="296"/>
      <c r="B99" s="295"/>
      <c r="C99" s="295"/>
      <c r="D99" s="295"/>
      <c r="E99" s="293" t="s">
        <v>428</v>
      </c>
      <c r="F99" s="325">
        <v>1</v>
      </c>
      <c r="G99" s="325" t="s">
        <v>50</v>
      </c>
      <c r="H99" s="325">
        <v>12</v>
      </c>
      <c r="I99" s="325"/>
      <c r="J99" s="325"/>
      <c r="K99" s="325" t="s">
        <v>50</v>
      </c>
      <c r="L99" s="330">
        <v>225000</v>
      </c>
      <c r="M99" s="354">
        <f>F99*H99*L99</f>
        <v>2700000</v>
      </c>
      <c r="N99" s="377">
        <f t="shared" si="2"/>
        <v>1575000</v>
      </c>
      <c r="O99" s="384">
        <f t="shared" si="3"/>
        <v>1125000</v>
      </c>
      <c r="P99" s="43"/>
    </row>
    <row r="100" spans="1:16" ht="15.75">
      <c r="A100" s="296"/>
      <c r="B100" s="295"/>
      <c r="C100" s="295"/>
      <c r="D100" s="295"/>
      <c r="E100" s="293" t="s">
        <v>53</v>
      </c>
      <c r="F100" s="325">
        <v>1</v>
      </c>
      <c r="G100" s="325" t="s">
        <v>50</v>
      </c>
      <c r="H100" s="325">
        <v>12</v>
      </c>
      <c r="I100" s="325"/>
      <c r="J100" s="325"/>
      <c r="K100" s="325" t="s">
        <v>50</v>
      </c>
      <c r="L100" s="330">
        <v>225000</v>
      </c>
      <c r="M100" s="354">
        <f>F100*H100*L100</f>
        <v>2700000</v>
      </c>
      <c r="N100" s="377">
        <f t="shared" si="2"/>
        <v>1575000</v>
      </c>
      <c r="O100" s="384">
        <f t="shared" si="3"/>
        <v>1125000</v>
      </c>
      <c r="P100" s="43"/>
    </row>
    <row r="101" spans="1:16" ht="15.75">
      <c r="A101" s="296"/>
      <c r="B101" s="295"/>
      <c r="C101" s="295"/>
      <c r="D101" s="295"/>
      <c r="E101" s="293" t="s">
        <v>54</v>
      </c>
      <c r="F101" s="325">
        <v>8</v>
      </c>
      <c r="G101" s="325" t="s">
        <v>50</v>
      </c>
      <c r="H101" s="325">
        <v>12</v>
      </c>
      <c r="I101" s="325"/>
      <c r="J101" s="325"/>
      <c r="K101" s="325" t="s">
        <v>50</v>
      </c>
      <c r="L101" s="330">
        <v>200000</v>
      </c>
      <c r="M101" s="354">
        <f>F101*H101*L101</f>
        <v>19200000</v>
      </c>
      <c r="N101" s="377">
        <f t="shared" si="2"/>
        <v>11200000</v>
      </c>
      <c r="O101" s="384">
        <f t="shared" si="3"/>
        <v>8000000</v>
      </c>
      <c r="P101" s="43"/>
    </row>
    <row r="102" spans="1:16" ht="15.75">
      <c r="A102" s="296"/>
      <c r="B102" s="295"/>
      <c r="C102" s="295"/>
      <c r="D102" s="295"/>
      <c r="E102" s="293"/>
      <c r="F102" s="325"/>
      <c r="G102" s="325"/>
      <c r="H102" s="325"/>
      <c r="I102" s="325"/>
      <c r="J102" s="325"/>
      <c r="K102" s="325"/>
      <c r="L102" s="330"/>
      <c r="M102" s="354"/>
      <c r="N102" s="377"/>
      <c r="O102" s="384"/>
      <c r="P102" s="43"/>
    </row>
    <row r="103" spans="1:16" ht="15.75">
      <c r="A103" s="296">
        <v>2</v>
      </c>
      <c r="B103" s="295">
        <v>1</v>
      </c>
      <c r="C103" s="295">
        <v>2</v>
      </c>
      <c r="D103" s="295"/>
      <c r="E103" s="99" t="s">
        <v>81</v>
      </c>
      <c r="F103" s="325"/>
      <c r="G103" s="325"/>
      <c r="H103" s="325"/>
      <c r="I103" s="325"/>
      <c r="J103" s="325"/>
      <c r="K103" s="325"/>
      <c r="L103" s="330"/>
      <c r="M103" s="354">
        <f>M104+M151</f>
        <v>131400000</v>
      </c>
      <c r="N103" s="377"/>
      <c r="O103" s="384"/>
      <c r="P103" s="43"/>
    </row>
    <row r="104" spans="1:16" ht="15.75">
      <c r="A104" s="296">
        <v>2</v>
      </c>
      <c r="B104" s="295">
        <v>1</v>
      </c>
      <c r="C104" s="295">
        <v>2</v>
      </c>
      <c r="D104" s="295">
        <v>2</v>
      </c>
      <c r="E104" s="99" t="s">
        <v>82</v>
      </c>
      <c r="F104" s="325"/>
      <c r="G104" s="325"/>
      <c r="H104" s="325"/>
      <c r="I104" s="325"/>
      <c r="J104" s="325"/>
      <c r="K104" s="325"/>
      <c r="L104" s="330"/>
      <c r="M104" s="354">
        <f>SUM(M105:M140)</f>
        <v>108900000</v>
      </c>
      <c r="N104" s="377">
        <f>SUM(N105:N149)</f>
        <v>44120000</v>
      </c>
      <c r="O104" s="384">
        <f>SUM(O105:O150)</f>
        <v>37970000</v>
      </c>
      <c r="P104" s="43"/>
    </row>
    <row r="105" spans="1:16" ht="15.75">
      <c r="A105" s="296"/>
      <c r="B105" s="295"/>
      <c r="C105" s="295"/>
      <c r="D105" s="295"/>
      <c r="E105" s="293" t="s">
        <v>83</v>
      </c>
      <c r="F105" s="331">
        <v>1</v>
      </c>
      <c r="G105" s="331" t="s">
        <v>50</v>
      </c>
      <c r="H105" s="331">
        <v>12</v>
      </c>
      <c r="I105" s="331"/>
      <c r="J105" s="331"/>
      <c r="K105" s="331" t="s">
        <v>50</v>
      </c>
      <c r="L105" s="332">
        <v>150000</v>
      </c>
      <c r="M105" s="368">
        <f t="shared" ref="M105:M111" si="7">F105*H105*L105</f>
        <v>1800000</v>
      </c>
      <c r="N105" s="377">
        <f>L105*7</f>
        <v>1050000</v>
      </c>
      <c r="O105" s="384">
        <f>M105-N105</f>
        <v>750000</v>
      </c>
      <c r="P105" s="43"/>
    </row>
    <row r="106" spans="1:16" ht="15.75">
      <c r="A106" s="296"/>
      <c r="B106" s="295"/>
      <c r="C106" s="295"/>
      <c r="D106" s="295"/>
      <c r="E106" s="293" t="s">
        <v>84</v>
      </c>
      <c r="F106" s="331">
        <v>1</v>
      </c>
      <c r="G106" s="331" t="s">
        <v>50</v>
      </c>
      <c r="H106" s="331">
        <v>12</v>
      </c>
      <c r="I106" s="331"/>
      <c r="J106" s="331"/>
      <c r="K106" s="331" t="s">
        <v>50</v>
      </c>
      <c r="L106" s="332">
        <v>125000</v>
      </c>
      <c r="M106" s="368">
        <f t="shared" si="7"/>
        <v>1500000</v>
      </c>
      <c r="N106" s="377">
        <f t="shared" ref="N106:N110" si="8">L106*7</f>
        <v>875000</v>
      </c>
      <c r="O106" s="384">
        <f t="shared" ref="O106:O130" si="9">M106-N106</f>
        <v>625000</v>
      </c>
      <c r="P106" s="43"/>
    </row>
    <row r="107" spans="1:16" ht="15.75">
      <c r="A107" s="296"/>
      <c r="B107" s="295"/>
      <c r="C107" s="295"/>
      <c r="D107" s="295"/>
      <c r="E107" s="293" t="s">
        <v>85</v>
      </c>
      <c r="F107" s="331">
        <v>3</v>
      </c>
      <c r="G107" s="331" t="s">
        <v>50</v>
      </c>
      <c r="H107" s="331">
        <v>12</v>
      </c>
      <c r="I107" s="331"/>
      <c r="J107" s="331"/>
      <c r="K107" s="331" t="s">
        <v>50</v>
      </c>
      <c r="L107" s="332">
        <v>100000</v>
      </c>
      <c r="M107" s="368">
        <f t="shared" si="7"/>
        <v>3600000</v>
      </c>
      <c r="N107" s="377">
        <f>L107*7*3</f>
        <v>2100000</v>
      </c>
      <c r="O107" s="384">
        <f t="shared" si="9"/>
        <v>1500000</v>
      </c>
      <c r="P107" s="43"/>
    </row>
    <row r="108" spans="1:16" ht="15.75">
      <c r="A108" s="296"/>
      <c r="B108" s="295"/>
      <c r="C108" s="295"/>
      <c r="D108" s="295"/>
      <c r="E108" s="293" t="s">
        <v>86</v>
      </c>
      <c r="F108" s="331">
        <v>1</v>
      </c>
      <c r="G108" s="331" t="s">
        <v>50</v>
      </c>
      <c r="H108" s="331">
        <v>12</v>
      </c>
      <c r="I108" s="331"/>
      <c r="J108" s="331"/>
      <c r="K108" s="331" t="s">
        <v>50</v>
      </c>
      <c r="L108" s="332">
        <v>100000</v>
      </c>
      <c r="M108" s="368">
        <f t="shared" si="7"/>
        <v>1200000</v>
      </c>
      <c r="N108" s="377">
        <f t="shared" si="8"/>
        <v>700000</v>
      </c>
      <c r="O108" s="384">
        <f t="shared" si="9"/>
        <v>500000</v>
      </c>
      <c r="P108" s="43"/>
    </row>
    <row r="109" spans="1:16" ht="15.75">
      <c r="A109" s="296"/>
      <c r="B109" s="295"/>
      <c r="C109" s="295"/>
      <c r="D109" s="295"/>
      <c r="E109" s="293" t="s">
        <v>87</v>
      </c>
      <c r="F109" s="331">
        <v>1</v>
      </c>
      <c r="G109" s="331" t="s">
        <v>50</v>
      </c>
      <c r="H109" s="331">
        <v>12</v>
      </c>
      <c r="I109" s="331"/>
      <c r="J109" s="331"/>
      <c r="K109" s="331" t="s">
        <v>50</v>
      </c>
      <c r="L109" s="332">
        <v>150000</v>
      </c>
      <c r="M109" s="368">
        <f t="shared" si="7"/>
        <v>1800000</v>
      </c>
      <c r="N109" s="377">
        <f>L109*7</f>
        <v>1050000</v>
      </c>
      <c r="O109" s="384">
        <f t="shared" si="9"/>
        <v>750000</v>
      </c>
      <c r="P109" s="43"/>
    </row>
    <row r="110" spans="1:16" ht="15.75">
      <c r="A110" s="296"/>
      <c r="B110" s="295"/>
      <c r="C110" s="295"/>
      <c r="D110" s="295"/>
      <c r="E110" s="293" t="s">
        <v>88</v>
      </c>
      <c r="F110" s="331">
        <v>1</v>
      </c>
      <c r="G110" s="331" t="s">
        <v>50</v>
      </c>
      <c r="H110" s="331">
        <v>12</v>
      </c>
      <c r="I110" s="331"/>
      <c r="J110" s="331"/>
      <c r="K110" s="331" t="s">
        <v>50</v>
      </c>
      <c r="L110" s="332">
        <v>100000</v>
      </c>
      <c r="M110" s="368">
        <f t="shared" si="7"/>
        <v>1200000</v>
      </c>
      <c r="N110" s="377">
        <f t="shared" si="8"/>
        <v>700000</v>
      </c>
      <c r="O110" s="384">
        <f t="shared" si="9"/>
        <v>500000</v>
      </c>
      <c r="P110" s="43"/>
    </row>
    <row r="111" spans="1:16" ht="18" customHeight="1">
      <c r="A111" s="296"/>
      <c r="B111" s="295"/>
      <c r="C111" s="295"/>
      <c r="D111" s="295"/>
      <c r="E111" s="293" t="s">
        <v>477</v>
      </c>
      <c r="F111" s="331">
        <v>1</v>
      </c>
      <c r="G111" s="331" t="s">
        <v>50</v>
      </c>
      <c r="H111" s="331">
        <v>12</v>
      </c>
      <c r="I111" s="331"/>
      <c r="J111" s="331"/>
      <c r="K111" s="331" t="s">
        <v>50</v>
      </c>
      <c r="L111" s="332">
        <v>650000</v>
      </c>
      <c r="M111" s="368">
        <f t="shared" si="7"/>
        <v>7800000</v>
      </c>
      <c r="N111" s="377">
        <f>L111*7</f>
        <v>4550000</v>
      </c>
      <c r="O111" s="384">
        <f t="shared" si="9"/>
        <v>3250000</v>
      </c>
      <c r="P111" s="43"/>
    </row>
    <row r="112" spans="1:16" ht="15.75">
      <c r="A112" s="296"/>
      <c r="B112" s="295"/>
      <c r="C112" s="295"/>
      <c r="D112" s="295"/>
      <c r="E112" s="293" t="s">
        <v>91</v>
      </c>
      <c r="F112" s="325"/>
      <c r="G112" s="325"/>
      <c r="H112" s="325"/>
      <c r="I112" s="325"/>
      <c r="J112" s="325"/>
      <c r="K112" s="325"/>
      <c r="L112" s="330">
        <v>8000000</v>
      </c>
      <c r="M112" s="354">
        <f>L112</f>
        <v>8000000</v>
      </c>
      <c r="N112" s="377">
        <f>L112*0.5</f>
        <v>4000000</v>
      </c>
      <c r="O112" s="384">
        <f t="shared" si="9"/>
        <v>4000000</v>
      </c>
      <c r="P112" s="43"/>
    </row>
    <row r="113" spans="1:16" ht="15.75">
      <c r="A113" s="296"/>
      <c r="B113" s="295"/>
      <c r="C113" s="295"/>
      <c r="D113" s="295"/>
      <c r="E113" s="293" t="s">
        <v>439</v>
      </c>
      <c r="F113" s="325"/>
      <c r="G113" s="325"/>
      <c r="H113" s="325"/>
      <c r="I113" s="325"/>
      <c r="J113" s="325"/>
      <c r="K113" s="325"/>
      <c r="L113" s="330">
        <v>4490000</v>
      </c>
      <c r="M113" s="354">
        <f t="shared" ref="M113:M123" si="10">L113</f>
        <v>4490000</v>
      </c>
      <c r="N113" s="377">
        <f t="shared" ref="N113:N130" si="11">L113*0.5</f>
        <v>2245000</v>
      </c>
      <c r="O113" s="384">
        <f t="shared" si="9"/>
        <v>2245000</v>
      </c>
      <c r="P113" s="43"/>
    </row>
    <row r="114" spans="1:16" ht="15.75">
      <c r="A114" s="296"/>
      <c r="B114" s="295"/>
      <c r="C114" s="295"/>
      <c r="D114" s="295"/>
      <c r="E114" s="293" t="s">
        <v>440</v>
      </c>
      <c r="F114" s="325"/>
      <c r="G114" s="325"/>
      <c r="H114" s="325"/>
      <c r="I114" s="325"/>
      <c r="J114" s="325"/>
      <c r="K114" s="325"/>
      <c r="L114" s="330">
        <v>0</v>
      </c>
      <c r="M114" s="354">
        <f t="shared" si="10"/>
        <v>0</v>
      </c>
      <c r="N114" s="377">
        <f t="shared" si="11"/>
        <v>0</v>
      </c>
      <c r="O114" s="384">
        <f t="shared" si="9"/>
        <v>0</v>
      </c>
      <c r="P114" s="43"/>
    </row>
    <row r="115" spans="1:16" ht="15.75">
      <c r="A115" s="296"/>
      <c r="B115" s="295"/>
      <c r="C115" s="295"/>
      <c r="D115" s="295"/>
      <c r="E115" s="293" t="s">
        <v>441</v>
      </c>
      <c r="F115" s="325"/>
      <c r="G115" s="325"/>
      <c r="H115" s="325"/>
      <c r="I115" s="325"/>
      <c r="J115" s="325"/>
      <c r="K115" s="325"/>
      <c r="L115" s="330">
        <v>0</v>
      </c>
      <c r="M115" s="354">
        <f t="shared" si="10"/>
        <v>0</v>
      </c>
      <c r="N115" s="377">
        <f t="shared" si="11"/>
        <v>0</v>
      </c>
      <c r="O115" s="384">
        <f t="shared" si="9"/>
        <v>0</v>
      </c>
      <c r="P115" s="43"/>
    </row>
    <row r="116" spans="1:16" ht="15.75">
      <c r="A116" s="296"/>
      <c r="B116" s="295"/>
      <c r="C116" s="295"/>
      <c r="D116" s="295"/>
      <c r="E116" s="995" t="s">
        <v>471</v>
      </c>
      <c r="F116" s="996"/>
      <c r="G116" s="996"/>
      <c r="H116" s="996"/>
      <c r="I116" s="996"/>
      <c r="J116" s="996"/>
      <c r="K116" s="996"/>
      <c r="L116" s="330">
        <v>2000000</v>
      </c>
      <c r="M116" s="354">
        <f t="shared" si="10"/>
        <v>2000000</v>
      </c>
      <c r="N116" s="377">
        <f t="shared" si="11"/>
        <v>1000000</v>
      </c>
      <c r="O116" s="384">
        <f t="shared" si="9"/>
        <v>1000000</v>
      </c>
      <c r="P116" s="43"/>
    </row>
    <row r="117" spans="1:16" ht="15.75">
      <c r="A117" s="296"/>
      <c r="B117" s="295"/>
      <c r="C117" s="295"/>
      <c r="D117" s="295"/>
      <c r="E117" s="293" t="s">
        <v>93</v>
      </c>
      <c r="F117" s="325"/>
      <c r="G117" s="325"/>
      <c r="H117" s="325"/>
      <c r="I117" s="325"/>
      <c r="J117" s="325"/>
      <c r="K117" s="325"/>
      <c r="L117" s="330">
        <v>2000000</v>
      </c>
      <c r="M117" s="354">
        <f t="shared" si="10"/>
        <v>2000000</v>
      </c>
      <c r="N117" s="377">
        <f t="shared" si="11"/>
        <v>1000000</v>
      </c>
      <c r="O117" s="384">
        <f t="shared" si="9"/>
        <v>1000000</v>
      </c>
      <c r="P117" s="43"/>
    </row>
    <row r="118" spans="1:16" ht="15.75">
      <c r="A118" s="296"/>
      <c r="B118" s="295"/>
      <c r="C118" s="295"/>
      <c r="D118" s="295"/>
      <c r="E118" s="293" t="s">
        <v>94</v>
      </c>
      <c r="F118" s="325"/>
      <c r="G118" s="325"/>
      <c r="H118" s="325"/>
      <c r="I118" s="325"/>
      <c r="J118" s="325"/>
      <c r="K118" s="325"/>
      <c r="L118" s="330">
        <v>2000000</v>
      </c>
      <c r="M118" s="354">
        <f t="shared" si="10"/>
        <v>2000000</v>
      </c>
      <c r="N118" s="377">
        <f t="shared" si="11"/>
        <v>1000000</v>
      </c>
      <c r="O118" s="384">
        <f t="shared" si="9"/>
        <v>1000000</v>
      </c>
      <c r="P118" s="43"/>
    </row>
    <row r="119" spans="1:16" ht="15.75">
      <c r="A119" s="296"/>
      <c r="B119" s="295"/>
      <c r="C119" s="295"/>
      <c r="D119" s="295"/>
      <c r="E119" s="293" t="s">
        <v>95</v>
      </c>
      <c r="F119" s="325"/>
      <c r="G119" s="325"/>
      <c r="H119" s="325"/>
      <c r="I119" s="325"/>
      <c r="J119" s="325"/>
      <c r="K119" s="325"/>
      <c r="L119" s="330">
        <v>3500000</v>
      </c>
      <c r="M119" s="354">
        <f t="shared" si="10"/>
        <v>3500000</v>
      </c>
      <c r="N119" s="377">
        <f t="shared" si="11"/>
        <v>1750000</v>
      </c>
      <c r="O119" s="384">
        <f t="shared" si="9"/>
        <v>1750000</v>
      </c>
      <c r="P119" s="43"/>
    </row>
    <row r="120" spans="1:16" ht="15.75">
      <c r="A120" s="296"/>
      <c r="B120" s="295"/>
      <c r="C120" s="295"/>
      <c r="D120" s="295"/>
      <c r="E120" s="293" t="s">
        <v>430</v>
      </c>
      <c r="F120" s="325"/>
      <c r="G120" s="325"/>
      <c r="H120" s="325"/>
      <c r="I120" s="325"/>
      <c r="J120" s="325"/>
      <c r="K120" s="325"/>
      <c r="L120" s="330">
        <v>0</v>
      </c>
      <c r="M120" s="354">
        <f t="shared" si="10"/>
        <v>0</v>
      </c>
      <c r="N120" s="377">
        <f t="shared" si="11"/>
        <v>0</v>
      </c>
      <c r="O120" s="384">
        <f t="shared" si="9"/>
        <v>0</v>
      </c>
      <c r="P120" s="43"/>
    </row>
    <row r="121" spans="1:16" ht="15.75">
      <c r="A121" s="296"/>
      <c r="B121" s="295"/>
      <c r="C121" s="295"/>
      <c r="D121" s="295"/>
      <c r="E121" s="293" t="s">
        <v>97</v>
      </c>
      <c r="F121" s="325"/>
      <c r="G121" s="325"/>
      <c r="H121" s="325"/>
      <c r="I121" s="325"/>
      <c r="J121" s="325"/>
      <c r="K121" s="325"/>
      <c r="L121" s="330">
        <v>8000000</v>
      </c>
      <c r="M121" s="354">
        <f t="shared" si="10"/>
        <v>8000000</v>
      </c>
      <c r="N121" s="377">
        <f t="shared" si="11"/>
        <v>4000000</v>
      </c>
      <c r="O121" s="384">
        <f t="shared" si="9"/>
        <v>4000000</v>
      </c>
      <c r="P121" s="43"/>
    </row>
    <row r="122" spans="1:16" ht="15.75">
      <c r="A122" s="296"/>
      <c r="B122" s="295"/>
      <c r="C122" s="295"/>
      <c r="D122" s="295"/>
      <c r="E122" s="293" t="s">
        <v>98</v>
      </c>
      <c r="F122" s="325"/>
      <c r="G122" s="325"/>
      <c r="H122" s="325"/>
      <c r="I122" s="325"/>
      <c r="J122" s="325"/>
      <c r="K122" s="325"/>
      <c r="L122" s="330">
        <v>3000000</v>
      </c>
      <c r="M122" s="354">
        <f t="shared" si="10"/>
        <v>3000000</v>
      </c>
      <c r="N122" s="377">
        <f t="shared" si="11"/>
        <v>1500000</v>
      </c>
      <c r="O122" s="384">
        <f t="shared" si="9"/>
        <v>1500000</v>
      </c>
      <c r="P122" s="43"/>
    </row>
    <row r="123" spans="1:16" ht="15.75">
      <c r="A123" s="296"/>
      <c r="B123" s="295"/>
      <c r="C123" s="295"/>
      <c r="D123" s="295"/>
      <c r="E123" s="293" t="s">
        <v>472</v>
      </c>
      <c r="F123" s="325"/>
      <c r="G123" s="325"/>
      <c r="H123" s="325"/>
      <c r="I123" s="325"/>
      <c r="J123" s="325"/>
      <c r="K123" s="325"/>
      <c r="L123" s="330">
        <v>4500000</v>
      </c>
      <c r="M123" s="354">
        <f t="shared" si="10"/>
        <v>4500000</v>
      </c>
      <c r="N123" s="377">
        <f t="shared" si="11"/>
        <v>2250000</v>
      </c>
      <c r="O123" s="384">
        <f t="shared" si="9"/>
        <v>2250000</v>
      </c>
      <c r="P123" s="43"/>
    </row>
    <row r="124" spans="1:16" ht="15.75">
      <c r="A124" s="296"/>
      <c r="B124" s="295"/>
      <c r="C124" s="295"/>
      <c r="D124" s="295"/>
      <c r="E124" s="293" t="s">
        <v>720</v>
      </c>
      <c r="F124" s="325"/>
      <c r="G124" s="325"/>
      <c r="H124" s="325"/>
      <c r="I124" s="325"/>
      <c r="J124" s="325"/>
      <c r="K124" s="325"/>
      <c r="L124" s="330">
        <v>1000000</v>
      </c>
      <c r="M124" s="354">
        <f>L124</f>
        <v>1000000</v>
      </c>
      <c r="N124" s="377">
        <f t="shared" si="11"/>
        <v>500000</v>
      </c>
      <c r="O124" s="384">
        <f t="shared" si="9"/>
        <v>500000</v>
      </c>
      <c r="P124" s="43"/>
    </row>
    <row r="125" spans="1:16" ht="15.75">
      <c r="A125" s="296"/>
      <c r="B125" s="295"/>
      <c r="C125" s="295"/>
      <c r="D125" s="295"/>
      <c r="E125" s="293" t="s">
        <v>442</v>
      </c>
      <c r="F125" s="325"/>
      <c r="G125" s="325"/>
      <c r="H125" s="325"/>
      <c r="I125" s="325"/>
      <c r="J125" s="325"/>
      <c r="K125" s="325"/>
      <c r="L125" s="330">
        <v>2400000</v>
      </c>
      <c r="M125" s="354">
        <f>L125</f>
        <v>2400000</v>
      </c>
      <c r="N125" s="377">
        <f t="shared" si="11"/>
        <v>1200000</v>
      </c>
      <c r="O125" s="384">
        <f t="shared" si="9"/>
        <v>1200000</v>
      </c>
      <c r="P125" s="43"/>
    </row>
    <row r="126" spans="1:16" ht="15.75">
      <c r="A126" s="296"/>
      <c r="B126" s="295"/>
      <c r="C126" s="295"/>
      <c r="D126" s="295"/>
      <c r="E126" s="293" t="s">
        <v>433</v>
      </c>
      <c r="F126" s="325"/>
      <c r="G126" s="325"/>
      <c r="H126" s="325"/>
      <c r="I126" s="325"/>
      <c r="J126" s="325"/>
      <c r="K126" s="325"/>
      <c r="L126" s="330">
        <v>9000000</v>
      </c>
      <c r="M126" s="354">
        <f>L126</f>
        <v>9000000</v>
      </c>
      <c r="N126" s="377">
        <v>6000000</v>
      </c>
      <c r="O126" s="384">
        <f t="shared" si="9"/>
        <v>3000000</v>
      </c>
      <c r="P126" s="43"/>
    </row>
    <row r="127" spans="1:16" ht="15.75">
      <c r="A127" s="296"/>
      <c r="B127" s="295"/>
      <c r="C127" s="295"/>
      <c r="D127" s="295"/>
      <c r="E127" s="293" t="s">
        <v>101</v>
      </c>
      <c r="F127" s="325"/>
      <c r="G127" s="325"/>
      <c r="H127" s="325"/>
      <c r="I127" s="325"/>
      <c r="J127" s="325"/>
      <c r="K127" s="325"/>
      <c r="L127" s="330">
        <v>1000000</v>
      </c>
      <c r="M127" s="354">
        <f>L127</f>
        <v>1000000</v>
      </c>
      <c r="N127" s="377">
        <f t="shared" si="11"/>
        <v>500000</v>
      </c>
      <c r="O127" s="384">
        <f t="shared" si="9"/>
        <v>500000</v>
      </c>
      <c r="P127" s="43"/>
    </row>
    <row r="128" spans="1:16" ht="15.75">
      <c r="A128" s="296"/>
      <c r="B128" s="295"/>
      <c r="C128" s="295"/>
      <c r="D128" s="295"/>
      <c r="E128" s="293" t="s">
        <v>102</v>
      </c>
      <c r="F128" s="325"/>
      <c r="G128" s="325"/>
      <c r="H128" s="325"/>
      <c r="I128" s="325"/>
      <c r="J128" s="325"/>
      <c r="K128" s="325"/>
      <c r="L128" s="330">
        <v>5000000</v>
      </c>
      <c r="M128" s="354">
        <f t="shared" ref="M128:M131" si="12">L128</f>
        <v>5000000</v>
      </c>
      <c r="N128" s="377">
        <f t="shared" si="11"/>
        <v>2500000</v>
      </c>
      <c r="O128" s="384">
        <f t="shared" si="9"/>
        <v>2500000</v>
      </c>
      <c r="P128" s="43"/>
    </row>
    <row r="129" spans="1:16" ht="15.75">
      <c r="A129" s="296"/>
      <c r="B129" s="295"/>
      <c r="C129" s="295"/>
      <c r="D129" s="295"/>
      <c r="E129" s="293" t="s">
        <v>431</v>
      </c>
      <c r="F129" s="325"/>
      <c r="G129" s="325"/>
      <c r="H129" s="325"/>
      <c r="I129" s="325"/>
      <c r="J129" s="325"/>
      <c r="K129" s="325"/>
      <c r="L129" s="330">
        <v>5700000</v>
      </c>
      <c r="M129" s="354">
        <f t="shared" si="12"/>
        <v>5700000</v>
      </c>
      <c r="N129" s="377">
        <f t="shared" si="11"/>
        <v>2850000</v>
      </c>
      <c r="O129" s="384">
        <f t="shared" si="9"/>
        <v>2850000</v>
      </c>
      <c r="P129" s="43"/>
    </row>
    <row r="130" spans="1:16" ht="15.75">
      <c r="A130" s="296"/>
      <c r="B130" s="295"/>
      <c r="C130" s="295"/>
      <c r="D130" s="295"/>
      <c r="E130" s="293" t="s">
        <v>501</v>
      </c>
      <c r="F130" s="325"/>
      <c r="G130" s="325"/>
      <c r="H130" s="325"/>
      <c r="I130" s="325"/>
      <c r="J130" s="325"/>
      <c r="K130" s="325"/>
      <c r="L130" s="330">
        <v>1600000</v>
      </c>
      <c r="M130" s="354">
        <f t="shared" si="12"/>
        <v>1600000</v>
      </c>
      <c r="N130" s="377">
        <f t="shared" si="11"/>
        <v>800000</v>
      </c>
      <c r="O130" s="384">
        <f t="shared" si="9"/>
        <v>800000</v>
      </c>
      <c r="P130" s="43"/>
    </row>
    <row r="131" spans="1:16" ht="15.75">
      <c r="A131" s="296"/>
      <c r="B131" s="295"/>
      <c r="C131" s="295"/>
      <c r="D131" s="295"/>
      <c r="E131" s="293" t="s">
        <v>473</v>
      </c>
      <c r="F131" s="325">
        <v>33</v>
      </c>
      <c r="G131" s="325" t="s">
        <v>50</v>
      </c>
      <c r="H131" s="333">
        <v>200000</v>
      </c>
      <c r="I131" s="325"/>
      <c r="J131" s="325"/>
      <c r="K131" s="325"/>
      <c r="L131" s="330">
        <f>F131*H131</f>
        <v>6600000</v>
      </c>
      <c r="M131" s="354">
        <f t="shared" si="12"/>
        <v>6600000</v>
      </c>
      <c r="N131" s="377"/>
      <c r="O131" s="384"/>
      <c r="P131" s="43"/>
    </row>
    <row r="132" spans="1:16" ht="15.75">
      <c r="A132" s="296"/>
      <c r="B132" s="295"/>
      <c r="C132" s="295"/>
      <c r="D132" s="295"/>
      <c r="E132" s="293" t="s">
        <v>474</v>
      </c>
      <c r="F132" s="325">
        <v>0</v>
      </c>
      <c r="G132" s="325" t="s">
        <v>50</v>
      </c>
      <c r="H132" s="333">
        <v>0</v>
      </c>
      <c r="I132" s="333"/>
      <c r="J132" s="333"/>
      <c r="K132" s="325"/>
      <c r="L132" s="330">
        <f>F132*H132</f>
        <v>0</v>
      </c>
      <c r="M132" s="354">
        <f>L132</f>
        <v>0</v>
      </c>
      <c r="N132" s="377"/>
      <c r="O132" s="384"/>
      <c r="P132" s="43"/>
    </row>
    <row r="133" spans="1:16" ht="15.75">
      <c r="A133" s="296"/>
      <c r="B133" s="295"/>
      <c r="C133" s="295"/>
      <c r="D133" s="295"/>
      <c r="E133" s="112" t="s">
        <v>105</v>
      </c>
      <c r="F133" s="324"/>
      <c r="G133" s="324"/>
      <c r="H133" s="334"/>
      <c r="I133" s="334"/>
      <c r="J133" s="334"/>
      <c r="K133" s="324"/>
      <c r="L133" s="335"/>
      <c r="M133" s="366">
        <f>SUM(L134:L137)</f>
        <v>12460000</v>
      </c>
      <c r="N133" s="377"/>
      <c r="O133" s="384"/>
      <c r="P133" s="43"/>
    </row>
    <row r="134" spans="1:16" ht="15.75">
      <c r="A134" s="296"/>
      <c r="B134" s="295"/>
      <c r="C134" s="295"/>
      <c r="D134" s="295"/>
      <c r="E134" s="99" t="s">
        <v>443</v>
      </c>
      <c r="F134" s="325">
        <v>1</v>
      </c>
      <c r="G134" s="325" t="s">
        <v>50</v>
      </c>
      <c r="H134" s="333">
        <v>35000</v>
      </c>
      <c r="I134" s="333" t="s">
        <v>50</v>
      </c>
      <c r="J134" s="333"/>
      <c r="K134" s="325">
        <v>50</v>
      </c>
      <c r="L134" s="330">
        <f>F134*H134*K134</f>
        <v>1750000</v>
      </c>
      <c r="M134" s="354"/>
      <c r="N134" s="377"/>
      <c r="O134" s="384"/>
      <c r="P134" s="43"/>
    </row>
    <row r="135" spans="1:16" ht="15.75">
      <c r="A135" s="296"/>
      <c r="B135" s="295"/>
      <c r="C135" s="295"/>
      <c r="D135" s="295"/>
      <c r="E135" s="99" t="s">
        <v>444</v>
      </c>
      <c r="F135" s="325">
        <v>1</v>
      </c>
      <c r="G135" s="325" t="s">
        <v>50</v>
      </c>
      <c r="H135" s="333">
        <v>35000</v>
      </c>
      <c r="I135" s="333" t="s">
        <v>50</v>
      </c>
      <c r="J135" s="333"/>
      <c r="K135" s="325">
        <v>20</v>
      </c>
      <c r="L135" s="330">
        <f t="shared" ref="L135:L137" si="13">F135*H135*K135</f>
        <v>700000</v>
      </c>
      <c r="M135" s="354"/>
      <c r="N135" s="377"/>
      <c r="O135" s="384"/>
      <c r="P135" s="43"/>
    </row>
    <row r="136" spans="1:16" ht="15.75">
      <c r="A136" s="296"/>
      <c r="B136" s="295"/>
      <c r="C136" s="295"/>
      <c r="D136" s="295"/>
      <c r="E136" s="99" t="s">
        <v>445</v>
      </c>
      <c r="F136" s="325">
        <v>5</v>
      </c>
      <c r="G136" s="325" t="s">
        <v>50</v>
      </c>
      <c r="H136" s="333">
        <v>35000</v>
      </c>
      <c r="I136" s="333" t="s">
        <v>50</v>
      </c>
      <c r="J136" s="333"/>
      <c r="K136" s="325">
        <v>50</v>
      </c>
      <c r="L136" s="330">
        <f t="shared" si="13"/>
        <v>8750000</v>
      </c>
      <c r="M136" s="354"/>
      <c r="N136" s="377"/>
      <c r="O136" s="384"/>
      <c r="P136" s="43"/>
    </row>
    <row r="137" spans="1:16" ht="15.75">
      <c r="A137" s="296"/>
      <c r="B137" s="295"/>
      <c r="C137" s="295"/>
      <c r="D137" s="295"/>
      <c r="E137" s="99" t="s">
        <v>446</v>
      </c>
      <c r="F137" s="325">
        <v>18</v>
      </c>
      <c r="G137" s="325" t="s">
        <v>50</v>
      </c>
      <c r="H137" s="333">
        <v>35000</v>
      </c>
      <c r="I137" s="333" t="s">
        <v>50</v>
      </c>
      <c r="J137" s="333"/>
      <c r="K137" s="325">
        <v>2</v>
      </c>
      <c r="L137" s="330">
        <f t="shared" si="13"/>
        <v>1260000</v>
      </c>
      <c r="M137" s="354"/>
      <c r="N137" s="377"/>
      <c r="O137" s="384"/>
      <c r="P137" s="43"/>
    </row>
    <row r="138" spans="1:16" ht="15.75">
      <c r="A138" s="296"/>
      <c r="B138" s="295"/>
      <c r="C138" s="295"/>
      <c r="D138" s="295"/>
      <c r="E138" s="99" t="s">
        <v>447</v>
      </c>
      <c r="F138" s="325">
        <v>0</v>
      </c>
      <c r="G138" s="325" t="s">
        <v>50</v>
      </c>
      <c r="H138" s="333">
        <v>0</v>
      </c>
      <c r="I138" s="333" t="s">
        <v>50</v>
      </c>
      <c r="J138" s="333"/>
      <c r="K138" s="325">
        <v>0</v>
      </c>
      <c r="L138" s="330"/>
      <c r="M138" s="354">
        <f t="shared" ref="M138" si="14">F138*H138*K138</f>
        <v>0</v>
      </c>
      <c r="N138" s="377"/>
      <c r="O138" s="384"/>
      <c r="P138" s="43"/>
    </row>
    <row r="139" spans="1:16" ht="15.75">
      <c r="A139" s="296"/>
      <c r="B139" s="295"/>
      <c r="C139" s="295"/>
      <c r="D139" s="295"/>
      <c r="E139" s="293"/>
      <c r="F139" s="325"/>
      <c r="G139" s="325"/>
      <c r="H139" s="333"/>
      <c r="I139" s="333"/>
      <c r="J139" s="333"/>
      <c r="K139" s="325"/>
      <c r="L139" s="330"/>
      <c r="M139" s="354"/>
      <c r="N139" s="377"/>
      <c r="O139" s="384"/>
      <c r="P139" s="43"/>
    </row>
    <row r="140" spans="1:16" ht="15.75">
      <c r="A140" s="296"/>
      <c r="B140" s="295"/>
      <c r="C140" s="295"/>
      <c r="D140" s="295"/>
      <c r="E140" s="977" t="s">
        <v>448</v>
      </c>
      <c r="F140" s="978"/>
      <c r="G140" s="978"/>
      <c r="H140" s="978"/>
      <c r="I140" s="978"/>
      <c r="J140" s="978"/>
      <c r="K140" s="978"/>
      <c r="L140" s="979"/>
      <c r="M140" s="366">
        <f>SUM(L141:L143)</f>
        <v>7750000</v>
      </c>
      <c r="N140" s="377"/>
      <c r="O140" s="384"/>
      <c r="P140" s="43"/>
    </row>
    <row r="141" spans="1:16" ht="15.75">
      <c r="A141" s="296"/>
      <c r="B141" s="295"/>
      <c r="C141" s="295"/>
      <c r="D141" s="295"/>
      <c r="E141" s="99" t="s">
        <v>443</v>
      </c>
      <c r="F141" s="325">
        <v>1</v>
      </c>
      <c r="G141" s="325" t="s">
        <v>50</v>
      </c>
      <c r="H141" s="333">
        <v>50000</v>
      </c>
      <c r="I141" s="333" t="s">
        <v>50</v>
      </c>
      <c r="J141" s="333"/>
      <c r="K141" s="325">
        <v>20</v>
      </c>
      <c r="L141" s="330">
        <f>F141*H141*K141</f>
        <v>1000000</v>
      </c>
      <c r="M141" s="354"/>
      <c r="N141" s="377"/>
      <c r="O141" s="384"/>
      <c r="P141" s="43"/>
    </row>
    <row r="142" spans="1:16" ht="15.75">
      <c r="A142" s="296"/>
      <c r="B142" s="295"/>
      <c r="C142" s="295"/>
      <c r="D142" s="295"/>
      <c r="E142" s="99" t="s">
        <v>444</v>
      </c>
      <c r="F142" s="325">
        <v>1</v>
      </c>
      <c r="G142" s="325" t="s">
        <v>50</v>
      </c>
      <c r="H142" s="333">
        <v>50000</v>
      </c>
      <c r="I142" s="333" t="s">
        <v>50</v>
      </c>
      <c r="J142" s="333"/>
      <c r="K142" s="325">
        <v>15</v>
      </c>
      <c r="L142" s="330">
        <f t="shared" ref="L142:L143" si="15">F142*H142*K142</f>
        <v>750000</v>
      </c>
      <c r="M142" s="354"/>
      <c r="N142" s="377"/>
      <c r="O142" s="384"/>
      <c r="P142" s="43"/>
    </row>
    <row r="143" spans="1:16" ht="15.75">
      <c r="A143" s="296"/>
      <c r="B143" s="295"/>
      <c r="C143" s="295"/>
      <c r="D143" s="295"/>
      <c r="E143" s="99" t="s">
        <v>445</v>
      </c>
      <c r="F143" s="325">
        <v>5</v>
      </c>
      <c r="G143" s="325" t="s">
        <v>50</v>
      </c>
      <c r="H143" s="333">
        <v>50000</v>
      </c>
      <c r="I143" s="333" t="s">
        <v>50</v>
      </c>
      <c r="J143" s="333"/>
      <c r="K143" s="325">
        <v>24</v>
      </c>
      <c r="L143" s="330">
        <f t="shared" si="15"/>
        <v>6000000</v>
      </c>
      <c r="M143" s="354"/>
      <c r="N143" s="377"/>
      <c r="O143" s="384"/>
      <c r="P143" s="43"/>
    </row>
    <row r="144" spans="1:16" ht="15.75">
      <c r="A144" s="296"/>
      <c r="B144" s="295"/>
      <c r="C144" s="295"/>
      <c r="D144" s="295"/>
      <c r="E144" s="293"/>
      <c r="F144" s="325"/>
      <c r="G144" s="325"/>
      <c r="H144" s="333"/>
      <c r="I144" s="333"/>
      <c r="J144" s="333"/>
      <c r="K144" s="325"/>
      <c r="L144" s="330"/>
      <c r="M144" s="354"/>
      <c r="N144" s="377"/>
      <c r="O144" s="384"/>
      <c r="P144" s="43"/>
    </row>
    <row r="145" spans="1:16" ht="15.75">
      <c r="A145" s="296"/>
      <c r="B145" s="295"/>
      <c r="C145" s="295"/>
      <c r="D145" s="295"/>
      <c r="E145" s="112" t="s">
        <v>449</v>
      </c>
      <c r="F145" s="324"/>
      <c r="G145" s="324"/>
      <c r="H145" s="324"/>
      <c r="I145" s="324"/>
      <c r="J145" s="324"/>
      <c r="K145" s="324"/>
      <c r="L145" s="335"/>
      <c r="M145" s="366">
        <f>SUM(M146:M149)</f>
        <v>0</v>
      </c>
      <c r="N145" s="377"/>
      <c r="O145" s="384"/>
      <c r="P145" s="43"/>
    </row>
    <row r="146" spans="1:16" ht="15.75">
      <c r="A146" s="296"/>
      <c r="B146" s="295"/>
      <c r="C146" s="295"/>
      <c r="D146" s="295"/>
      <c r="E146" s="99" t="s">
        <v>450</v>
      </c>
      <c r="F146" s="325">
        <v>0</v>
      </c>
      <c r="G146" s="325" t="s">
        <v>50</v>
      </c>
      <c r="H146" s="333">
        <v>0</v>
      </c>
      <c r="I146" s="325"/>
      <c r="J146" s="325"/>
      <c r="K146" s="325"/>
      <c r="L146" s="330"/>
      <c r="M146" s="354">
        <f>F146*H146</f>
        <v>0</v>
      </c>
      <c r="N146" s="377"/>
      <c r="O146" s="384"/>
      <c r="P146" s="43"/>
    </row>
    <row r="147" spans="1:16" ht="15.75">
      <c r="A147" s="296"/>
      <c r="B147" s="295"/>
      <c r="C147" s="295"/>
      <c r="D147" s="295"/>
      <c r="E147" s="99" t="s">
        <v>451</v>
      </c>
      <c r="F147" s="325">
        <v>0</v>
      </c>
      <c r="G147" s="325" t="s">
        <v>50</v>
      </c>
      <c r="H147" s="333">
        <v>0</v>
      </c>
      <c r="I147" s="325" t="s">
        <v>50</v>
      </c>
      <c r="J147" s="325"/>
      <c r="K147" s="325">
        <v>0</v>
      </c>
      <c r="L147" s="330"/>
      <c r="M147" s="354">
        <f>F147*H147*K147</f>
        <v>0</v>
      </c>
      <c r="N147" s="377"/>
      <c r="O147" s="384"/>
      <c r="P147" s="43"/>
    </row>
    <row r="148" spans="1:16" ht="15.75">
      <c r="A148" s="296"/>
      <c r="B148" s="295"/>
      <c r="C148" s="295"/>
      <c r="D148" s="295"/>
      <c r="E148" s="99" t="s">
        <v>452</v>
      </c>
      <c r="F148" s="325">
        <v>0</v>
      </c>
      <c r="G148" s="325" t="s">
        <v>50</v>
      </c>
      <c r="H148" s="333">
        <v>0</v>
      </c>
      <c r="I148" s="325"/>
      <c r="J148" s="325"/>
      <c r="K148" s="325"/>
      <c r="L148" s="330"/>
      <c r="M148" s="354">
        <f>F148*H148</f>
        <v>0</v>
      </c>
      <c r="N148" s="377"/>
      <c r="O148" s="384"/>
      <c r="P148" s="43"/>
    </row>
    <row r="149" spans="1:16" ht="15.75">
      <c r="A149" s="296"/>
      <c r="B149" s="295"/>
      <c r="C149" s="295"/>
      <c r="D149" s="295"/>
      <c r="E149" s="99" t="s">
        <v>453</v>
      </c>
      <c r="F149" s="325">
        <v>0</v>
      </c>
      <c r="G149" s="325" t="s">
        <v>50</v>
      </c>
      <c r="H149" s="333">
        <v>0</v>
      </c>
      <c r="I149" s="325" t="s">
        <v>50</v>
      </c>
      <c r="J149" s="325"/>
      <c r="K149" s="325">
        <v>0</v>
      </c>
      <c r="L149" s="330"/>
      <c r="M149" s="354">
        <f>F149*H149*K149</f>
        <v>0</v>
      </c>
      <c r="N149" s="377"/>
      <c r="O149" s="384"/>
      <c r="P149" s="43"/>
    </row>
    <row r="150" spans="1:16" ht="15.75">
      <c r="A150" s="296"/>
      <c r="B150" s="295"/>
      <c r="C150" s="295"/>
      <c r="D150" s="295"/>
      <c r="E150" s="293"/>
      <c r="F150" s="325"/>
      <c r="G150" s="325"/>
      <c r="H150" s="325"/>
      <c r="I150" s="325"/>
      <c r="J150" s="325"/>
      <c r="K150" s="325"/>
      <c r="L150" s="330"/>
      <c r="M150" s="354"/>
      <c r="N150" s="377"/>
      <c r="O150" s="384"/>
      <c r="P150" s="43"/>
    </row>
    <row r="151" spans="1:16" ht="15.75">
      <c r="A151" s="296">
        <v>2</v>
      </c>
      <c r="B151" s="295">
        <v>1</v>
      </c>
      <c r="C151" s="295">
        <v>2</v>
      </c>
      <c r="D151" s="295">
        <v>3</v>
      </c>
      <c r="E151" s="105" t="s">
        <v>114</v>
      </c>
      <c r="F151" s="324"/>
      <c r="G151" s="324"/>
      <c r="H151" s="324"/>
      <c r="I151" s="324"/>
      <c r="J151" s="324"/>
      <c r="K151" s="324"/>
      <c r="L151" s="335"/>
      <c r="M151" s="366">
        <f>SUM(M152:M162)</f>
        <v>22500000</v>
      </c>
      <c r="N151" s="377">
        <f>SUM(N152:N162)</f>
        <v>19500000</v>
      </c>
      <c r="O151" s="550">
        <f>SUM(O152:O162)</f>
        <v>3000000</v>
      </c>
      <c r="P151" s="43"/>
    </row>
    <row r="152" spans="1:16" ht="15.75">
      <c r="A152" s="296"/>
      <c r="B152" s="295"/>
      <c r="C152" s="295"/>
      <c r="D152" s="295"/>
      <c r="E152" s="293" t="s">
        <v>454</v>
      </c>
      <c r="F152" s="333">
        <v>1</v>
      </c>
      <c r="G152" s="333" t="s">
        <v>50</v>
      </c>
      <c r="H152" s="333">
        <v>5000000</v>
      </c>
      <c r="I152" s="325"/>
      <c r="J152" s="325"/>
      <c r="K152" s="325"/>
      <c r="L152" s="330"/>
      <c r="M152" s="354">
        <f>F152*H152</f>
        <v>5000000</v>
      </c>
      <c r="N152" s="377">
        <f>M152</f>
        <v>5000000</v>
      </c>
      <c r="O152" s="384"/>
      <c r="P152" s="43"/>
    </row>
    <row r="153" spans="1:16" ht="15.75">
      <c r="A153" s="296"/>
      <c r="B153" s="295"/>
      <c r="C153" s="295"/>
      <c r="D153" s="295"/>
      <c r="E153" s="293" t="s">
        <v>455</v>
      </c>
      <c r="F153" s="325">
        <v>1</v>
      </c>
      <c r="G153" s="325" t="s">
        <v>50</v>
      </c>
      <c r="H153" s="333">
        <v>1500000</v>
      </c>
      <c r="I153" s="325"/>
      <c r="J153" s="325"/>
      <c r="K153" s="325"/>
      <c r="L153" s="330"/>
      <c r="M153" s="354">
        <f>F153*H153</f>
        <v>1500000</v>
      </c>
      <c r="N153" s="377">
        <f t="shared" ref="N153:N169" si="16">M153</f>
        <v>1500000</v>
      </c>
      <c r="O153" s="384"/>
      <c r="P153" s="43"/>
    </row>
    <row r="154" spans="1:16" ht="15.75">
      <c r="A154" s="296"/>
      <c r="B154" s="295"/>
      <c r="C154" s="295"/>
      <c r="D154" s="295"/>
      <c r="E154" s="293" t="s">
        <v>432</v>
      </c>
      <c r="F154" s="325">
        <v>0</v>
      </c>
      <c r="G154" s="325" t="s">
        <v>50</v>
      </c>
      <c r="H154" s="333">
        <v>0</v>
      </c>
      <c r="I154" s="325"/>
      <c r="J154" s="325"/>
      <c r="K154" s="325"/>
      <c r="L154" s="330"/>
      <c r="M154" s="354">
        <f t="shared" ref="M154:M158" si="17">F154*H154</f>
        <v>0</v>
      </c>
      <c r="N154" s="377">
        <f t="shared" si="16"/>
        <v>0</v>
      </c>
      <c r="O154" s="384"/>
      <c r="P154" s="43"/>
    </row>
    <row r="155" spans="1:16" ht="15.75">
      <c r="A155" s="296"/>
      <c r="B155" s="295"/>
      <c r="C155" s="295"/>
      <c r="D155" s="295"/>
      <c r="E155" s="293" t="s">
        <v>476</v>
      </c>
      <c r="F155" s="325">
        <v>1</v>
      </c>
      <c r="G155" s="325" t="s">
        <v>50</v>
      </c>
      <c r="H155" s="333">
        <v>3000000</v>
      </c>
      <c r="I155" s="325"/>
      <c r="J155" s="325"/>
      <c r="K155" s="325"/>
      <c r="L155" s="330"/>
      <c r="M155" s="354">
        <v>3000000</v>
      </c>
      <c r="N155" s="377"/>
      <c r="O155" s="384">
        <v>3000000</v>
      </c>
      <c r="P155" s="43"/>
    </row>
    <row r="156" spans="1:16" ht="15.75">
      <c r="A156" s="296"/>
      <c r="B156" s="295"/>
      <c r="C156" s="295"/>
      <c r="D156" s="295"/>
      <c r="E156" s="293" t="s">
        <v>456</v>
      </c>
      <c r="F156" s="325">
        <v>0</v>
      </c>
      <c r="G156" s="325" t="s">
        <v>50</v>
      </c>
      <c r="H156" s="333">
        <v>0</v>
      </c>
      <c r="I156" s="325"/>
      <c r="J156" s="325"/>
      <c r="K156" s="325"/>
      <c r="L156" s="330"/>
      <c r="M156" s="354">
        <f t="shared" si="17"/>
        <v>0</v>
      </c>
      <c r="N156" s="377">
        <f t="shared" si="16"/>
        <v>0</v>
      </c>
      <c r="O156" s="384"/>
      <c r="P156" s="43"/>
    </row>
    <row r="157" spans="1:16" ht="15.75">
      <c r="A157" s="296"/>
      <c r="B157" s="295"/>
      <c r="C157" s="295"/>
      <c r="D157" s="295"/>
      <c r="E157" s="293" t="s">
        <v>457</v>
      </c>
      <c r="F157" s="325">
        <v>0</v>
      </c>
      <c r="G157" s="325" t="s">
        <v>50</v>
      </c>
      <c r="H157" s="333">
        <v>0</v>
      </c>
      <c r="I157" s="325"/>
      <c r="J157" s="325"/>
      <c r="K157" s="325"/>
      <c r="L157" s="330"/>
      <c r="M157" s="354">
        <f t="shared" si="17"/>
        <v>0</v>
      </c>
      <c r="N157" s="377">
        <f t="shared" si="16"/>
        <v>0</v>
      </c>
      <c r="O157" s="384"/>
      <c r="P157" s="43"/>
    </row>
    <row r="158" spans="1:16" ht="15.75">
      <c r="A158" s="296"/>
      <c r="B158" s="295"/>
      <c r="C158" s="295"/>
      <c r="D158" s="295"/>
      <c r="E158" s="293" t="s">
        <v>458</v>
      </c>
      <c r="F158" s="325">
        <v>1</v>
      </c>
      <c r="G158" s="325" t="s">
        <v>50</v>
      </c>
      <c r="H158" s="333">
        <v>2000000</v>
      </c>
      <c r="I158" s="325"/>
      <c r="J158" s="325"/>
      <c r="K158" s="325"/>
      <c r="L158" s="330"/>
      <c r="M158" s="354">
        <f t="shared" si="17"/>
        <v>2000000</v>
      </c>
      <c r="N158" s="377">
        <f t="shared" si="16"/>
        <v>2000000</v>
      </c>
      <c r="O158" s="384"/>
      <c r="P158" s="43"/>
    </row>
    <row r="159" spans="1:16" ht="15.75">
      <c r="A159" s="296"/>
      <c r="B159" s="295"/>
      <c r="C159" s="295"/>
      <c r="D159" s="295"/>
      <c r="E159" s="293" t="s">
        <v>459</v>
      </c>
      <c r="F159" s="325"/>
      <c r="G159" s="325"/>
      <c r="H159" s="333"/>
      <c r="I159" s="325"/>
      <c r="J159" s="325"/>
      <c r="K159" s="325"/>
      <c r="L159" s="330"/>
      <c r="M159" s="354">
        <v>1000000</v>
      </c>
      <c r="N159" s="377">
        <f t="shared" si="16"/>
        <v>1000000</v>
      </c>
      <c r="O159" s="384"/>
      <c r="P159" s="43"/>
    </row>
    <row r="160" spans="1:16" ht="15.75">
      <c r="A160" s="296"/>
      <c r="B160" s="295"/>
      <c r="C160" s="295"/>
      <c r="D160" s="295"/>
      <c r="E160" s="293" t="s">
        <v>475</v>
      </c>
      <c r="F160" s="325">
        <v>0</v>
      </c>
      <c r="G160" s="325" t="s">
        <v>50</v>
      </c>
      <c r="H160" s="333">
        <v>0</v>
      </c>
      <c r="I160" s="325"/>
      <c r="J160" s="325"/>
      <c r="K160" s="325"/>
      <c r="L160" s="330"/>
      <c r="M160" s="354">
        <f t="shared" ref="M160:M162" si="18">F160*H160</f>
        <v>0</v>
      </c>
      <c r="N160" s="377">
        <f t="shared" si="16"/>
        <v>0</v>
      </c>
      <c r="O160" s="384"/>
      <c r="P160" s="43"/>
    </row>
    <row r="161" spans="1:16" ht="15.75">
      <c r="A161" s="296"/>
      <c r="B161" s="295"/>
      <c r="C161" s="295"/>
      <c r="D161" s="295"/>
      <c r="E161" s="293" t="s">
        <v>460</v>
      </c>
      <c r="F161" s="325">
        <v>1</v>
      </c>
      <c r="G161" s="325" t="s">
        <v>50</v>
      </c>
      <c r="H161" s="333">
        <v>6000000</v>
      </c>
      <c r="I161" s="325"/>
      <c r="J161" s="325"/>
      <c r="K161" s="325"/>
      <c r="L161" s="330"/>
      <c r="M161" s="354">
        <f t="shared" si="18"/>
        <v>6000000</v>
      </c>
      <c r="N161" s="377">
        <f t="shared" si="16"/>
        <v>6000000</v>
      </c>
      <c r="O161" s="384"/>
      <c r="P161" s="43"/>
    </row>
    <row r="162" spans="1:16" ht="15.75">
      <c r="A162" s="296"/>
      <c r="B162" s="295"/>
      <c r="C162" s="295"/>
      <c r="D162" s="295"/>
      <c r="E162" s="293" t="s">
        <v>1095</v>
      </c>
      <c r="F162" s="325">
        <v>1</v>
      </c>
      <c r="G162" s="325" t="s">
        <v>50</v>
      </c>
      <c r="H162" s="333">
        <v>4000000</v>
      </c>
      <c r="I162" s="325"/>
      <c r="J162" s="325"/>
      <c r="K162" s="325"/>
      <c r="L162" s="330"/>
      <c r="M162" s="354">
        <f t="shared" si="18"/>
        <v>4000000</v>
      </c>
      <c r="N162" s="377">
        <f t="shared" si="16"/>
        <v>4000000</v>
      </c>
      <c r="O162" s="384"/>
      <c r="P162" s="43"/>
    </row>
    <row r="163" spans="1:16" ht="15.75">
      <c r="A163" s="296"/>
      <c r="B163" s="295"/>
      <c r="C163" s="295"/>
      <c r="D163" s="295"/>
      <c r="E163" s="293"/>
      <c r="F163" s="325"/>
      <c r="G163" s="325"/>
      <c r="H163" s="333"/>
      <c r="I163" s="325"/>
      <c r="J163" s="325"/>
      <c r="K163" s="325"/>
      <c r="L163" s="330"/>
      <c r="M163" s="354"/>
      <c r="N163" s="377">
        <f t="shared" si="16"/>
        <v>0</v>
      </c>
      <c r="O163" s="384"/>
      <c r="P163" s="43"/>
    </row>
    <row r="164" spans="1:16" ht="15.75">
      <c r="A164" s="296">
        <v>2</v>
      </c>
      <c r="B164" s="295">
        <v>1</v>
      </c>
      <c r="C164" s="295">
        <v>3</v>
      </c>
      <c r="D164" s="295"/>
      <c r="E164" s="105" t="s">
        <v>108</v>
      </c>
      <c r="F164" s="324"/>
      <c r="G164" s="324"/>
      <c r="H164" s="324"/>
      <c r="I164" s="324"/>
      <c r="J164" s="324"/>
      <c r="K164" s="324"/>
      <c r="L164" s="335"/>
      <c r="M164" s="369">
        <f>M165</f>
        <v>7400000</v>
      </c>
      <c r="N164" s="377">
        <f>N165</f>
        <v>2900000</v>
      </c>
      <c r="O164" s="550">
        <f>M164-N164</f>
        <v>4500000</v>
      </c>
      <c r="P164" s="43"/>
    </row>
    <row r="165" spans="1:16" ht="15.75">
      <c r="A165" s="296">
        <v>2</v>
      </c>
      <c r="B165" s="295">
        <v>1</v>
      </c>
      <c r="C165" s="295">
        <v>3</v>
      </c>
      <c r="D165" s="295">
        <v>2</v>
      </c>
      <c r="E165" s="99" t="s">
        <v>82</v>
      </c>
      <c r="F165" s="325"/>
      <c r="G165" s="325"/>
      <c r="H165" s="325"/>
      <c r="I165" s="325"/>
      <c r="J165" s="325"/>
      <c r="K165" s="325"/>
      <c r="L165" s="330"/>
      <c r="M165" s="354">
        <f>SUM(M166:M170)</f>
        <v>7400000</v>
      </c>
      <c r="N165" s="377">
        <f>SUM(N166:N170)</f>
        <v>2900000</v>
      </c>
      <c r="O165" s="384">
        <f t="shared" ref="O165:O170" si="19">M165-N165</f>
        <v>4500000</v>
      </c>
      <c r="P165" s="43"/>
    </row>
    <row r="166" spans="1:16" ht="15.75">
      <c r="A166" s="296"/>
      <c r="B166" s="295"/>
      <c r="C166" s="295"/>
      <c r="D166" s="295"/>
      <c r="E166" s="293" t="s">
        <v>429</v>
      </c>
      <c r="F166" s="325"/>
      <c r="G166" s="325"/>
      <c r="H166" s="325"/>
      <c r="I166" s="325"/>
      <c r="J166" s="325"/>
      <c r="K166" s="325"/>
      <c r="L166" s="330">
        <v>600000</v>
      </c>
      <c r="M166" s="354">
        <f>L166</f>
        <v>600000</v>
      </c>
      <c r="N166" s="377">
        <v>300000</v>
      </c>
      <c r="O166" s="384">
        <f t="shared" si="19"/>
        <v>300000</v>
      </c>
      <c r="P166" s="43"/>
    </row>
    <row r="167" spans="1:16" ht="15.75">
      <c r="A167" s="296"/>
      <c r="B167" s="295"/>
      <c r="C167" s="295"/>
      <c r="D167" s="295"/>
      <c r="E167" s="293" t="s">
        <v>92</v>
      </c>
      <c r="F167" s="325"/>
      <c r="G167" s="325"/>
      <c r="H167" s="325"/>
      <c r="I167" s="325"/>
      <c r="J167" s="325"/>
      <c r="K167" s="325"/>
      <c r="L167" s="330">
        <v>600000</v>
      </c>
      <c r="M167" s="354">
        <f>L167</f>
        <v>600000</v>
      </c>
      <c r="N167" s="377">
        <v>200000</v>
      </c>
      <c r="O167" s="384">
        <f t="shared" si="19"/>
        <v>400000</v>
      </c>
      <c r="P167" s="43"/>
    </row>
    <row r="168" spans="1:16" ht="15.75">
      <c r="A168" s="296"/>
      <c r="B168" s="295"/>
      <c r="C168" s="295"/>
      <c r="D168" s="295"/>
      <c r="E168" s="293" t="s">
        <v>109</v>
      </c>
      <c r="F168" s="325">
        <v>11</v>
      </c>
      <c r="G168" s="325" t="s">
        <v>50</v>
      </c>
      <c r="H168" s="325"/>
      <c r="I168" s="325"/>
      <c r="J168" s="325"/>
      <c r="K168" s="325">
        <v>20</v>
      </c>
      <c r="L168" s="330">
        <v>20000</v>
      </c>
      <c r="M168" s="354">
        <f>L168*K168*F168</f>
        <v>4400000</v>
      </c>
      <c r="N168" s="377">
        <v>1000000</v>
      </c>
      <c r="O168" s="384">
        <f t="shared" si="19"/>
        <v>3400000</v>
      </c>
      <c r="P168" s="43"/>
    </row>
    <row r="169" spans="1:16" ht="15.75">
      <c r="A169" s="296"/>
      <c r="B169" s="295"/>
      <c r="C169" s="295"/>
      <c r="D169" s="295"/>
      <c r="E169" s="293" t="s">
        <v>110</v>
      </c>
      <c r="F169" s="325">
        <v>11</v>
      </c>
      <c r="G169" s="325" t="s">
        <v>50</v>
      </c>
      <c r="H169" s="325"/>
      <c r="I169" s="325"/>
      <c r="J169" s="325"/>
      <c r="K169" s="325"/>
      <c r="L169" s="330">
        <v>100000</v>
      </c>
      <c r="M169" s="354">
        <f>F169*L169</f>
        <v>1100000</v>
      </c>
      <c r="N169" s="377">
        <f t="shared" si="16"/>
        <v>1100000</v>
      </c>
      <c r="O169" s="384">
        <f t="shared" si="19"/>
        <v>0</v>
      </c>
      <c r="P169" s="43"/>
    </row>
    <row r="170" spans="1:16" ht="15.75">
      <c r="A170" s="296"/>
      <c r="B170" s="295"/>
      <c r="C170" s="295"/>
      <c r="D170" s="295"/>
      <c r="E170" s="293" t="s">
        <v>789</v>
      </c>
      <c r="F170" s="325">
        <v>1</v>
      </c>
      <c r="G170" s="325" t="s">
        <v>50</v>
      </c>
      <c r="H170" s="325"/>
      <c r="I170" s="325"/>
      <c r="J170" s="325"/>
      <c r="K170" s="325">
        <v>20</v>
      </c>
      <c r="L170" s="330">
        <v>35000</v>
      </c>
      <c r="M170" s="354">
        <f>L170*K170</f>
        <v>700000</v>
      </c>
      <c r="N170" s="377">
        <v>300000</v>
      </c>
      <c r="O170" s="384">
        <f t="shared" si="19"/>
        <v>400000</v>
      </c>
      <c r="P170" s="43"/>
    </row>
    <row r="171" spans="1:16" ht="15.75">
      <c r="A171" s="296"/>
      <c r="B171" s="295"/>
      <c r="C171" s="295"/>
      <c r="D171" s="295"/>
      <c r="E171" s="99"/>
      <c r="F171" s="325"/>
      <c r="G171" s="325"/>
      <c r="H171" s="325"/>
      <c r="I171" s="325"/>
      <c r="J171" s="325"/>
      <c r="K171" s="325"/>
      <c r="L171" s="330"/>
      <c r="M171" s="354"/>
      <c r="N171" s="377"/>
      <c r="O171" s="384"/>
      <c r="P171" s="43"/>
    </row>
    <row r="172" spans="1:16" ht="15.75">
      <c r="A172" s="296">
        <v>2</v>
      </c>
      <c r="B172" s="295">
        <v>1</v>
      </c>
      <c r="C172" s="295">
        <v>4</v>
      </c>
      <c r="D172" s="295"/>
      <c r="E172" s="105" t="s">
        <v>111</v>
      </c>
      <c r="F172" s="324"/>
      <c r="G172" s="324"/>
      <c r="H172" s="324"/>
      <c r="I172" s="324"/>
      <c r="J172" s="324"/>
      <c r="K172" s="324"/>
      <c r="L172" s="335"/>
      <c r="M172" s="369">
        <f>M173</f>
        <v>36800000</v>
      </c>
      <c r="N172" s="377"/>
      <c r="O172" s="384"/>
      <c r="P172" s="43"/>
    </row>
    <row r="173" spans="1:16" ht="15.75">
      <c r="A173" s="296">
        <v>2</v>
      </c>
      <c r="B173" s="295">
        <v>1</v>
      </c>
      <c r="C173" s="295">
        <v>4</v>
      </c>
      <c r="D173" s="295">
        <v>2</v>
      </c>
      <c r="E173" s="99" t="s">
        <v>82</v>
      </c>
      <c r="F173" s="325"/>
      <c r="G173" s="325"/>
      <c r="H173" s="325"/>
      <c r="I173" s="325"/>
      <c r="J173" s="325"/>
      <c r="K173" s="325"/>
      <c r="L173" s="330"/>
      <c r="M173" s="354">
        <f>SUM(M174:M176)</f>
        <v>36800000</v>
      </c>
      <c r="N173" s="377"/>
      <c r="O173" s="384"/>
      <c r="P173" s="43"/>
    </row>
    <row r="174" spans="1:16" ht="15.75">
      <c r="A174" s="296"/>
      <c r="B174" s="295"/>
      <c r="C174" s="295"/>
      <c r="D174" s="295"/>
      <c r="E174" s="293" t="s">
        <v>91</v>
      </c>
      <c r="F174" s="325">
        <v>92</v>
      </c>
      <c r="G174" s="325" t="s">
        <v>50</v>
      </c>
      <c r="H174" s="325"/>
      <c r="I174" s="325"/>
      <c r="J174" s="325"/>
      <c r="K174" s="325"/>
      <c r="L174" s="330">
        <v>50000</v>
      </c>
      <c r="M174" s="354">
        <f>F174*L174</f>
        <v>4600000</v>
      </c>
      <c r="N174" s="377"/>
      <c r="O174" s="384"/>
      <c r="P174" s="43"/>
    </row>
    <row r="175" spans="1:16" ht="15.75">
      <c r="A175" s="296"/>
      <c r="B175" s="295"/>
      <c r="C175" s="295"/>
      <c r="D175" s="295"/>
      <c r="E175" s="293" t="s">
        <v>92</v>
      </c>
      <c r="F175" s="325">
        <v>92</v>
      </c>
      <c r="G175" s="325" t="s">
        <v>50</v>
      </c>
      <c r="H175" s="325"/>
      <c r="I175" s="325"/>
      <c r="J175" s="325"/>
      <c r="K175" s="325"/>
      <c r="L175" s="330">
        <v>50000</v>
      </c>
      <c r="M175" s="354">
        <f>F175*L175</f>
        <v>4600000</v>
      </c>
      <c r="N175" s="377"/>
      <c r="O175" s="384"/>
      <c r="P175" s="43"/>
    </row>
    <row r="176" spans="1:16" ht="15.75">
      <c r="A176" s="296"/>
      <c r="B176" s="295"/>
      <c r="C176" s="295"/>
      <c r="D176" s="295"/>
      <c r="E176" s="293" t="s">
        <v>113</v>
      </c>
      <c r="F176" s="325">
        <v>92</v>
      </c>
      <c r="G176" s="325" t="s">
        <v>50</v>
      </c>
      <c r="H176" s="325"/>
      <c r="I176" s="325"/>
      <c r="J176" s="325"/>
      <c r="K176" s="325"/>
      <c r="L176" s="330">
        <v>300000</v>
      </c>
      <c r="M176" s="354">
        <f>F176*L176</f>
        <v>27600000</v>
      </c>
      <c r="N176" s="377"/>
      <c r="O176" s="384"/>
      <c r="P176" s="43"/>
    </row>
    <row r="177" spans="1:16" ht="15.75">
      <c r="A177" s="296"/>
      <c r="B177" s="295"/>
      <c r="C177" s="295"/>
      <c r="D177" s="295"/>
      <c r="E177" s="99"/>
      <c r="F177" s="325"/>
      <c r="G177" s="325"/>
      <c r="H177" s="325"/>
      <c r="I177" s="325"/>
      <c r="J177" s="325"/>
      <c r="K177" s="325"/>
      <c r="L177" s="330"/>
      <c r="M177" s="354"/>
      <c r="N177" s="377"/>
      <c r="O177" s="384"/>
      <c r="P177" s="43"/>
    </row>
    <row r="178" spans="1:16" ht="15.75">
      <c r="A178" s="296"/>
      <c r="B178" s="295"/>
      <c r="C178" s="295"/>
      <c r="D178" s="295"/>
      <c r="E178" s="99" t="s">
        <v>434</v>
      </c>
      <c r="F178" s="325"/>
      <c r="G178" s="325"/>
      <c r="H178" s="325"/>
      <c r="I178" s="325"/>
      <c r="J178" s="325"/>
      <c r="K178" s="325"/>
      <c r="L178" s="330"/>
      <c r="M178" s="354">
        <f>M67+M103+M164+M172</f>
        <v>689547616</v>
      </c>
      <c r="N178" s="377"/>
      <c r="O178" s="384"/>
      <c r="P178" s="43"/>
    </row>
    <row r="179" spans="1:16" ht="15.75">
      <c r="A179" s="296"/>
      <c r="B179" s="295"/>
      <c r="C179" s="295"/>
      <c r="D179" s="295"/>
      <c r="E179" s="99"/>
      <c r="F179" s="325"/>
      <c r="G179" s="325"/>
      <c r="H179" s="325"/>
      <c r="I179" s="325"/>
      <c r="J179" s="325"/>
      <c r="K179" s="325"/>
      <c r="L179" s="330"/>
      <c r="M179" s="354"/>
      <c r="N179" s="377"/>
      <c r="O179" s="384"/>
      <c r="P179" s="43"/>
    </row>
    <row r="180" spans="1:16" ht="15.75">
      <c r="A180" s="296"/>
      <c r="B180" s="295"/>
      <c r="C180" s="295"/>
      <c r="D180" s="295"/>
      <c r="E180" s="99"/>
      <c r="F180" s="325"/>
      <c r="G180" s="325"/>
      <c r="H180" s="325"/>
      <c r="I180" s="325"/>
      <c r="J180" s="325"/>
      <c r="K180" s="325"/>
      <c r="L180" s="330"/>
      <c r="M180" s="354"/>
      <c r="N180" s="377"/>
      <c r="O180" s="384"/>
      <c r="P180" s="43"/>
    </row>
    <row r="181" spans="1:16" ht="15.75">
      <c r="A181" s="336"/>
      <c r="B181" s="337"/>
      <c r="C181" s="337"/>
      <c r="D181" s="337"/>
      <c r="E181" s="99"/>
      <c r="F181" s="325"/>
      <c r="G181" s="325"/>
      <c r="H181" s="325"/>
      <c r="I181" s="325"/>
      <c r="J181" s="325"/>
      <c r="K181" s="325"/>
      <c r="L181" s="330"/>
      <c r="M181" s="354">
        <f>M182+M194+M210+M224+M239+M256+M263+M271+M283+M296+M303+M316+M324+M366+M380+M389</f>
        <v>115355000</v>
      </c>
      <c r="N181" s="377"/>
      <c r="O181" s="384"/>
      <c r="P181" s="43"/>
    </row>
    <row r="182" spans="1:16" ht="15.75">
      <c r="A182" s="296">
        <v>2</v>
      </c>
      <c r="B182" s="295">
        <v>1</v>
      </c>
      <c r="C182" s="295">
        <v>5</v>
      </c>
      <c r="D182" s="295"/>
      <c r="E182" s="105" t="s">
        <v>697</v>
      </c>
      <c r="F182" s="325"/>
      <c r="G182" s="325"/>
      <c r="H182" s="325"/>
      <c r="I182" s="325"/>
      <c r="J182" s="325"/>
      <c r="K182" s="325"/>
      <c r="L182" s="330"/>
      <c r="M182" s="354">
        <f>M183</f>
        <v>6335000</v>
      </c>
      <c r="N182" s="377"/>
      <c r="O182" s="384"/>
      <c r="P182" s="43"/>
    </row>
    <row r="183" spans="1:16" ht="15.75">
      <c r="A183" s="296">
        <v>2</v>
      </c>
      <c r="B183" s="295">
        <v>1</v>
      </c>
      <c r="C183" s="295">
        <v>5</v>
      </c>
      <c r="D183" s="295">
        <v>2</v>
      </c>
      <c r="E183" s="99" t="s">
        <v>82</v>
      </c>
      <c r="F183" s="325"/>
      <c r="G183" s="325"/>
      <c r="H183" s="325"/>
      <c r="I183" s="325"/>
      <c r="J183" s="325"/>
      <c r="K183" s="325"/>
      <c r="L183" s="330"/>
      <c r="M183" s="354">
        <f>SUM(M184:M191)</f>
        <v>6335000</v>
      </c>
      <c r="N183" s="377"/>
      <c r="O183" s="384"/>
      <c r="P183" s="43"/>
    </row>
    <row r="184" spans="1:16" ht="15.75">
      <c r="A184" s="296"/>
      <c r="B184" s="295"/>
      <c r="C184" s="295"/>
      <c r="D184" s="295"/>
      <c r="E184" s="293" t="s">
        <v>122</v>
      </c>
      <c r="F184" s="325"/>
      <c r="G184" s="325"/>
      <c r="H184" s="325"/>
      <c r="I184" s="325"/>
      <c r="J184" s="325"/>
      <c r="K184" s="325"/>
      <c r="L184" s="330"/>
      <c r="M184" s="354">
        <f>SUM(L185:L188)</f>
        <v>935000</v>
      </c>
      <c r="N184" s="377"/>
      <c r="O184" s="384"/>
      <c r="P184" s="43"/>
    </row>
    <row r="185" spans="1:16" ht="15.75">
      <c r="A185" s="296"/>
      <c r="B185" s="295"/>
      <c r="C185" s="295"/>
      <c r="D185" s="295"/>
      <c r="E185" s="293" t="s">
        <v>123</v>
      </c>
      <c r="F185" s="325">
        <v>1</v>
      </c>
      <c r="G185" s="325" t="s">
        <v>50</v>
      </c>
      <c r="H185" s="333">
        <v>160000</v>
      </c>
      <c r="I185" s="325" t="s">
        <v>50</v>
      </c>
      <c r="J185" s="325">
        <v>1</v>
      </c>
      <c r="K185" s="325"/>
      <c r="L185" s="330">
        <f>F185*H185*J185</f>
        <v>160000</v>
      </c>
      <c r="M185" s="354"/>
      <c r="N185" s="377"/>
      <c r="O185" s="384"/>
      <c r="P185" s="43"/>
    </row>
    <row r="186" spans="1:16" ht="15.75">
      <c r="A186" s="296"/>
      <c r="B186" s="295"/>
      <c r="C186" s="295"/>
      <c r="D186" s="295"/>
      <c r="E186" s="293" t="s">
        <v>124</v>
      </c>
      <c r="F186" s="325">
        <v>1</v>
      </c>
      <c r="G186" s="325" t="s">
        <v>50</v>
      </c>
      <c r="H186" s="333">
        <v>150000</v>
      </c>
      <c r="I186" s="325" t="s">
        <v>50</v>
      </c>
      <c r="J186" s="325">
        <v>1</v>
      </c>
      <c r="K186" s="325"/>
      <c r="L186" s="330">
        <f t="shared" ref="L186:L188" si="20">F186*H186*J186</f>
        <v>150000</v>
      </c>
      <c r="M186" s="354"/>
      <c r="N186" s="377"/>
      <c r="O186" s="384"/>
      <c r="P186" s="43"/>
    </row>
    <row r="187" spans="1:16" ht="15.75">
      <c r="A187" s="296"/>
      <c r="B187" s="295"/>
      <c r="C187" s="295"/>
      <c r="D187" s="295"/>
      <c r="E187" s="293" t="s">
        <v>125</v>
      </c>
      <c r="F187" s="325">
        <v>1</v>
      </c>
      <c r="G187" s="325" t="s">
        <v>50</v>
      </c>
      <c r="H187" s="333">
        <v>125000</v>
      </c>
      <c r="I187" s="325" t="s">
        <v>50</v>
      </c>
      <c r="J187" s="325">
        <v>1</v>
      </c>
      <c r="K187" s="325"/>
      <c r="L187" s="330">
        <f t="shared" si="20"/>
        <v>125000</v>
      </c>
      <c r="M187" s="354"/>
      <c r="N187" s="377"/>
      <c r="O187" s="384"/>
      <c r="P187" s="43"/>
    </row>
    <row r="188" spans="1:16" ht="15.75">
      <c r="A188" s="296"/>
      <c r="B188" s="295"/>
      <c r="C188" s="295"/>
      <c r="D188" s="295"/>
      <c r="E188" s="293" t="s">
        <v>126</v>
      </c>
      <c r="F188" s="325">
        <v>5</v>
      </c>
      <c r="G188" s="325" t="s">
        <v>50</v>
      </c>
      <c r="H188" s="333">
        <v>100000</v>
      </c>
      <c r="I188" s="325" t="s">
        <v>50</v>
      </c>
      <c r="J188" s="325">
        <v>1</v>
      </c>
      <c r="K188" s="325"/>
      <c r="L188" s="330">
        <f t="shared" si="20"/>
        <v>500000</v>
      </c>
      <c r="M188" s="354"/>
      <c r="N188" s="377"/>
      <c r="O188" s="384"/>
      <c r="P188" s="43"/>
    </row>
    <row r="189" spans="1:16" ht="15.75">
      <c r="A189" s="296"/>
      <c r="B189" s="295"/>
      <c r="C189" s="295"/>
      <c r="D189" s="295"/>
      <c r="E189" s="99" t="s">
        <v>127</v>
      </c>
      <c r="F189" s="325"/>
      <c r="G189" s="325"/>
      <c r="H189" s="325"/>
      <c r="I189" s="325"/>
      <c r="J189" s="325">
        <v>10</v>
      </c>
      <c r="K189" s="325"/>
      <c r="L189" s="330">
        <v>100000</v>
      </c>
      <c r="M189" s="354">
        <f>L189*J189</f>
        <v>1000000</v>
      </c>
      <c r="N189" s="377"/>
      <c r="O189" s="384"/>
      <c r="P189" s="43"/>
    </row>
    <row r="190" spans="1:16" ht="15.75">
      <c r="A190" s="296"/>
      <c r="B190" s="295"/>
      <c r="C190" s="295"/>
      <c r="D190" s="295"/>
      <c r="E190" s="99" t="s">
        <v>128</v>
      </c>
      <c r="F190" s="325"/>
      <c r="G190" s="325"/>
      <c r="H190" s="325"/>
      <c r="I190" s="325"/>
      <c r="J190" s="325">
        <v>10</v>
      </c>
      <c r="K190" s="325"/>
      <c r="L190" s="338">
        <v>200000</v>
      </c>
      <c r="M190" s="354">
        <f>L190*J190</f>
        <v>2000000</v>
      </c>
      <c r="N190" s="377"/>
      <c r="O190" s="384"/>
      <c r="P190" s="43"/>
    </row>
    <row r="191" spans="1:16" ht="15.75">
      <c r="A191" s="296"/>
      <c r="B191" s="295"/>
      <c r="C191" s="295"/>
      <c r="D191" s="295"/>
      <c r="E191" s="99" t="s">
        <v>129</v>
      </c>
      <c r="F191" s="325"/>
      <c r="G191" s="325"/>
      <c r="H191" s="325">
        <v>12</v>
      </c>
      <c r="I191" s="325" t="s">
        <v>50</v>
      </c>
      <c r="J191" s="325">
        <v>10</v>
      </c>
      <c r="K191" s="325" t="s">
        <v>50</v>
      </c>
      <c r="L191" s="330">
        <v>20000</v>
      </c>
      <c r="M191" s="354">
        <f>H191*J191*L191</f>
        <v>2400000</v>
      </c>
      <c r="N191" s="377"/>
      <c r="O191" s="384"/>
      <c r="P191" s="43"/>
    </row>
    <row r="192" spans="1:16" ht="15.75">
      <c r="A192" s="296"/>
      <c r="B192" s="295"/>
      <c r="C192" s="295"/>
      <c r="D192" s="295"/>
      <c r="E192" s="99"/>
      <c r="F192" s="325"/>
      <c r="G192" s="325"/>
      <c r="H192" s="325"/>
      <c r="I192" s="325"/>
      <c r="J192" s="325"/>
      <c r="K192" s="325"/>
      <c r="L192" s="330"/>
      <c r="M192" s="354"/>
      <c r="N192" s="377"/>
      <c r="O192" s="384"/>
      <c r="P192" s="43"/>
    </row>
    <row r="193" spans="1:16" ht="15.75">
      <c r="A193" s="296"/>
      <c r="B193" s="295"/>
      <c r="C193" s="295"/>
      <c r="D193" s="295"/>
      <c r="E193" s="99"/>
      <c r="F193" s="325"/>
      <c r="G193" s="325"/>
      <c r="H193" s="325"/>
      <c r="I193" s="325"/>
      <c r="J193" s="325"/>
      <c r="K193" s="325"/>
      <c r="L193" s="330"/>
      <c r="M193" s="354"/>
      <c r="N193" s="377"/>
      <c r="O193" s="384"/>
      <c r="P193" s="43"/>
    </row>
    <row r="194" spans="1:16" ht="15.75">
      <c r="A194" s="296">
        <v>2</v>
      </c>
      <c r="B194" s="295">
        <v>1</v>
      </c>
      <c r="C194" s="295">
        <v>6</v>
      </c>
      <c r="D194" s="295"/>
      <c r="E194" s="105" t="s">
        <v>580</v>
      </c>
      <c r="F194" s="325"/>
      <c r="G194" s="325"/>
      <c r="H194" s="325"/>
      <c r="I194" s="325"/>
      <c r="J194" s="325"/>
      <c r="K194" s="325"/>
      <c r="L194" s="330"/>
      <c r="M194" s="354">
        <f>M195</f>
        <v>4050000</v>
      </c>
      <c r="N194" s="377">
        <f>N195</f>
        <v>4050000</v>
      </c>
      <c r="O194" s="384"/>
      <c r="P194" s="43"/>
    </row>
    <row r="195" spans="1:16" ht="15.75">
      <c r="A195" s="296">
        <v>2</v>
      </c>
      <c r="B195" s="295">
        <v>1</v>
      </c>
      <c r="C195" s="295">
        <v>6</v>
      </c>
      <c r="D195" s="295">
        <v>2</v>
      </c>
      <c r="E195" s="99" t="s">
        <v>82</v>
      </c>
      <c r="F195" s="325"/>
      <c r="G195" s="325"/>
      <c r="H195" s="325"/>
      <c r="I195" s="325"/>
      <c r="J195" s="325"/>
      <c r="K195" s="325"/>
      <c r="L195" s="330"/>
      <c r="M195" s="354">
        <f>SUM(M197:M207)</f>
        <v>4050000</v>
      </c>
      <c r="N195" s="377">
        <f>SUM(N197:N207)</f>
        <v>4050000</v>
      </c>
      <c r="O195" s="384"/>
      <c r="P195" s="43"/>
    </row>
    <row r="196" spans="1:16" ht="15.75">
      <c r="A196" s="296"/>
      <c r="B196" s="295"/>
      <c r="C196" s="295"/>
      <c r="D196" s="295"/>
      <c r="E196" s="293" t="s">
        <v>122</v>
      </c>
      <c r="F196" s="325"/>
      <c r="G196" s="325"/>
      <c r="H196" s="325"/>
      <c r="I196" s="325"/>
      <c r="J196" s="325"/>
      <c r="K196" s="325"/>
      <c r="L196" s="330"/>
      <c r="M196" s="354"/>
      <c r="N196" s="377"/>
      <c r="O196" s="384"/>
      <c r="P196" s="43"/>
    </row>
    <row r="197" spans="1:16" ht="15.75">
      <c r="A197" s="296"/>
      <c r="B197" s="295"/>
      <c r="C197" s="295"/>
      <c r="D197" s="295"/>
      <c r="E197" s="293" t="s">
        <v>123</v>
      </c>
      <c r="F197" s="325">
        <v>1</v>
      </c>
      <c r="G197" s="325" t="s">
        <v>50</v>
      </c>
      <c r="H197" s="325"/>
      <c r="I197" s="325"/>
      <c r="J197" s="325"/>
      <c r="K197" s="325"/>
      <c r="L197" s="330">
        <v>150000</v>
      </c>
      <c r="M197" s="354">
        <f>F197*L197</f>
        <v>150000</v>
      </c>
      <c r="N197" s="377">
        <f>M197</f>
        <v>150000</v>
      </c>
      <c r="O197" s="384"/>
      <c r="P197" s="43"/>
    </row>
    <row r="198" spans="1:16" ht="15.75">
      <c r="A198" s="296"/>
      <c r="B198" s="295"/>
      <c r="C198" s="295"/>
      <c r="D198" s="295"/>
      <c r="E198" s="293" t="s">
        <v>124</v>
      </c>
      <c r="F198" s="325">
        <v>1</v>
      </c>
      <c r="G198" s="325" t="s">
        <v>50</v>
      </c>
      <c r="H198" s="325"/>
      <c r="I198" s="325"/>
      <c r="J198" s="325"/>
      <c r="K198" s="325"/>
      <c r="L198" s="330">
        <v>125000</v>
      </c>
      <c r="M198" s="354">
        <f>F198*L198</f>
        <v>125000</v>
      </c>
      <c r="N198" s="377">
        <f t="shared" ref="N198:N207" si="21">M198</f>
        <v>125000</v>
      </c>
      <c r="O198" s="384"/>
      <c r="P198" s="43"/>
    </row>
    <row r="199" spans="1:16" ht="15.75">
      <c r="A199" s="296"/>
      <c r="B199" s="295"/>
      <c r="C199" s="295"/>
      <c r="D199" s="295"/>
      <c r="E199" s="293" t="s">
        <v>125</v>
      </c>
      <c r="F199" s="325">
        <v>1</v>
      </c>
      <c r="G199" s="325" t="s">
        <v>50</v>
      </c>
      <c r="H199" s="325"/>
      <c r="I199" s="325"/>
      <c r="J199" s="325"/>
      <c r="K199" s="325"/>
      <c r="L199" s="330">
        <v>100000</v>
      </c>
      <c r="M199" s="354">
        <f>F199*L199</f>
        <v>100000</v>
      </c>
      <c r="N199" s="377">
        <f t="shared" si="21"/>
        <v>100000</v>
      </c>
      <c r="O199" s="384"/>
      <c r="P199" s="43"/>
    </row>
    <row r="200" spans="1:16" ht="15.75">
      <c r="A200" s="296"/>
      <c r="B200" s="295"/>
      <c r="C200" s="295"/>
      <c r="D200" s="295"/>
      <c r="E200" s="293" t="s">
        <v>126</v>
      </c>
      <c r="F200" s="325">
        <v>5</v>
      </c>
      <c r="G200" s="325" t="s">
        <v>50</v>
      </c>
      <c r="H200" s="325"/>
      <c r="I200" s="325"/>
      <c r="J200" s="325"/>
      <c r="K200" s="325"/>
      <c r="L200" s="330">
        <v>75000</v>
      </c>
      <c r="M200" s="354">
        <f>F200*L200</f>
        <v>375000</v>
      </c>
      <c r="N200" s="377">
        <f t="shared" si="21"/>
        <v>375000</v>
      </c>
      <c r="O200" s="384"/>
      <c r="P200" s="43"/>
    </row>
    <row r="201" spans="1:16" ht="15.75">
      <c r="A201" s="296"/>
      <c r="B201" s="295"/>
      <c r="C201" s="295"/>
      <c r="D201" s="295"/>
      <c r="E201" s="293" t="s">
        <v>130</v>
      </c>
      <c r="F201" s="325">
        <v>1</v>
      </c>
      <c r="G201" s="325" t="s">
        <v>50</v>
      </c>
      <c r="H201" s="325">
        <v>30</v>
      </c>
      <c r="I201" s="325"/>
      <c r="J201" s="325"/>
      <c r="K201" s="325"/>
      <c r="L201" s="330">
        <v>20000</v>
      </c>
      <c r="M201" s="354">
        <f>F201*H201*L201</f>
        <v>600000</v>
      </c>
      <c r="N201" s="377">
        <f t="shared" si="21"/>
        <v>600000</v>
      </c>
      <c r="O201" s="384"/>
      <c r="P201" s="43"/>
    </row>
    <row r="202" spans="1:16" ht="15.75">
      <c r="A202" s="296"/>
      <c r="B202" s="295"/>
      <c r="C202" s="295"/>
      <c r="D202" s="295"/>
      <c r="E202" s="293" t="s">
        <v>131</v>
      </c>
      <c r="F202" s="325">
        <v>1</v>
      </c>
      <c r="G202" s="325" t="s">
        <v>50</v>
      </c>
      <c r="H202" s="325"/>
      <c r="I202" s="325"/>
      <c r="J202" s="325"/>
      <c r="K202" s="325"/>
      <c r="L202" s="330">
        <v>200000</v>
      </c>
      <c r="M202" s="354">
        <f>F202*L202</f>
        <v>200000</v>
      </c>
      <c r="N202" s="377">
        <f t="shared" si="21"/>
        <v>200000</v>
      </c>
      <c r="O202" s="384"/>
      <c r="P202" s="43"/>
    </row>
    <row r="203" spans="1:16" ht="15.75">
      <c r="A203" s="296"/>
      <c r="B203" s="295"/>
      <c r="C203" s="295"/>
      <c r="D203" s="295"/>
      <c r="E203" s="99" t="s">
        <v>127</v>
      </c>
      <c r="F203" s="325"/>
      <c r="G203" s="325"/>
      <c r="H203" s="325"/>
      <c r="I203" s="325"/>
      <c r="J203" s="325"/>
      <c r="K203" s="325"/>
      <c r="L203" s="330">
        <v>200000</v>
      </c>
      <c r="M203" s="354">
        <f>L203</f>
        <v>200000</v>
      </c>
      <c r="N203" s="377">
        <f t="shared" si="21"/>
        <v>200000</v>
      </c>
      <c r="O203" s="384"/>
      <c r="P203" s="43"/>
    </row>
    <row r="204" spans="1:16" ht="15.75">
      <c r="A204" s="296"/>
      <c r="B204" s="295"/>
      <c r="C204" s="295"/>
      <c r="D204" s="295"/>
      <c r="E204" s="99" t="s">
        <v>128</v>
      </c>
      <c r="F204" s="325"/>
      <c r="G204" s="325"/>
      <c r="H204" s="325"/>
      <c r="I204" s="325"/>
      <c r="J204" s="325"/>
      <c r="K204" s="325"/>
      <c r="L204" s="338">
        <v>250000</v>
      </c>
      <c r="M204" s="354">
        <f>L204</f>
        <v>250000</v>
      </c>
      <c r="N204" s="377">
        <f t="shared" si="21"/>
        <v>250000</v>
      </c>
      <c r="O204" s="384"/>
      <c r="P204" s="43"/>
    </row>
    <row r="205" spans="1:16" ht="15.75">
      <c r="A205" s="296"/>
      <c r="B205" s="295"/>
      <c r="C205" s="295"/>
      <c r="D205" s="295"/>
      <c r="E205" s="99" t="s">
        <v>129</v>
      </c>
      <c r="F205" s="325">
        <v>50</v>
      </c>
      <c r="G205" s="325" t="s">
        <v>50</v>
      </c>
      <c r="H205" s="325"/>
      <c r="I205" s="325"/>
      <c r="J205" s="325"/>
      <c r="K205" s="325"/>
      <c r="L205" s="330">
        <v>20000</v>
      </c>
      <c r="M205" s="354">
        <f>F205*L205</f>
        <v>1000000</v>
      </c>
      <c r="N205" s="377">
        <f t="shared" si="21"/>
        <v>1000000</v>
      </c>
      <c r="O205" s="384"/>
      <c r="P205" s="43"/>
    </row>
    <row r="206" spans="1:16" ht="15.75">
      <c r="A206" s="296"/>
      <c r="B206" s="295"/>
      <c r="C206" s="295"/>
      <c r="D206" s="295"/>
      <c r="E206" s="99" t="s">
        <v>1092</v>
      </c>
      <c r="F206" s="325">
        <v>7</v>
      </c>
      <c r="G206" s="325" t="s">
        <v>50</v>
      </c>
      <c r="H206" s="325"/>
      <c r="I206" s="325"/>
      <c r="J206" s="325">
        <v>5</v>
      </c>
      <c r="K206" s="325" t="s">
        <v>50</v>
      </c>
      <c r="L206" s="330">
        <v>10000</v>
      </c>
      <c r="M206" s="354">
        <f>L206*J206*F206</f>
        <v>350000</v>
      </c>
      <c r="N206" s="377">
        <f t="shared" si="21"/>
        <v>350000</v>
      </c>
      <c r="O206" s="384"/>
      <c r="P206" s="43"/>
    </row>
    <row r="207" spans="1:16" ht="15.75">
      <c r="A207" s="296"/>
      <c r="B207" s="295"/>
      <c r="C207" s="295"/>
      <c r="D207" s="295"/>
      <c r="E207" s="99" t="s">
        <v>1093</v>
      </c>
      <c r="F207" s="325">
        <v>7</v>
      </c>
      <c r="G207" s="325" t="s">
        <v>50</v>
      </c>
      <c r="H207" s="325"/>
      <c r="I207" s="325"/>
      <c r="J207" s="325">
        <v>5</v>
      </c>
      <c r="K207" s="325" t="s">
        <v>50</v>
      </c>
      <c r="L207" s="330">
        <v>20000</v>
      </c>
      <c r="M207" s="354">
        <f>L207*J207*F207</f>
        <v>700000</v>
      </c>
      <c r="N207" s="377">
        <f t="shared" si="21"/>
        <v>700000</v>
      </c>
      <c r="O207" s="384"/>
      <c r="P207" s="43"/>
    </row>
    <row r="208" spans="1:16" ht="15.75">
      <c r="A208" s="296"/>
      <c r="B208" s="295"/>
      <c r="C208" s="295"/>
      <c r="D208" s="295"/>
      <c r="E208" s="99"/>
      <c r="F208" s="325"/>
      <c r="G208" s="325"/>
      <c r="H208" s="325"/>
      <c r="I208" s="325"/>
      <c r="J208" s="325"/>
      <c r="K208" s="325"/>
      <c r="L208" s="330"/>
      <c r="M208" s="354"/>
      <c r="N208" s="377"/>
      <c r="O208" s="384"/>
      <c r="P208" s="43"/>
    </row>
    <row r="209" spans="1:16" ht="15.75">
      <c r="A209" s="296"/>
      <c r="B209" s="295"/>
      <c r="C209" s="295"/>
      <c r="D209" s="295"/>
      <c r="E209" s="99"/>
      <c r="F209" s="325"/>
      <c r="G209" s="325"/>
      <c r="H209" s="325"/>
      <c r="I209" s="325"/>
      <c r="J209" s="325"/>
      <c r="K209" s="325"/>
      <c r="L209" s="330"/>
      <c r="M209" s="354"/>
      <c r="N209" s="377"/>
      <c r="O209" s="384"/>
      <c r="P209" s="43"/>
    </row>
    <row r="210" spans="1:16" ht="15.75">
      <c r="A210" s="296">
        <v>2</v>
      </c>
      <c r="B210" s="295">
        <v>1</v>
      </c>
      <c r="C210" s="295">
        <v>7</v>
      </c>
      <c r="D210" s="295"/>
      <c r="E210" s="964" t="s">
        <v>581</v>
      </c>
      <c r="F210" s="965"/>
      <c r="G210" s="965"/>
      <c r="H210" s="965"/>
      <c r="I210" s="965"/>
      <c r="J210" s="965"/>
      <c r="K210" s="965"/>
      <c r="L210" s="966"/>
      <c r="M210" s="354">
        <f>M211</f>
        <v>3000000</v>
      </c>
      <c r="N210" s="377"/>
      <c r="O210" s="384"/>
      <c r="P210" s="43"/>
    </row>
    <row r="211" spans="1:16" ht="15.75">
      <c r="A211" s="296">
        <v>2</v>
      </c>
      <c r="B211" s="295">
        <v>1</v>
      </c>
      <c r="C211" s="295">
        <v>7</v>
      </c>
      <c r="D211" s="295">
        <v>2</v>
      </c>
      <c r="E211" s="99" t="s">
        <v>82</v>
      </c>
      <c r="F211" s="325"/>
      <c r="G211" s="325"/>
      <c r="H211" s="325"/>
      <c r="I211" s="325"/>
      <c r="J211" s="325"/>
      <c r="K211" s="325"/>
      <c r="L211" s="330"/>
      <c r="M211" s="354">
        <f>SUM(M213:M221)</f>
        <v>3000000</v>
      </c>
      <c r="N211" s="377"/>
      <c r="O211" s="384"/>
      <c r="P211" s="43"/>
    </row>
    <row r="212" spans="1:16" ht="15.75">
      <c r="A212" s="296"/>
      <c r="B212" s="295"/>
      <c r="C212" s="295"/>
      <c r="D212" s="295"/>
      <c r="E212" s="293" t="s">
        <v>122</v>
      </c>
      <c r="F212" s="325"/>
      <c r="G212" s="325"/>
      <c r="H212" s="325"/>
      <c r="I212" s="325"/>
      <c r="J212" s="325"/>
      <c r="K212" s="325"/>
      <c r="L212" s="330"/>
      <c r="M212" s="354"/>
      <c r="N212" s="377"/>
      <c r="O212" s="384"/>
      <c r="P212" s="43"/>
    </row>
    <row r="213" spans="1:16" ht="15.75">
      <c r="A213" s="296"/>
      <c r="B213" s="295"/>
      <c r="C213" s="295"/>
      <c r="D213" s="295"/>
      <c r="E213" s="293" t="s">
        <v>123</v>
      </c>
      <c r="F213" s="325">
        <v>1</v>
      </c>
      <c r="G213" s="325" t="s">
        <v>50</v>
      </c>
      <c r="H213" s="325"/>
      <c r="I213" s="325"/>
      <c r="J213" s="325"/>
      <c r="K213" s="325"/>
      <c r="L213" s="330">
        <v>150000</v>
      </c>
      <c r="M213" s="354">
        <f>F213*L213</f>
        <v>150000</v>
      </c>
      <c r="N213" s="377"/>
      <c r="O213" s="384"/>
      <c r="P213" s="43"/>
    </row>
    <row r="214" spans="1:16" ht="15.75">
      <c r="A214" s="296"/>
      <c r="B214" s="295"/>
      <c r="C214" s="295"/>
      <c r="D214" s="295"/>
      <c r="E214" s="293" t="s">
        <v>124</v>
      </c>
      <c r="F214" s="325">
        <v>1</v>
      </c>
      <c r="G214" s="325" t="s">
        <v>50</v>
      </c>
      <c r="H214" s="325"/>
      <c r="I214" s="325"/>
      <c r="J214" s="325"/>
      <c r="K214" s="325"/>
      <c r="L214" s="330">
        <v>125000</v>
      </c>
      <c r="M214" s="354">
        <f>F214*L214</f>
        <v>125000</v>
      </c>
      <c r="N214" s="377"/>
      <c r="O214" s="384"/>
      <c r="P214" s="43"/>
    </row>
    <row r="215" spans="1:16" ht="15.75">
      <c r="A215" s="296"/>
      <c r="B215" s="295"/>
      <c r="C215" s="295"/>
      <c r="D215" s="295"/>
      <c r="E215" s="293" t="s">
        <v>125</v>
      </c>
      <c r="F215" s="325">
        <v>1</v>
      </c>
      <c r="G215" s="325" t="s">
        <v>50</v>
      </c>
      <c r="H215" s="325"/>
      <c r="I215" s="325"/>
      <c r="J215" s="325"/>
      <c r="K215" s="325"/>
      <c r="L215" s="330">
        <v>100000</v>
      </c>
      <c r="M215" s="354">
        <f>F215*L215</f>
        <v>100000</v>
      </c>
      <c r="N215" s="377"/>
      <c r="O215" s="384"/>
      <c r="P215" s="43"/>
    </row>
    <row r="216" spans="1:16" ht="15.75">
      <c r="A216" s="296"/>
      <c r="B216" s="295"/>
      <c r="C216" s="295"/>
      <c r="D216" s="295"/>
      <c r="E216" s="293" t="s">
        <v>126</v>
      </c>
      <c r="F216" s="325">
        <v>5</v>
      </c>
      <c r="G216" s="325" t="s">
        <v>50</v>
      </c>
      <c r="H216" s="325"/>
      <c r="I216" s="325"/>
      <c r="J216" s="325"/>
      <c r="K216" s="325"/>
      <c r="L216" s="330">
        <v>75000</v>
      </c>
      <c r="M216" s="354">
        <f>F216*L216</f>
        <v>375000</v>
      </c>
      <c r="N216" s="377"/>
      <c r="O216" s="384"/>
      <c r="P216" s="43"/>
    </row>
    <row r="217" spans="1:16" ht="15.75">
      <c r="A217" s="296"/>
      <c r="B217" s="295"/>
      <c r="C217" s="295"/>
      <c r="D217" s="295"/>
      <c r="E217" s="293" t="s">
        <v>130</v>
      </c>
      <c r="F217" s="325">
        <v>1</v>
      </c>
      <c r="G217" s="325" t="s">
        <v>50</v>
      </c>
      <c r="H217" s="325">
        <v>30</v>
      </c>
      <c r="I217" s="325"/>
      <c r="J217" s="325"/>
      <c r="K217" s="325"/>
      <c r="L217" s="330">
        <v>20000</v>
      </c>
      <c r="M217" s="354">
        <f>F217*H217*L217</f>
        <v>600000</v>
      </c>
      <c r="N217" s="377"/>
      <c r="O217" s="384"/>
      <c r="P217" s="43"/>
    </row>
    <row r="218" spans="1:16" ht="15.75">
      <c r="A218" s="296"/>
      <c r="B218" s="295"/>
      <c r="C218" s="295"/>
      <c r="D218" s="295"/>
      <c r="E218" s="293" t="s">
        <v>131</v>
      </c>
      <c r="F218" s="325">
        <v>1</v>
      </c>
      <c r="G218" s="325" t="s">
        <v>50</v>
      </c>
      <c r="H218" s="325"/>
      <c r="I218" s="325"/>
      <c r="J218" s="325"/>
      <c r="K218" s="325"/>
      <c r="L218" s="330">
        <v>200000</v>
      </c>
      <c r="M218" s="354">
        <f>F218*L218</f>
        <v>200000</v>
      </c>
      <c r="N218" s="377"/>
      <c r="O218" s="384"/>
      <c r="P218" s="43"/>
    </row>
    <row r="219" spans="1:16" ht="15.75">
      <c r="A219" s="296"/>
      <c r="B219" s="295"/>
      <c r="C219" s="295"/>
      <c r="D219" s="295"/>
      <c r="E219" s="99" t="s">
        <v>127</v>
      </c>
      <c r="F219" s="325"/>
      <c r="G219" s="325"/>
      <c r="H219" s="325"/>
      <c r="I219" s="325"/>
      <c r="J219" s="325"/>
      <c r="K219" s="325"/>
      <c r="L219" s="330">
        <v>200000</v>
      </c>
      <c r="M219" s="354">
        <f>L219</f>
        <v>200000</v>
      </c>
      <c r="N219" s="377"/>
      <c r="O219" s="384"/>
      <c r="P219" s="43"/>
    </row>
    <row r="220" spans="1:16" ht="15.75">
      <c r="A220" s="296"/>
      <c r="B220" s="295"/>
      <c r="C220" s="295"/>
      <c r="D220" s="295"/>
      <c r="E220" s="99" t="s">
        <v>128</v>
      </c>
      <c r="F220" s="325"/>
      <c r="G220" s="325"/>
      <c r="H220" s="325"/>
      <c r="I220" s="325"/>
      <c r="J220" s="325"/>
      <c r="K220" s="325"/>
      <c r="L220" s="338">
        <v>250000</v>
      </c>
      <c r="M220" s="354">
        <f>L220</f>
        <v>250000</v>
      </c>
      <c r="N220" s="377"/>
      <c r="O220" s="384"/>
      <c r="P220" s="43"/>
    </row>
    <row r="221" spans="1:16" ht="15.75">
      <c r="A221" s="296"/>
      <c r="B221" s="295"/>
      <c r="C221" s="295"/>
      <c r="D221" s="295"/>
      <c r="E221" s="99" t="s">
        <v>129</v>
      </c>
      <c r="F221" s="325">
        <v>50</v>
      </c>
      <c r="G221" s="325" t="s">
        <v>50</v>
      </c>
      <c r="H221" s="325"/>
      <c r="I221" s="325"/>
      <c r="J221" s="325"/>
      <c r="K221" s="325"/>
      <c r="L221" s="330">
        <v>20000</v>
      </c>
      <c r="M221" s="354">
        <f>F221*L221</f>
        <v>1000000</v>
      </c>
      <c r="N221" s="377"/>
      <c r="O221" s="384"/>
      <c r="P221" s="43"/>
    </row>
    <row r="222" spans="1:16" ht="15.75">
      <c r="A222" s="296"/>
      <c r="B222" s="295"/>
      <c r="C222" s="295"/>
      <c r="D222" s="295"/>
      <c r="E222" s="99" t="s">
        <v>132</v>
      </c>
      <c r="F222" s="325"/>
      <c r="G222" s="325"/>
      <c r="H222" s="325"/>
      <c r="I222" s="325"/>
      <c r="J222" s="325"/>
      <c r="K222" s="325"/>
      <c r="L222" s="330"/>
      <c r="M222" s="354"/>
      <c r="N222" s="377"/>
      <c r="O222" s="384"/>
      <c r="P222" s="43"/>
    </row>
    <row r="223" spans="1:16" ht="15.75">
      <c r="A223" s="296"/>
      <c r="B223" s="295"/>
      <c r="C223" s="295"/>
      <c r="D223" s="295"/>
      <c r="E223" s="99"/>
      <c r="F223" s="325"/>
      <c r="G223" s="325"/>
      <c r="H223" s="325"/>
      <c r="I223" s="325"/>
      <c r="J223" s="325"/>
      <c r="K223" s="325"/>
      <c r="L223" s="330"/>
      <c r="M223" s="354"/>
      <c r="N223" s="377"/>
      <c r="O223" s="384"/>
      <c r="P223" s="43"/>
    </row>
    <row r="224" spans="1:16" ht="19.5" customHeight="1">
      <c r="A224" s="296">
        <v>2</v>
      </c>
      <c r="B224" s="295">
        <v>1</v>
      </c>
      <c r="C224" s="295">
        <v>8</v>
      </c>
      <c r="D224" s="295"/>
      <c r="E224" s="964" t="s">
        <v>582</v>
      </c>
      <c r="F224" s="965"/>
      <c r="G224" s="965"/>
      <c r="H224" s="965"/>
      <c r="I224" s="965"/>
      <c r="J224" s="965"/>
      <c r="K224" s="965"/>
      <c r="L224" s="966"/>
      <c r="M224" s="354">
        <f>M225</f>
        <v>3000000</v>
      </c>
      <c r="N224" s="377"/>
      <c r="O224" s="384"/>
      <c r="P224" s="43"/>
    </row>
    <row r="225" spans="1:16" ht="15.75">
      <c r="A225" s="296">
        <v>2</v>
      </c>
      <c r="B225" s="295">
        <v>1</v>
      </c>
      <c r="C225" s="295">
        <v>8</v>
      </c>
      <c r="D225" s="295">
        <v>2</v>
      </c>
      <c r="E225" s="99" t="s">
        <v>82</v>
      </c>
      <c r="F225" s="325"/>
      <c r="G225" s="325"/>
      <c r="H225" s="325"/>
      <c r="I225" s="325"/>
      <c r="J225" s="325"/>
      <c r="K225" s="325"/>
      <c r="L225" s="330"/>
      <c r="M225" s="354">
        <f>SUM(M227:M235)</f>
        <v>3000000</v>
      </c>
      <c r="N225" s="377"/>
      <c r="O225" s="384"/>
      <c r="P225" s="43"/>
    </row>
    <row r="226" spans="1:16" ht="15.75">
      <c r="A226" s="296"/>
      <c r="B226" s="295"/>
      <c r="C226" s="295"/>
      <c r="D226" s="295"/>
      <c r="E226" s="293" t="s">
        <v>122</v>
      </c>
      <c r="F226" s="325"/>
      <c r="G226" s="325"/>
      <c r="H226" s="325"/>
      <c r="I226" s="325"/>
      <c r="J226" s="325"/>
      <c r="K226" s="325"/>
      <c r="L226" s="330"/>
      <c r="M226" s="354"/>
      <c r="N226" s="377"/>
      <c r="O226" s="384"/>
      <c r="P226" s="43"/>
    </row>
    <row r="227" spans="1:16" ht="15.75">
      <c r="A227" s="296"/>
      <c r="B227" s="295"/>
      <c r="C227" s="295"/>
      <c r="D227" s="295"/>
      <c r="E227" s="293" t="s">
        <v>123</v>
      </c>
      <c r="F227" s="325">
        <v>1</v>
      </c>
      <c r="G227" s="325" t="s">
        <v>50</v>
      </c>
      <c r="H227" s="325"/>
      <c r="I227" s="325"/>
      <c r="J227" s="325"/>
      <c r="K227" s="325"/>
      <c r="L227" s="330">
        <v>150000</v>
      </c>
      <c r="M227" s="354">
        <f>F227*L227</f>
        <v>150000</v>
      </c>
      <c r="N227" s="377"/>
      <c r="O227" s="384"/>
      <c r="P227" s="43"/>
    </row>
    <row r="228" spans="1:16" ht="15.75">
      <c r="A228" s="296"/>
      <c r="B228" s="295"/>
      <c r="C228" s="295"/>
      <c r="D228" s="295"/>
      <c r="E228" s="293" t="s">
        <v>124</v>
      </c>
      <c r="F228" s="325">
        <v>1</v>
      </c>
      <c r="G228" s="325" t="s">
        <v>50</v>
      </c>
      <c r="H228" s="325"/>
      <c r="I228" s="325"/>
      <c r="J228" s="325"/>
      <c r="K228" s="325"/>
      <c r="L228" s="330">
        <v>125000</v>
      </c>
      <c r="M228" s="354">
        <f>F228*L228</f>
        <v>125000</v>
      </c>
      <c r="N228" s="377"/>
      <c r="O228" s="384"/>
      <c r="P228" s="43"/>
    </row>
    <row r="229" spans="1:16" ht="15.75">
      <c r="A229" s="296"/>
      <c r="B229" s="295"/>
      <c r="C229" s="295"/>
      <c r="D229" s="295"/>
      <c r="E229" s="293" t="s">
        <v>125</v>
      </c>
      <c r="F229" s="325">
        <v>1</v>
      </c>
      <c r="G229" s="325" t="s">
        <v>50</v>
      </c>
      <c r="H229" s="325"/>
      <c r="I229" s="325"/>
      <c r="J229" s="325"/>
      <c r="K229" s="325"/>
      <c r="L229" s="330">
        <v>100000</v>
      </c>
      <c r="M229" s="354">
        <f>F229*L229</f>
        <v>100000</v>
      </c>
      <c r="N229" s="377"/>
      <c r="O229" s="384"/>
      <c r="P229" s="43"/>
    </row>
    <row r="230" spans="1:16" ht="15.75">
      <c r="A230" s="296"/>
      <c r="B230" s="295"/>
      <c r="C230" s="295"/>
      <c r="D230" s="295"/>
      <c r="E230" s="293" t="s">
        <v>126</v>
      </c>
      <c r="F230" s="325">
        <v>5</v>
      </c>
      <c r="G230" s="325" t="s">
        <v>50</v>
      </c>
      <c r="H230" s="325"/>
      <c r="I230" s="325"/>
      <c r="J230" s="325"/>
      <c r="K230" s="325"/>
      <c r="L230" s="330">
        <v>75000</v>
      </c>
      <c r="M230" s="354">
        <f>F230*L230</f>
        <v>375000</v>
      </c>
      <c r="N230" s="377"/>
      <c r="O230" s="384"/>
      <c r="P230" s="43"/>
    </row>
    <row r="231" spans="1:16" ht="15.75">
      <c r="A231" s="296"/>
      <c r="B231" s="295"/>
      <c r="C231" s="295"/>
      <c r="D231" s="295"/>
      <c r="E231" s="293" t="s">
        <v>130</v>
      </c>
      <c r="F231" s="325">
        <v>1</v>
      </c>
      <c r="G231" s="325" t="s">
        <v>50</v>
      </c>
      <c r="H231" s="325">
        <v>30</v>
      </c>
      <c r="I231" s="325"/>
      <c r="J231" s="325"/>
      <c r="K231" s="325"/>
      <c r="L231" s="330">
        <v>20000</v>
      </c>
      <c r="M231" s="354">
        <f>F231*H231*L231</f>
        <v>600000</v>
      </c>
      <c r="N231" s="377"/>
      <c r="O231" s="384"/>
      <c r="P231" s="43"/>
    </row>
    <row r="232" spans="1:16" ht="15.75">
      <c r="A232" s="296"/>
      <c r="B232" s="295"/>
      <c r="C232" s="295"/>
      <c r="D232" s="295"/>
      <c r="E232" s="293" t="s">
        <v>131</v>
      </c>
      <c r="F232" s="325">
        <v>1</v>
      </c>
      <c r="G232" s="325" t="s">
        <v>50</v>
      </c>
      <c r="H232" s="325"/>
      <c r="I232" s="325"/>
      <c r="J232" s="325"/>
      <c r="K232" s="325"/>
      <c r="L232" s="330">
        <v>200000</v>
      </c>
      <c r="M232" s="354">
        <f>F232*L232</f>
        <v>200000</v>
      </c>
      <c r="N232" s="377"/>
      <c r="O232" s="384"/>
      <c r="P232" s="43"/>
    </row>
    <row r="233" spans="1:16" ht="15.75">
      <c r="A233" s="296"/>
      <c r="B233" s="295"/>
      <c r="C233" s="295"/>
      <c r="D233" s="295"/>
      <c r="E233" s="99" t="s">
        <v>127</v>
      </c>
      <c r="F233" s="325"/>
      <c r="G233" s="325"/>
      <c r="H233" s="325"/>
      <c r="I233" s="325"/>
      <c r="J233" s="325"/>
      <c r="K233" s="325"/>
      <c r="L233" s="330">
        <v>200000</v>
      </c>
      <c r="M233" s="354">
        <f>L233</f>
        <v>200000</v>
      </c>
      <c r="N233" s="377"/>
      <c r="O233" s="384"/>
      <c r="P233" s="43"/>
    </row>
    <row r="234" spans="1:16" ht="15.75">
      <c r="A234" s="296"/>
      <c r="B234" s="295"/>
      <c r="C234" s="295"/>
      <c r="D234" s="295"/>
      <c r="E234" s="99" t="s">
        <v>128</v>
      </c>
      <c r="F234" s="325"/>
      <c r="G234" s="325"/>
      <c r="H234" s="325"/>
      <c r="I234" s="325"/>
      <c r="J234" s="325"/>
      <c r="K234" s="325"/>
      <c r="L234" s="338">
        <v>250000</v>
      </c>
      <c r="M234" s="354">
        <f>L234</f>
        <v>250000</v>
      </c>
      <c r="N234" s="377"/>
      <c r="O234" s="384"/>
      <c r="P234" s="43"/>
    </row>
    <row r="235" spans="1:16" ht="15.75">
      <c r="A235" s="296"/>
      <c r="B235" s="295"/>
      <c r="C235" s="295"/>
      <c r="D235" s="295"/>
      <c r="E235" s="99" t="s">
        <v>129</v>
      </c>
      <c r="F235" s="325">
        <v>50</v>
      </c>
      <c r="G235" s="325" t="s">
        <v>50</v>
      </c>
      <c r="H235" s="325"/>
      <c r="I235" s="325"/>
      <c r="J235" s="325"/>
      <c r="K235" s="325"/>
      <c r="L235" s="330">
        <v>20000</v>
      </c>
      <c r="M235" s="354">
        <f>F235*L235</f>
        <v>1000000</v>
      </c>
      <c r="N235" s="377"/>
      <c r="O235" s="384"/>
      <c r="P235" s="43"/>
    </row>
    <row r="236" spans="1:16" ht="15.75">
      <c r="A236" s="296"/>
      <c r="B236" s="295"/>
      <c r="C236" s="295"/>
      <c r="D236" s="295"/>
      <c r="E236" s="99" t="s">
        <v>132</v>
      </c>
      <c r="F236" s="325"/>
      <c r="G236" s="325"/>
      <c r="H236" s="325"/>
      <c r="I236" s="325"/>
      <c r="J236" s="325"/>
      <c r="K236" s="325"/>
      <c r="L236" s="330"/>
      <c r="M236" s="354"/>
      <c r="N236" s="377"/>
      <c r="O236" s="384"/>
      <c r="P236" s="43"/>
    </row>
    <row r="237" spans="1:16" ht="15.75">
      <c r="A237" s="296"/>
      <c r="B237" s="295"/>
      <c r="C237" s="295"/>
      <c r="D237" s="295"/>
      <c r="E237" s="99"/>
      <c r="F237" s="325"/>
      <c r="G237" s="325"/>
      <c r="H237" s="325"/>
      <c r="I237" s="325"/>
      <c r="J237" s="325"/>
      <c r="K237" s="325"/>
      <c r="L237" s="330"/>
      <c r="M237" s="354"/>
      <c r="N237" s="377"/>
      <c r="O237" s="384"/>
      <c r="P237" s="43"/>
    </row>
    <row r="238" spans="1:16" ht="15.75">
      <c r="A238" s="296"/>
      <c r="B238" s="295"/>
      <c r="C238" s="295"/>
      <c r="D238" s="295"/>
      <c r="E238" s="99"/>
      <c r="F238" s="325"/>
      <c r="G238" s="325"/>
      <c r="H238" s="325"/>
      <c r="I238" s="325"/>
      <c r="J238" s="325"/>
      <c r="K238" s="325"/>
      <c r="L238" s="330"/>
      <c r="M238" s="354"/>
      <c r="N238" s="377"/>
      <c r="O238" s="384"/>
      <c r="P238" s="43"/>
    </row>
    <row r="239" spans="1:16" ht="15.75">
      <c r="A239" s="296">
        <v>2</v>
      </c>
      <c r="B239" s="295">
        <v>1</v>
      </c>
      <c r="C239" s="295">
        <v>9</v>
      </c>
      <c r="D239" s="295"/>
      <c r="E239" s="105" t="s">
        <v>136</v>
      </c>
      <c r="F239" s="325"/>
      <c r="G239" s="325"/>
      <c r="H239" s="325"/>
      <c r="I239" s="325"/>
      <c r="J239" s="325"/>
      <c r="K239" s="325"/>
      <c r="L239" s="330"/>
      <c r="M239" s="354">
        <f>M240</f>
        <v>7235000</v>
      </c>
      <c r="N239" s="377"/>
      <c r="O239" s="384"/>
      <c r="P239" s="43"/>
    </row>
    <row r="240" spans="1:16" ht="15.75">
      <c r="A240" s="296">
        <v>2</v>
      </c>
      <c r="B240" s="295">
        <v>1</v>
      </c>
      <c r="C240" s="295">
        <v>9</v>
      </c>
      <c r="D240" s="295">
        <v>2</v>
      </c>
      <c r="E240" s="99" t="s">
        <v>82</v>
      </c>
      <c r="F240" s="325"/>
      <c r="G240" s="325"/>
      <c r="H240" s="325"/>
      <c r="I240" s="325"/>
      <c r="J240" s="325"/>
      <c r="K240" s="325"/>
      <c r="L240" s="330"/>
      <c r="M240" s="354">
        <f>SUM(M241:M253)</f>
        <v>7235000</v>
      </c>
      <c r="N240" s="377"/>
      <c r="O240" s="384"/>
      <c r="P240" s="43"/>
    </row>
    <row r="241" spans="1:16" ht="15.75">
      <c r="A241" s="296"/>
      <c r="B241" s="295"/>
      <c r="C241" s="295"/>
      <c r="D241" s="295"/>
      <c r="E241" s="293" t="s">
        <v>122</v>
      </c>
      <c r="F241" s="325"/>
      <c r="G241" s="325"/>
      <c r="H241" s="325"/>
      <c r="I241" s="325"/>
      <c r="J241" s="325"/>
      <c r="K241" s="325"/>
      <c r="L241" s="330"/>
      <c r="M241" s="354">
        <f>SUM(L242:L245)</f>
        <v>835000</v>
      </c>
      <c r="N241" s="377"/>
      <c r="O241" s="384"/>
      <c r="P241" s="43"/>
    </row>
    <row r="242" spans="1:16" ht="15.75">
      <c r="A242" s="296"/>
      <c r="B242" s="295"/>
      <c r="C242" s="295"/>
      <c r="D242" s="295"/>
      <c r="E242" s="293" t="s">
        <v>123</v>
      </c>
      <c r="F242" s="325">
        <v>1</v>
      </c>
      <c r="G242" s="325" t="s">
        <v>50</v>
      </c>
      <c r="H242" s="330">
        <v>160000</v>
      </c>
      <c r="I242" s="325"/>
      <c r="J242" s="325"/>
      <c r="K242" s="325"/>
      <c r="L242" s="330">
        <f>F242*H242</f>
        <v>160000</v>
      </c>
      <c r="M242" s="354"/>
      <c r="N242" s="377"/>
      <c r="O242" s="384"/>
      <c r="P242" s="43"/>
    </row>
    <row r="243" spans="1:16" ht="15.75">
      <c r="A243" s="296"/>
      <c r="B243" s="295"/>
      <c r="C243" s="295"/>
      <c r="D243" s="295"/>
      <c r="E243" s="293" t="s">
        <v>124</v>
      </c>
      <c r="F243" s="325">
        <v>1</v>
      </c>
      <c r="G243" s="325" t="s">
        <v>50</v>
      </c>
      <c r="H243" s="330">
        <v>150000</v>
      </c>
      <c r="I243" s="325"/>
      <c r="J243" s="325"/>
      <c r="K243" s="325"/>
      <c r="L243" s="330">
        <f t="shared" ref="L243:L245" si="22">F243*H243</f>
        <v>150000</v>
      </c>
      <c r="M243" s="354"/>
      <c r="N243" s="377"/>
      <c r="O243" s="384"/>
      <c r="P243" s="43"/>
    </row>
    <row r="244" spans="1:16" ht="15.75">
      <c r="A244" s="296"/>
      <c r="B244" s="295"/>
      <c r="C244" s="295"/>
      <c r="D244" s="295"/>
      <c r="E244" s="293" t="s">
        <v>125</v>
      </c>
      <c r="F244" s="325">
        <v>1</v>
      </c>
      <c r="G244" s="325" t="s">
        <v>50</v>
      </c>
      <c r="H244" s="330">
        <v>125000</v>
      </c>
      <c r="I244" s="325"/>
      <c r="J244" s="325"/>
      <c r="K244" s="325"/>
      <c r="L244" s="330">
        <f t="shared" si="22"/>
        <v>125000</v>
      </c>
      <c r="M244" s="354"/>
      <c r="N244" s="377"/>
      <c r="O244" s="384"/>
      <c r="P244" s="43"/>
    </row>
    <row r="245" spans="1:16" ht="15.75">
      <c r="A245" s="296"/>
      <c r="B245" s="295"/>
      <c r="C245" s="295"/>
      <c r="D245" s="295"/>
      <c r="E245" s="293" t="s">
        <v>126</v>
      </c>
      <c r="F245" s="325">
        <v>4</v>
      </c>
      <c r="G245" s="325" t="s">
        <v>50</v>
      </c>
      <c r="H245" s="330">
        <v>100000</v>
      </c>
      <c r="I245" s="325"/>
      <c r="J245" s="325"/>
      <c r="K245" s="325"/>
      <c r="L245" s="330">
        <f t="shared" si="22"/>
        <v>400000</v>
      </c>
      <c r="M245" s="354"/>
      <c r="N245" s="377"/>
      <c r="O245" s="384"/>
      <c r="P245" s="43"/>
    </row>
    <row r="246" spans="1:16" ht="15.75">
      <c r="A246" s="296"/>
      <c r="B246" s="295"/>
      <c r="C246" s="295"/>
      <c r="D246" s="295"/>
      <c r="E246" s="293" t="s">
        <v>131</v>
      </c>
      <c r="F246" s="325"/>
      <c r="G246" s="325"/>
      <c r="H246" s="325"/>
      <c r="I246" s="325"/>
      <c r="J246" s="325">
        <v>2</v>
      </c>
      <c r="K246" s="325" t="s">
        <v>50</v>
      </c>
      <c r="L246" s="330">
        <v>200000</v>
      </c>
      <c r="M246" s="354">
        <f>J246*L246</f>
        <v>400000</v>
      </c>
      <c r="N246" s="377"/>
      <c r="O246" s="384"/>
      <c r="P246" s="43"/>
    </row>
    <row r="247" spans="1:16" ht="15.75">
      <c r="A247" s="296"/>
      <c r="B247" s="295"/>
      <c r="C247" s="295"/>
      <c r="D247" s="295"/>
      <c r="E247" s="99" t="s">
        <v>127</v>
      </c>
      <c r="F247" s="325"/>
      <c r="G247" s="325"/>
      <c r="H247" s="325"/>
      <c r="I247" s="325"/>
      <c r="J247" s="325"/>
      <c r="K247" s="325"/>
      <c r="L247" s="330">
        <v>200000</v>
      </c>
      <c r="M247" s="354">
        <f>L247</f>
        <v>200000</v>
      </c>
      <c r="N247" s="377"/>
      <c r="O247" s="384"/>
      <c r="P247" s="43"/>
    </row>
    <row r="248" spans="1:16" ht="15.75">
      <c r="A248" s="296"/>
      <c r="B248" s="295"/>
      <c r="C248" s="295"/>
      <c r="D248" s="295"/>
      <c r="E248" s="99" t="s">
        <v>128</v>
      </c>
      <c r="F248" s="325"/>
      <c r="G248" s="325"/>
      <c r="H248" s="325"/>
      <c r="I248" s="325"/>
      <c r="J248" s="325"/>
      <c r="K248" s="325"/>
      <c r="L248" s="338">
        <v>340000</v>
      </c>
      <c r="M248" s="354">
        <f>L248</f>
        <v>340000</v>
      </c>
      <c r="N248" s="377"/>
      <c r="O248" s="384"/>
      <c r="P248" s="43"/>
    </row>
    <row r="249" spans="1:16" ht="15.75">
      <c r="A249" s="296"/>
      <c r="B249" s="295"/>
      <c r="C249" s="295"/>
      <c r="D249" s="295"/>
      <c r="E249" s="99" t="s">
        <v>129</v>
      </c>
      <c r="F249" s="325"/>
      <c r="G249" s="325"/>
      <c r="H249" s="325"/>
      <c r="I249" s="325"/>
      <c r="J249" s="325">
        <v>18</v>
      </c>
      <c r="K249" s="325" t="s">
        <v>50</v>
      </c>
      <c r="L249" s="330">
        <v>20000</v>
      </c>
      <c r="M249" s="354">
        <f>J249*L249</f>
        <v>360000</v>
      </c>
      <c r="N249" s="377"/>
      <c r="O249" s="384"/>
      <c r="P249" s="43"/>
    </row>
    <row r="250" spans="1:16" ht="15.75">
      <c r="A250" s="296"/>
      <c r="B250" s="295"/>
      <c r="C250" s="295"/>
      <c r="D250" s="295"/>
      <c r="E250" s="99" t="s">
        <v>497</v>
      </c>
      <c r="F250" s="325"/>
      <c r="G250" s="325"/>
      <c r="H250" s="325"/>
      <c r="I250" s="325"/>
      <c r="J250" s="325">
        <v>1</v>
      </c>
      <c r="K250" s="325" t="s">
        <v>50</v>
      </c>
      <c r="L250" s="330">
        <v>500000</v>
      </c>
      <c r="M250" s="354">
        <f t="shared" ref="M250:M252" si="23">J250*L250</f>
        <v>500000</v>
      </c>
      <c r="N250" s="377"/>
      <c r="O250" s="384"/>
      <c r="P250" s="43"/>
    </row>
    <row r="251" spans="1:16" ht="15.75">
      <c r="A251" s="296"/>
      <c r="B251" s="295"/>
      <c r="C251" s="295"/>
      <c r="D251" s="295"/>
      <c r="E251" s="99" t="s">
        <v>498</v>
      </c>
      <c r="F251" s="325"/>
      <c r="G251" s="325"/>
      <c r="H251" s="325"/>
      <c r="I251" s="325"/>
      <c r="J251" s="325">
        <v>1</v>
      </c>
      <c r="K251" s="325" t="s">
        <v>50</v>
      </c>
      <c r="L251" s="330">
        <v>500000</v>
      </c>
      <c r="M251" s="354">
        <f t="shared" si="23"/>
        <v>500000</v>
      </c>
      <c r="N251" s="377"/>
      <c r="O251" s="384"/>
      <c r="P251" s="43"/>
    </row>
    <row r="252" spans="1:16" ht="15.75">
      <c r="A252" s="296"/>
      <c r="B252" s="295"/>
      <c r="C252" s="295"/>
      <c r="D252" s="295"/>
      <c r="E252" s="99" t="s">
        <v>727</v>
      </c>
      <c r="F252" s="325"/>
      <c r="G252" s="325"/>
      <c r="H252" s="325"/>
      <c r="I252" s="325"/>
      <c r="J252" s="325">
        <v>18</v>
      </c>
      <c r="K252" s="325" t="s">
        <v>50</v>
      </c>
      <c r="L252" s="330">
        <v>200000</v>
      </c>
      <c r="M252" s="354">
        <f t="shared" si="23"/>
        <v>3600000</v>
      </c>
      <c r="N252" s="377"/>
      <c r="O252" s="384"/>
      <c r="P252" s="43"/>
    </row>
    <row r="253" spans="1:16" ht="15.75">
      <c r="A253" s="296"/>
      <c r="B253" s="295"/>
      <c r="C253" s="295"/>
      <c r="D253" s="295"/>
      <c r="E253" s="99" t="s">
        <v>584</v>
      </c>
      <c r="F253" s="325"/>
      <c r="G253" s="325"/>
      <c r="H253" s="325"/>
      <c r="I253" s="325"/>
      <c r="J253" s="325">
        <v>2</v>
      </c>
      <c r="K253" s="325" t="s">
        <v>50</v>
      </c>
      <c r="L253" s="330">
        <v>250000</v>
      </c>
      <c r="M253" s="354">
        <v>500000</v>
      </c>
      <c r="N253" s="377"/>
      <c r="O253" s="384"/>
      <c r="P253" s="43"/>
    </row>
    <row r="254" spans="1:16" ht="15.75">
      <c r="A254" s="296"/>
      <c r="B254" s="295"/>
      <c r="C254" s="295"/>
      <c r="D254" s="295"/>
      <c r="E254" s="99"/>
      <c r="F254" s="325"/>
      <c r="G254" s="325"/>
      <c r="H254" s="325"/>
      <c r="I254" s="325"/>
      <c r="J254" s="325"/>
      <c r="K254" s="325"/>
      <c r="L254" s="330"/>
      <c r="M254" s="354"/>
      <c r="N254" s="377"/>
      <c r="O254" s="384"/>
      <c r="P254" s="43"/>
    </row>
    <row r="255" spans="1:16" ht="15.75">
      <c r="A255" s="296"/>
      <c r="B255" s="295"/>
      <c r="C255" s="295"/>
      <c r="D255" s="295"/>
      <c r="E255" s="99"/>
      <c r="F255" s="325"/>
      <c r="G255" s="325"/>
      <c r="H255" s="325"/>
      <c r="I255" s="325"/>
      <c r="J255" s="325"/>
      <c r="K255" s="325"/>
      <c r="L255" s="330"/>
      <c r="M255" s="354"/>
      <c r="N255" s="377"/>
      <c r="O255" s="384"/>
      <c r="P255" s="43"/>
    </row>
    <row r="256" spans="1:16" ht="15.75">
      <c r="A256" s="296">
        <v>2</v>
      </c>
      <c r="B256" s="295">
        <v>1</v>
      </c>
      <c r="C256" s="295">
        <v>10</v>
      </c>
      <c r="D256" s="295"/>
      <c r="E256" s="105" t="s">
        <v>137</v>
      </c>
      <c r="F256" s="325"/>
      <c r="G256" s="325"/>
      <c r="H256" s="325"/>
      <c r="I256" s="325"/>
      <c r="J256" s="325"/>
      <c r="K256" s="325"/>
      <c r="L256" s="330"/>
      <c r="M256" s="354">
        <f>M257</f>
        <v>1700000</v>
      </c>
      <c r="N256" s="377"/>
      <c r="O256" s="384"/>
      <c r="P256" s="43"/>
    </row>
    <row r="257" spans="1:16" ht="15.75">
      <c r="A257" s="296">
        <v>2</v>
      </c>
      <c r="B257" s="295">
        <v>1</v>
      </c>
      <c r="C257" s="295">
        <v>10</v>
      </c>
      <c r="D257" s="295">
        <v>2</v>
      </c>
      <c r="E257" s="99" t="s">
        <v>82</v>
      </c>
      <c r="F257" s="325"/>
      <c r="G257" s="325"/>
      <c r="H257" s="325"/>
      <c r="I257" s="325"/>
      <c r="J257" s="325"/>
      <c r="K257" s="325"/>
      <c r="L257" s="330"/>
      <c r="M257" s="354">
        <f>SUM(M258:M260)</f>
        <v>1700000</v>
      </c>
      <c r="N257" s="377"/>
      <c r="O257" s="384"/>
      <c r="P257" s="43"/>
    </row>
    <row r="258" spans="1:16" ht="15.75">
      <c r="A258" s="296"/>
      <c r="B258" s="295"/>
      <c r="C258" s="295"/>
      <c r="D258" s="295"/>
      <c r="E258" s="99" t="s">
        <v>127</v>
      </c>
      <c r="F258" s="325"/>
      <c r="G258" s="325"/>
      <c r="H258" s="325"/>
      <c r="I258" s="325"/>
      <c r="J258" s="325"/>
      <c r="K258" s="325"/>
      <c r="L258" s="330"/>
      <c r="M258" s="354">
        <v>100000</v>
      </c>
      <c r="N258" s="377"/>
      <c r="O258" s="384"/>
      <c r="P258" s="43"/>
    </row>
    <row r="259" spans="1:16" ht="15.75">
      <c r="A259" s="296"/>
      <c r="B259" s="295"/>
      <c r="C259" s="295"/>
      <c r="D259" s="295"/>
      <c r="E259" s="99" t="s">
        <v>128</v>
      </c>
      <c r="F259" s="325"/>
      <c r="G259" s="325"/>
      <c r="H259" s="325"/>
      <c r="I259" s="325"/>
      <c r="J259" s="325"/>
      <c r="K259" s="325"/>
      <c r="L259" s="330"/>
      <c r="M259" s="354">
        <v>300000</v>
      </c>
      <c r="N259" s="377"/>
      <c r="O259" s="384"/>
      <c r="P259" s="43"/>
    </row>
    <row r="260" spans="1:16" ht="15.75">
      <c r="A260" s="296"/>
      <c r="B260" s="295"/>
      <c r="C260" s="295"/>
      <c r="D260" s="295"/>
      <c r="E260" s="99" t="s">
        <v>129</v>
      </c>
      <c r="F260" s="325"/>
      <c r="G260" s="325"/>
      <c r="H260" s="325"/>
      <c r="I260" s="325"/>
      <c r="J260" s="325">
        <v>65</v>
      </c>
      <c r="K260" s="325" t="s">
        <v>50</v>
      </c>
      <c r="L260" s="330">
        <v>20000</v>
      </c>
      <c r="M260" s="354">
        <f>J260*L260</f>
        <v>1300000</v>
      </c>
      <c r="N260" s="377"/>
      <c r="O260" s="384"/>
      <c r="P260" s="43"/>
    </row>
    <row r="261" spans="1:16" ht="15.75">
      <c r="A261" s="296"/>
      <c r="B261" s="295"/>
      <c r="C261" s="295"/>
      <c r="D261" s="295"/>
      <c r="E261" s="99"/>
      <c r="F261" s="325"/>
      <c r="G261" s="325"/>
      <c r="H261" s="325"/>
      <c r="I261" s="325"/>
      <c r="J261" s="325"/>
      <c r="K261" s="325"/>
      <c r="L261" s="330"/>
      <c r="M261" s="354"/>
      <c r="N261" s="377"/>
      <c r="O261" s="384"/>
      <c r="P261" s="43"/>
    </row>
    <row r="262" spans="1:16" ht="15.75">
      <c r="A262" s="296"/>
      <c r="B262" s="295"/>
      <c r="C262" s="295"/>
      <c r="D262" s="295"/>
      <c r="E262" s="99"/>
      <c r="F262" s="325"/>
      <c r="G262" s="325"/>
      <c r="H262" s="325"/>
      <c r="I262" s="325"/>
      <c r="J262" s="325"/>
      <c r="K262" s="325"/>
      <c r="L262" s="330"/>
      <c r="M262" s="354"/>
      <c r="N262" s="377"/>
      <c r="O262" s="384"/>
      <c r="P262" s="43"/>
    </row>
    <row r="263" spans="1:16" ht="15.75">
      <c r="A263" s="296">
        <v>2</v>
      </c>
      <c r="B263" s="295">
        <v>1</v>
      </c>
      <c r="C263" s="295">
        <v>11</v>
      </c>
      <c r="D263" s="295"/>
      <c r="E263" s="964" t="s">
        <v>499</v>
      </c>
      <c r="F263" s="965"/>
      <c r="G263" s="965"/>
      <c r="H263" s="965"/>
      <c r="I263" s="965"/>
      <c r="J263" s="965"/>
      <c r="K263" s="965"/>
      <c r="L263" s="966"/>
      <c r="M263" s="354">
        <f>M264</f>
        <v>4275000</v>
      </c>
      <c r="N263" s="377"/>
      <c r="O263" s="384"/>
      <c r="P263" s="43"/>
    </row>
    <row r="264" spans="1:16" ht="15.75">
      <c r="A264" s="296">
        <v>2</v>
      </c>
      <c r="B264" s="295">
        <v>1</v>
      </c>
      <c r="C264" s="295">
        <v>11</v>
      </c>
      <c r="D264" s="295">
        <v>2</v>
      </c>
      <c r="E264" s="99" t="s">
        <v>82</v>
      </c>
      <c r="F264" s="325"/>
      <c r="G264" s="325"/>
      <c r="H264" s="325"/>
      <c r="I264" s="325"/>
      <c r="J264" s="325"/>
      <c r="K264" s="325"/>
      <c r="L264" s="330"/>
      <c r="M264" s="354">
        <f>SUM(M265:M268)</f>
        <v>4275000</v>
      </c>
      <c r="N264" s="377"/>
      <c r="O264" s="384"/>
      <c r="P264" s="43"/>
    </row>
    <row r="265" spans="1:16" ht="15.75">
      <c r="A265" s="296"/>
      <c r="B265" s="295"/>
      <c r="C265" s="295"/>
      <c r="D265" s="295"/>
      <c r="E265" s="293" t="s">
        <v>131</v>
      </c>
      <c r="F265" s="325">
        <v>1</v>
      </c>
      <c r="G265" s="325" t="s">
        <v>50</v>
      </c>
      <c r="H265" s="325"/>
      <c r="I265" s="325"/>
      <c r="J265" s="325"/>
      <c r="K265" s="325"/>
      <c r="L265" s="330">
        <v>200000</v>
      </c>
      <c r="M265" s="354">
        <f>L265*F265</f>
        <v>200000</v>
      </c>
      <c r="N265" s="377"/>
      <c r="O265" s="384"/>
      <c r="P265" s="43"/>
    </row>
    <row r="266" spans="1:16" ht="15.75">
      <c r="A266" s="296"/>
      <c r="B266" s="295"/>
      <c r="C266" s="295"/>
      <c r="D266" s="295"/>
      <c r="E266" s="99" t="s">
        <v>127</v>
      </c>
      <c r="F266" s="325"/>
      <c r="G266" s="325"/>
      <c r="H266" s="325"/>
      <c r="I266" s="325"/>
      <c r="J266" s="325"/>
      <c r="K266" s="325"/>
      <c r="L266" s="330">
        <v>120000</v>
      </c>
      <c r="M266" s="354">
        <f>L266</f>
        <v>120000</v>
      </c>
      <c r="N266" s="377"/>
      <c r="O266" s="384"/>
      <c r="P266" s="43"/>
    </row>
    <row r="267" spans="1:16" ht="15.75">
      <c r="A267" s="296"/>
      <c r="B267" s="295"/>
      <c r="C267" s="295"/>
      <c r="D267" s="295"/>
      <c r="E267" s="99" t="s">
        <v>128</v>
      </c>
      <c r="F267" s="325">
        <v>1</v>
      </c>
      <c r="G267" s="325" t="s">
        <v>50</v>
      </c>
      <c r="H267" s="325">
        <v>12</v>
      </c>
      <c r="I267" s="325"/>
      <c r="J267" s="325"/>
      <c r="K267" s="325" t="s">
        <v>50</v>
      </c>
      <c r="L267" s="330">
        <v>50000</v>
      </c>
      <c r="M267" s="354">
        <f t="shared" ref="M267" si="24">F267*H267*L267</f>
        <v>600000</v>
      </c>
      <c r="N267" s="377"/>
      <c r="O267" s="384"/>
      <c r="P267" s="43"/>
    </row>
    <row r="268" spans="1:16" ht="15.75">
      <c r="A268" s="296"/>
      <c r="B268" s="295"/>
      <c r="C268" s="295"/>
      <c r="D268" s="295"/>
      <c r="E268" s="99" t="s">
        <v>829</v>
      </c>
      <c r="F268" s="325">
        <v>3355</v>
      </c>
      <c r="G268" s="325" t="s">
        <v>803</v>
      </c>
      <c r="H268" s="325"/>
      <c r="I268" s="325"/>
      <c r="J268" s="325"/>
      <c r="K268" s="325"/>
      <c r="L268" s="330">
        <v>1000</v>
      </c>
      <c r="M268" s="354">
        <f>L268*F268</f>
        <v>3355000</v>
      </c>
      <c r="N268" s="377"/>
      <c r="O268" s="384"/>
      <c r="P268" s="43"/>
    </row>
    <row r="269" spans="1:16" ht="15.75">
      <c r="A269" s="296"/>
      <c r="B269" s="295"/>
      <c r="C269" s="295"/>
      <c r="D269" s="295"/>
      <c r="E269" s="99"/>
      <c r="F269" s="325"/>
      <c r="G269" s="325"/>
      <c r="H269" s="325"/>
      <c r="I269" s="325"/>
      <c r="J269" s="325"/>
      <c r="K269" s="325"/>
      <c r="L269" s="330"/>
      <c r="M269" s="354"/>
      <c r="N269" s="377"/>
      <c r="O269" s="384"/>
      <c r="P269" s="43"/>
    </row>
    <row r="270" spans="1:16" ht="15.75">
      <c r="A270" s="296"/>
      <c r="B270" s="295"/>
      <c r="C270" s="295"/>
      <c r="D270" s="295"/>
      <c r="E270" s="99"/>
      <c r="F270" s="325"/>
      <c r="G270" s="325"/>
      <c r="H270" s="325"/>
      <c r="I270" s="325"/>
      <c r="J270" s="325"/>
      <c r="K270" s="325"/>
      <c r="L270" s="330"/>
      <c r="M270" s="354"/>
      <c r="N270" s="377"/>
      <c r="O270" s="384"/>
      <c r="P270" s="43"/>
    </row>
    <row r="271" spans="1:16" ht="15.75">
      <c r="A271" s="296">
        <v>2</v>
      </c>
      <c r="B271" s="295">
        <v>1</v>
      </c>
      <c r="C271" s="295">
        <v>12</v>
      </c>
      <c r="D271" s="295"/>
      <c r="E271" s="105" t="s">
        <v>624</v>
      </c>
      <c r="F271" s="325"/>
      <c r="G271" s="325"/>
      <c r="H271" s="325"/>
      <c r="I271" s="325"/>
      <c r="J271" s="325"/>
      <c r="K271" s="325"/>
      <c r="L271" s="330"/>
      <c r="M271" s="354">
        <f>M272</f>
        <v>3500000</v>
      </c>
      <c r="N271" s="377"/>
      <c r="O271" s="384"/>
      <c r="P271" s="43"/>
    </row>
    <row r="272" spans="1:16" ht="15.75">
      <c r="A272" s="296">
        <v>2</v>
      </c>
      <c r="B272" s="295">
        <v>1</v>
      </c>
      <c r="C272" s="295">
        <v>12</v>
      </c>
      <c r="D272" s="295">
        <v>2</v>
      </c>
      <c r="E272" s="99" t="s">
        <v>82</v>
      </c>
      <c r="F272" s="325"/>
      <c r="G272" s="325"/>
      <c r="H272" s="325"/>
      <c r="I272" s="325"/>
      <c r="J272" s="325"/>
      <c r="K272" s="325"/>
      <c r="L272" s="330"/>
      <c r="M272" s="354">
        <f>SUM(M273:M279)</f>
        <v>3500000</v>
      </c>
      <c r="N272" s="377"/>
      <c r="O272" s="384"/>
      <c r="P272" s="43"/>
    </row>
    <row r="273" spans="1:16" ht="15.75">
      <c r="A273" s="296"/>
      <c r="B273" s="295"/>
      <c r="C273" s="295"/>
      <c r="D273" s="295"/>
      <c r="E273" s="99" t="s">
        <v>129</v>
      </c>
      <c r="F273" s="325"/>
      <c r="G273" s="325">
        <v>10</v>
      </c>
      <c r="H273" s="325" t="s">
        <v>50</v>
      </c>
      <c r="I273" s="333"/>
      <c r="J273" s="333"/>
      <c r="K273" s="333"/>
      <c r="L273" s="333">
        <v>20000</v>
      </c>
      <c r="M273" s="354">
        <v>200000</v>
      </c>
      <c r="N273" s="377"/>
      <c r="O273" s="384"/>
      <c r="P273" s="43"/>
    </row>
    <row r="274" spans="1:16" ht="15.75">
      <c r="A274" s="296"/>
      <c r="B274" s="295"/>
      <c r="C274" s="295"/>
      <c r="D274" s="295"/>
      <c r="E274" s="293" t="s">
        <v>131</v>
      </c>
      <c r="F274" s="339"/>
      <c r="G274" s="339"/>
      <c r="H274" s="339"/>
      <c r="I274" s="339"/>
      <c r="J274" s="333">
        <v>2</v>
      </c>
      <c r="K274" s="333" t="s">
        <v>50</v>
      </c>
      <c r="L274" s="333">
        <v>150000</v>
      </c>
      <c r="M274" s="354">
        <f>J274*L274</f>
        <v>300000</v>
      </c>
      <c r="N274" s="377"/>
      <c r="O274" s="384"/>
      <c r="P274" s="43"/>
    </row>
    <row r="275" spans="1:16" ht="15.75">
      <c r="A275" s="296"/>
      <c r="B275" s="295"/>
      <c r="C275" s="295"/>
      <c r="D275" s="295"/>
      <c r="E275" s="99" t="s">
        <v>127</v>
      </c>
      <c r="F275" s="325"/>
      <c r="G275" s="325"/>
      <c r="H275" s="325"/>
      <c r="I275" s="333"/>
      <c r="J275" s="333"/>
      <c r="K275" s="333"/>
      <c r="L275" s="333"/>
      <c r="M275" s="354">
        <v>300000</v>
      </c>
      <c r="N275" s="377"/>
      <c r="O275" s="384"/>
      <c r="P275" s="43"/>
    </row>
    <row r="276" spans="1:16" ht="15.75">
      <c r="A276" s="296"/>
      <c r="B276" s="295"/>
      <c r="C276" s="295"/>
      <c r="D276" s="295"/>
      <c r="E276" s="99" t="s">
        <v>128</v>
      </c>
      <c r="F276" s="325"/>
      <c r="G276" s="325"/>
      <c r="H276" s="325"/>
      <c r="I276" s="325"/>
      <c r="J276" s="325"/>
      <c r="K276" s="325"/>
      <c r="L276" s="330"/>
      <c r="M276" s="354">
        <v>200000</v>
      </c>
      <c r="N276" s="377"/>
      <c r="O276" s="384"/>
      <c r="P276" s="43"/>
    </row>
    <row r="277" spans="1:16" ht="15.75">
      <c r="A277" s="296"/>
      <c r="B277" s="295"/>
      <c r="C277" s="295"/>
      <c r="D277" s="295"/>
      <c r="E277" s="99" t="s">
        <v>832</v>
      </c>
      <c r="F277" s="325"/>
      <c r="G277" s="325">
        <v>4</v>
      </c>
      <c r="H277" s="325" t="s">
        <v>50</v>
      </c>
      <c r="I277" s="325"/>
      <c r="J277" s="325"/>
      <c r="K277" s="325"/>
      <c r="L277" s="330">
        <v>300000</v>
      </c>
      <c r="M277" s="354">
        <f>L277*G277</f>
        <v>1200000</v>
      </c>
      <c r="N277" s="377"/>
      <c r="O277" s="384"/>
      <c r="P277" s="43"/>
    </row>
    <row r="278" spans="1:16" ht="15.75">
      <c r="A278" s="296"/>
      <c r="B278" s="295"/>
      <c r="C278" s="295"/>
      <c r="D278" s="295"/>
      <c r="E278" s="99" t="s">
        <v>502</v>
      </c>
      <c r="F278" s="325"/>
      <c r="G278" s="325"/>
      <c r="H278" s="325"/>
      <c r="I278" s="325"/>
      <c r="J278" s="325"/>
      <c r="K278" s="325"/>
      <c r="L278" s="330"/>
      <c r="M278" s="354">
        <v>300000</v>
      </c>
      <c r="N278" s="377"/>
      <c r="O278" s="384"/>
      <c r="P278" s="43"/>
    </row>
    <row r="279" spans="1:16" ht="15.75">
      <c r="A279" s="296">
        <v>2</v>
      </c>
      <c r="B279" s="295">
        <v>1</v>
      </c>
      <c r="C279" s="295">
        <v>12</v>
      </c>
      <c r="D279" s="295">
        <v>3</v>
      </c>
      <c r="E279" s="99" t="s">
        <v>114</v>
      </c>
      <c r="F279" s="325"/>
      <c r="G279" s="325"/>
      <c r="H279" s="325"/>
      <c r="I279" s="325"/>
      <c r="J279" s="325"/>
      <c r="K279" s="325"/>
      <c r="L279" s="330"/>
      <c r="M279" s="354">
        <f>L280</f>
        <v>1000000</v>
      </c>
      <c r="N279" s="377"/>
      <c r="O279" s="384"/>
      <c r="P279" s="43"/>
    </row>
    <row r="280" spans="1:16" ht="15.75">
      <c r="A280" s="296"/>
      <c r="B280" s="295"/>
      <c r="C280" s="295"/>
      <c r="D280" s="295"/>
      <c r="E280" s="99" t="s">
        <v>625</v>
      </c>
      <c r="F280" s="325"/>
      <c r="G280" s="325"/>
      <c r="H280" s="325"/>
      <c r="I280" s="325"/>
      <c r="J280" s="325"/>
      <c r="K280" s="325"/>
      <c r="L280" s="330">
        <v>1000000</v>
      </c>
      <c r="M280" s="354"/>
      <c r="N280" s="377"/>
      <c r="O280" s="384"/>
      <c r="P280" s="43"/>
    </row>
    <row r="281" spans="1:16" ht="15.75">
      <c r="A281" s="296"/>
      <c r="B281" s="295"/>
      <c r="C281" s="295"/>
      <c r="D281" s="295"/>
      <c r="E281" s="99"/>
      <c r="F281" s="325"/>
      <c r="G281" s="325"/>
      <c r="H281" s="325"/>
      <c r="I281" s="325"/>
      <c r="J281" s="325"/>
      <c r="K281" s="325"/>
      <c r="L281" s="330"/>
      <c r="M281" s="354"/>
      <c r="N281" s="377"/>
      <c r="O281" s="384"/>
      <c r="P281" s="43"/>
    </row>
    <row r="282" spans="1:16" ht="15.75">
      <c r="A282" s="296"/>
      <c r="B282" s="295"/>
      <c r="C282" s="295"/>
      <c r="D282" s="295"/>
      <c r="E282" s="99"/>
      <c r="F282" s="325"/>
      <c r="G282" s="325"/>
      <c r="H282" s="325"/>
      <c r="I282" s="325"/>
      <c r="J282" s="325"/>
      <c r="K282" s="325"/>
      <c r="L282" s="330"/>
      <c r="M282" s="354"/>
      <c r="N282" s="377"/>
      <c r="O282" s="384"/>
      <c r="P282" s="43"/>
    </row>
    <row r="283" spans="1:16" ht="15.75">
      <c r="A283" s="296">
        <v>2</v>
      </c>
      <c r="B283" s="295">
        <v>1</v>
      </c>
      <c r="C283" s="295">
        <v>13</v>
      </c>
      <c r="D283" s="295"/>
      <c r="E283" s="105" t="s">
        <v>148</v>
      </c>
      <c r="F283" s="325"/>
      <c r="G283" s="325"/>
      <c r="H283" s="325"/>
      <c r="I283" s="325"/>
      <c r="J283" s="325"/>
      <c r="K283" s="325"/>
      <c r="L283" s="330"/>
      <c r="M283" s="354">
        <f>M284</f>
        <v>8070000</v>
      </c>
      <c r="N283" s="377"/>
      <c r="O283" s="384"/>
      <c r="P283" s="43"/>
    </row>
    <row r="284" spans="1:16" ht="15.75">
      <c r="A284" s="296">
        <v>2</v>
      </c>
      <c r="B284" s="295">
        <v>1</v>
      </c>
      <c r="C284" s="295">
        <v>13</v>
      </c>
      <c r="D284" s="295">
        <v>2</v>
      </c>
      <c r="E284" s="99" t="s">
        <v>82</v>
      </c>
      <c r="F284" s="325"/>
      <c r="G284" s="325"/>
      <c r="H284" s="325"/>
      <c r="I284" s="325"/>
      <c r="J284" s="325"/>
      <c r="K284" s="325"/>
      <c r="L284" s="330"/>
      <c r="M284" s="354">
        <f>SUM(M285:M293)</f>
        <v>8070000</v>
      </c>
      <c r="N284" s="377"/>
      <c r="O284" s="384"/>
      <c r="P284" s="43"/>
    </row>
    <row r="285" spans="1:16" ht="15.75">
      <c r="A285" s="296"/>
      <c r="B285" s="295"/>
      <c r="C285" s="295"/>
      <c r="D285" s="295"/>
      <c r="E285" s="293" t="s">
        <v>149</v>
      </c>
      <c r="F285" s="325"/>
      <c r="G285" s="325"/>
      <c r="H285" s="325"/>
      <c r="I285" s="325"/>
      <c r="J285" s="325"/>
      <c r="K285" s="325"/>
      <c r="L285" s="330"/>
      <c r="M285" s="354">
        <f>SUM(L286:L289)</f>
        <v>2070000</v>
      </c>
      <c r="N285" s="377"/>
      <c r="O285" s="384"/>
      <c r="P285" s="43"/>
    </row>
    <row r="286" spans="1:16" ht="15.75">
      <c r="A286" s="296"/>
      <c r="B286" s="295"/>
      <c r="C286" s="295"/>
      <c r="D286" s="295"/>
      <c r="E286" s="293" t="s">
        <v>123</v>
      </c>
      <c r="F286" s="325"/>
      <c r="G286" s="325">
        <v>1</v>
      </c>
      <c r="H286" s="325" t="s">
        <v>50</v>
      </c>
      <c r="I286" s="333">
        <v>160000</v>
      </c>
      <c r="J286" s="325" t="s">
        <v>50</v>
      </c>
      <c r="K286" s="325">
        <v>2</v>
      </c>
      <c r="L286" s="330">
        <f>G286*I286*K286</f>
        <v>320000</v>
      </c>
      <c r="M286" s="354"/>
      <c r="N286" s="377"/>
      <c r="O286" s="384"/>
      <c r="P286" s="43"/>
    </row>
    <row r="287" spans="1:16" ht="15.75">
      <c r="A287" s="296"/>
      <c r="B287" s="295"/>
      <c r="C287" s="295"/>
      <c r="D287" s="295"/>
      <c r="E287" s="293" t="s">
        <v>124</v>
      </c>
      <c r="F287" s="325"/>
      <c r="G287" s="325">
        <v>1</v>
      </c>
      <c r="H287" s="325" t="s">
        <v>50</v>
      </c>
      <c r="I287" s="333">
        <v>150000</v>
      </c>
      <c r="J287" s="325" t="s">
        <v>50</v>
      </c>
      <c r="K287" s="325">
        <v>2</v>
      </c>
      <c r="L287" s="330">
        <f t="shared" ref="L287:L289" si="25">G287*I287*K287</f>
        <v>300000</v>
      </c>
      <c r="M287" s="354"/>
      <c r="N287" s="377"/>
      <c r="O287" s="384"/>
      <c r="P287" s="43"/>
    </row>
    <row r="288" spans="1:16" ht="15.75">
      <c r="A288" s="296"/>
      <c r="B288" s="295"/>
      <c r="C288" s="295"/>
      <c r="D288" s="295"/>
      <c r="E288" s="293" t="s">
        <v>125</v>
      </c>
      <c r="F288" s="325"/>
      <c r="G288" s="325">
        <v>1</v>
      </c>
      <c r="H288" s="325" t="s">
        <v>50</v>
      </c>
      <c r="I288" s="333">
        <v>125000</v>
      </c>
      <c r="J288" s="325" t="s">
        <v>50</v>
      </c>
      <c r="K288" s="325">
        <v>2</v>
      </c>
      <c r="L288" s="330">
        <f t="shared" si="25"/>
        <v>250000</v>
      </c>
      <c r="M288" s="354"/>
      <c r="N288" s="377"/>
      <c r="O288" s="384"/>
      <c r="P288" s="43"/>
    </row>
    <row r="289" spans="1:16" ht="15.75">
      <c r="A289" s="296"/>
      <c r="B289" s="295"/>
      <c r="C289" s="295"/>
      <c r="D289" s="295"/>
      <c r="E289" s="293" t="s">
        <v>126</v>
      </c>
      <c r="F289" s="325"/>
      <c r="G289" s="325">
        <v>6</v>
      </c>
      <c r="H289" s="325" t="s">
        <v>50</v>
      </c>
      <c r="I289" s="333">
        <v>100000</v>
      </c>
      <c r="J289" s="325" t="s">
        <v>50</v>
      </c>
      <c r="K289" s="325">
        <v>2</v>
      </c>
      <c r="L289" s="330">
        <f t="shared" si="25"/>
        <v>1200000</v>
      </c>
      <c r="M289" s="354"/>
      <c r="N289" s="377"/>
      <c r="O289" s="384"/>
      <c r="P289" s="43"/>
    </row>
    <row r="290" spans="1:16" ht="15.75">
      <c r="A290" s="296"/>
      <c r="B290" s="295"/>
      <c r="C290" s="295"/>
      <c r="D290" s="295"/>
      <c r="E290" s="99" t="s">
        <v>728</v>
      </c>
      <c r="F290" s="325"/>
      <c r="G290" s="325">
        <v>18</v>
      </c>
      <c r="H290" s="325" t="s">
        <v>50</v>
      </c>
      <c r="I290" s="333">
        <v>2</v>
      </c>
      <c r="J290" s="325" t="s">
        <v>50</v>
      </c>
      <c r="K290" s="325"/>
      <c r="L290" s="330">
        <v>100000</v>
      </c>
      <c r="M290" s="354">
        <f>G290*I290*L290</f>
        <v>3600000</v>
      </c>
      <c r="N290" s="377"/>
      <c r="O290" s="384"/>
      <c r="P290" s="43"/>
    </row>
    <row r="291" spans="1:16" ht="15.75">
      <c r="A291" s="296"/>
      <c r="B291" s="295"/>
      <c r="C291" s="295"/>
      <c r="D291" s="295"/>
      <c r="E291" s="99" t="s">
        <v>127</v>
      </c>
      <c r="F291" s="325"/>
      <c r="G291" s="325"/>
      <c r="H291" s="325"/>
      <c r="I291" s="325"/>
      <c r="J291" s="325"/>
      <c r="K291" s="325"/>
      <c r="L291" s="330"/>
      <c r="M291" s="354">
        <v>200000</v>
      </c>
      <c r="N291" s="377"/>
      <c r="O291" s="384"/>
      <c r="P291" s="43"/>
    </row>
    <row r="292" spans="1:16" ht="15.75">
      <c r="A292" s="296"/>
      <c r="B292" s="295"/>
      <c r="C292" s="295"/>
      <c r="D292" s="295"/>
      <c r="E292" s="99" t="s">
        <v>128</v>
      </c>
      <c r="F292" s="325"/>
      <c r="G292" s="325"/>
      <c r="H292" s="325"/>
      <c r="I292" s="325"/>
      <c r="J292" s="325"/>
      <c r="K292" s="325"/>
      <c r="L292" s="330"/>
      <c r="M292" s="354">
        <v>200000</v>
      </c>
      <c r="N292" s="377"/>
      <c r="O292" s="384"/>
      <c r="P292" s="43"/>
    </row>
    <row r="293" spans="1:16" ht="15.75">
      <c r="A293" s="296"/>
      <c r="B293" s="295"/>
      <c r="C293" s="295"/>
      <c r="D293" s="295"/>
      <c r="E293" s="99" t="s">
        <v>129</v>
      </c>
      <c r="F293" s="325"/>
      <c r="G293" s="325"/>
      <c r="H293" s="325">
        <v>2</v>
      </c>
      <c r="I293" s="325" t="s">
        <v>50</v>
      </c>
      <c r="J293" s="325">
        <v>50</v>
      </c>
      <c r="K293" s="325" t="s">
        <v>50</v>
      </c>
      <c r="L293" s="330">
        <v>20000</v>
      </c>
      <c r="M293" s="354">
        <f>J293*L293*H293</f>
        <v>2000000</v>
      </c>
      <c r="N293" s="377"/>
      <c r="O293" s="384"/>
      <c r="P293" s="43"/>
    </row>
    <row r="294" spans="1:16" ht="15.75">
      <c r="A294" s="296"/>
      <c r="B294" s="295"/>
      <c r="C294" s="295"/>
      <c r="D294" s="295"/>
      <c r="E294" s="99"/>
      <c r="F294" s="325"/>
      <c r="G294" s="325"/>
      <c r="H294" s="325"/>
      <c r="I294" s="325"/>
      <c r="J294" s="325"/>
      <c r="K294" s="325"/>
      <c r="L294" s="330"/>
      <c r="M294" s="354"/>
      <c r="N294" s="377"/>
      <c r="O294" s="384"/>
      <c r="P294" s="43"/>
    </row>
    <row r="295" spans="1:16" ht="15.75">
      <c r="A295" s="296"/>
      <c r="B295" s="295"/>
      <c r="C295" s="295"/>
      <c r="D295" s="295"/>
      <c r="E295" s="99"/>
      <c r="F295" s="325"/>
      <c r="G295" s="325"/>
      <c r="H295" s="325"/>
      <c r="I295" s="325"/>
      <c r="J295" s="325"/>
      <c r="K295" s="325"/>
      <c r="L295" s="330"/>
      <c r="M295" s="354"/>
      <c r="N295" s="377"/>
      <c r="O295" s="384"/>
      <c r="P295" s="43"/>
    </row>
    <row r="296" spans="1:16" ht="15.75">
      <c r="A296" s="296">
        <v>2</v>
      </c>
      <c r="B296" s="295">
        <v>1</v>
      </c>
      <c r="C296" s="295">
        <v>14</v>
      </c>
      <c r="D296" s="295"/>
      <c r="E296" s="105" t="s">
        <v>1060</v>
      </c>
      <c r="F296" s="325"/>
      <c r="G296" s="325"/>
      <c r="H296" s="325"/>
      <c r="I296" s="325"/>
      <c r="J296" s="325"/>
      <c r="K296" s="325"/>
      <c r="L296" s="330"/>
      <c r="M296" s="354">
        <f>SUM(M298:M300)</f>
        <v>2600000</v>
      </c>
      <c r="N296" s="377"/>
      <c r="O296" s="384"/>
      <c r="P296" s="43"/>
    </row>
    <row r="297" spans="1:16" ht="15.75">
      <c r="A297" s="296">
        <v>2</v>
      </c>
      <c r="B297" s="295">
        <v>1</v>
      </c>
      <c r="C297" s="295">
        <v>14</v>
      </c>
      <c r="D297" s="295">
        <v>2</v>
      </c>
      <c r="E297" s="99" t="s">
        <v>82</v>
      </c>
      <c r="F297" s="325"/>
      <c r="G297" s="325"/>
      <c r="H297" s="325"/>
      <c r="I297" s="325"/>
      <c r="J297" s="325"/>
      <c r="K297" s="325"/>
      <c r="L297" s="330"/>
      <c r="M297" s="354"/>
      <c r="N297" s="377"/>
      <c r="O297" s="384"/>
      <c r="P297" s="43"/>
    </row>
    <row r="298" spans="1:16" ht="15.75">
      <c r="A298" s="296"/>
      <c r="B298" s="295"/>
      <c r="C298" s="295"/>
      <c r="D298" s="295"/>
      <c r="E298" s="99" t="s">
        <v>127</v>
      </c>
      <c r="F298" s="325"/>
      <c r="G298" s="325"/>
      <c r="H298" s="325"/>
      <c r="I298" s="325"/>
      <c r="J298" s="325">
        <v>3</v>
      </c>
      <c r="K298" s="325" t="s">
        <v>50</v>
      </c>
      <c r="L298" s="340">
        <v>300000</v>
      </c>
      <c r="M298" s="354">
        <f>L298*J298</f>
        <v>900000</v>
      </c>
      <c r="N298" s="377"/>
      <c r="O298" s="384"/>
      <c r="P298" s="43"/>
    </row>
    <row r="299" spans="1:16" ht="15.75">
      <c r="A299" s="296"/>
      <c r="B299" s="295"/>
      <c r="C299" s="295"/>
      <c r="D299" s="295"/>
      <c r="E299" s="99" t="s">
        <v>128</v>
      </c>
      <c r="F299" s="325"/>
      <c r="G299" s="325"/>
      <c r="H299" s="325"/>
      <c r="I299" s="325"/>
      <c r="J299" s="325">
        <v>3</v>
      </c>
      <c r="K299" s="325" t="s">
        <v>50</v>
      </c>
      <c r="L299" s="340">
        <v>300000</v>
      </c>
      <c r="M299" s="354">
        <f>L299*J299</f>
        <v>900000</v>
      </c>
      <c r="N299" s="377"/>
      <c r="O299" s="384"/>
      <c r="P299" s="43"/>
    </row>
    <row r="300" spans="1:16" ht="15.75">
      <c r="A300" s="296"/>
      <c r="B300" s="295"/>
      <c r="C300" s="295"/>
      <c r="D300" s="295"/>
      <c r="E300" s="99" t="s">
        <v>129</v>
      </c>
      <c r="F300" s="325">
        <v>40</v>
      </c>
      <c r="G300" s="325" t="s">
        <v>50</v>
      </c>
      <c r="H300" s="325"/>
      <c r="I300" s="325"/>
      <c r="J300" s="325">
        <v>3</v>
      </c>
      <c r="K300" s="325" t="s">
        <v>50</v>
      </c>
      <c r="L300" s="330">
        <v>20000</v>
      </c>
      <c r="M300" s="354">
        <f>L300*F300</f>
        <v>800000</v>
      </c>
      <c r="N300" s="377"/>
      <c r="O300" s="384"/>
      <c r="P300" s="43"/>
    </row>
    <row r="301" spans="1:16" ht="15.75">
      <c r="A301" s="296"/>
      <c r="B301" s="295"/>
      <c r="C301" s="295"/>
      <c r="D301" s="295"/>
      <c r="E301" s="99"/>
      <c r="F301" s="325"/>
      <c r="G301" s="325"/>
      <c r="H301" s="325"/>
      <c r="I301" s="325"/>
      <c r="J301" s="325"/>
      <c r="K301" s="325"/>
      <c r="L301" s="330"/>
      <c r="M301" s="354"/>
      <c r="N301" s="377"/>
      <c r="O301" s="384"/>
      <c r="P301" s="43"/>
    </row>
    <row r="302" spans="1:16" ht="15.75">
      <c r="A302" s="296"/>
      <c r="B302" s="295"/>
      <c r="C302" s="295"/>
      <c r="D302" s="295"/>
      <c r="E302" s="99"/>
      <c r="F302" s="325"/>
      <c r="G302" s="325"/>
      <c r="H302" s="325"/>
      <c r="I302" s="325"/>
      <c r="J302" s="325"/>
      <c r="K302" s="325"/>
      <c r="L302" s="330"/>
      <c r="M302" s="354"/>
      <c r="N302" s="377"/>
      <c r="O302" s="384"/>
      <c r="P302" s="43"/>
    </row>
    <row r="303" spans="1:16" ht="15.75">
      <c r="A303" s="296">
        <v>2</v>
      </c>
      <c r="B303" s="295">
        <v>1</v>
      </c>
      <c r="C303" s="295">
        <v>15</v>
      </c>
      <c r="D303" s="295"/>
      <c r="E303" s="105" t="s">
        <v>602</v>
      </c>
      <c r="F303" s="325"/>
      <c r="G303" s="325"/>
      <c r="H303" s="325"/>
      <c r="I303" s="325"/>
      <c r="J303" s="325"/>
      <c r="K303" s="325"/>
      <c r="L303" s="330"/>
      <c r="M303" s="354">
        <f>M304</f>
        <v>9275000</v>
      </c>
      <c r="N303" s="377"/>
      <c r="O303" s="384"/>
      <c r="P303" s="43"/>
    </row>
    <row r="304" spans="1:16" ht="15.75">
      <c r="A304" s="296">
        <v>2</v>
      </c>
      <c r="B304" s="295">
        <v>1</v>
      </c>
      <c r="C304" s="295">
        <v>15</v>
      </c>
      <c r="D304" s="295">
        <v>2</v>
      </c>
      <c r="E304" s="99" t="s">
        <v>82</v>
      </c>
      <c r="F304" s="325"/>
      <c r="G304" s="325"/>
      <c r="H304" s="325"/>
      <c r="I304" s="325"/>
      <c r="J304" s="325"/>
      <c r="K304" s="325"/>
      <c r="L304" s="330"/>
      <c r="M304" s="354">
        <f>SUM(M305:M313)</f>
        <v>9275000</v>
      </c>
      <c r="N304" s="377"/>
      <c r="O304" s="384"/>
      <c r="P304" s="43"/>
    </row>
    <row r="305" spans="1:16" ht="15.75">
      <c r="A305" s="296"/>
      <c r="B305" s="295"/>
      <c r="C305" s="295"/>
      <c r="D305" s="295"/>
      <c r="E305" s="99" t="s">
        <v>236</v>
      </c>
      <c r="F305" s="325"/>
      <c r="G305" s="325"/>
      <c r="H305" s="325"/>
      <c r="I305" s="325"/>
      <c r="J305" s="325"/>
      <c r="K305" s="325"/>
      <c r="L305" s="330"/>
      <c r="M305" s="354">
        <f>SUM(L306:L308)</f>
        <v>375000</v>
      </c>
      <c r="N305" s="377"/>
      <c r="O305" s="384"/>
      <c r="P305" s="43"/>
    </row>
    <row r="306" spans="1:16" ht="15.75">
      <c r="A306" s="296"/>
      <c r="B306" s="295"/>
      <c r="C306" s="295"/>
      <c r="D306" s="295"/>
      <c r="E306" s="99" t="s">
        <v>124</v>
      </c>
      <c r="F306" s="325">
        <v>1</v>
      </c>
      <c r="G306" s="325" t="s">
        <v>50</v>
      </c>
      <c r="H306" s="333">
        <v>150000</v>
      </c>
      <c r="I306" s="325"/>
      <c r="J306" s="325"/>
      <c r="K306" s="325"/>
      <c r="L306" s="330">
        <v>150000</v>
      </c>
      <c r="M306" s="354"/>
      <c r="N306" s="377"/>
      <c r="O306" s="384"/>
      <c r="P306" s="43"/>
    </row>
    <row r="307" spans="1:16" ht="15.75">
      <c r="A307" s="296"/>
      <c r="B307" s="295"/>
      <c r="C307" s="295"/>
      <c r="D307" s="295"/>
      <c r="E307" s="99" t="s">
        <v>125</v>
      </c>
      <c r="F307" s="325">
        <v>1</v>
      </c>
      <c r="G307" s="325" t="s">
        <v>50</v>
      </c>
      <c r="H307" s="333">
        <v>125000</v>
      </c>
      <c r="I307" s="325"/>
      <c r="J307" s="325"/>
      <c r="K307" s="325"/>
      <c r="L307" s="330">
        <v>125000</v>
      </c>
      <c r="M307" s="354"/>
      <c r="N307" s="377"/>
      <c r="O307" s="384"/>
      <c r="P307" s="43"/>
    </row>
    <row r="308" spans="1:16" ht="15.75">
      <c r="A308" s="296"/>
      <c r="B308" s="295"/>
      <c r="C308" s="295"/>
      <c r="D308" s="295"/>
      <c r="E308" s="99" t="s">
        <v>126</v>
      </c>
      <c r="F308" s="325">
        <v>5</v>
      </c>
      <c r="G308" s="325" t="s">
        <v>50</v>
      </c>
      <c r="H308" s="333">
        <v>100000</v>
      </c>
      <c r="I308" s="325"/>
      <c r="J308" s="325"/>
      <c r="K308" s="325"/>
      <c r="L308" s="330">
        <v>100000</v>
      </c>
      <c r="M308" s="354"/>
      <c r="N308" s="377"/>
      <c r="O308" s="384"/>
      <c r="P308" s="43"/>
    </row>
    <row r="309" spans="1:16" ht="15.75">
      <c r="A309" s="296"/>
      <c r="B309" s="295"/>
      <c r="C309" s="295"/>
      <c r="D309" s="295"/>
      <c r="E309" s="99" t="s">
        <v>729</v>
      </c>
      <c r="F309" s="325">
        <v>3</v>
      </c>
      <c r="G309" s="325" t="s">
        <v>50</v>
      </c>
      <c r="H309" s="333">
        <v>100000</v>
      </c>
      <c r="I309" s="325" t="s">
        <v>50</v>
      </c>
      <c r="J309" s="325">
        <v>18</v>
      </c>
      <c r="K309" s="325"/>
      <c r="L309" s="330"/>
      <c r="M309" s="354">
        <f>F309*H309*J309</f>
        <v>5400000</v>
      </c>
      <c r="N309" s="377"/>
      <c r="O309" s="384"/>
      <c r="P309" s="43"/>
    </row>
    <row r="310" spans="1:16" ht="15.75">
      <c r="A310" s="296"/>
      <c r="B310" s="295"/>
      <c r="C310" s="295"/>
      <c r="D310" s="295"/>
      <c r="E310" s="99" t="s">
        <v>127</v>
      </c>
      <c r="F310" s="325"/>
      <c r="G310" s="325"/>
      <c r="H310" s="325"/>
      <c r="I310" s="325"/>
      <c r="J310" s="325"/>
      <c r="K310" s="325"/>
      <c r="L310" s="330"/>
      <c r="M310" s="354">
        <v>300000</v>
      </c>
      <c r="N310" s="377"/>
      <c r="O310" s="384"/>
      <c r="P310" s="43"/>
    </row>
    <row r="311" spans="1:16" ht="15.75">
      <c r="A311" s="296"/>
      <c r="B311" s="295"/>
      <c r="C311" s="295"/>
      <c r="D311" s="295"/>
      <c r="E311" s="99" t="s">
        <v>128</v>
      </c>
      <c r="F311" s="325"/>
      <c r="G311" s="325"/>
      <c r="H311" s="325"/>
      <c r="I311" s="325"/>
      <c r="J311" s="325"/>
      <c r="K311" s="325"/>
      <c r="L311" s="330"/>
      <c r="M311" s="354">
        <v>300000</v>
      </c>
      <c r="N311" s="377"/>
      <c r="O311" s="384"/>
      <c r="P311" s="43"/>
    </row>
    <row r="312" spans="1:16" ht="15.75">
      <c r="A312" s="296"/>
      <c r="B312" s="295"/>
      <c r="C312" s="295"/>
      <c r="D312" s="295"/>
      <c r="E312" s="99" t="s">
        <v>129</v>
      </c>
      <c r="F312" s="325"/>
      <c r="G312" s="325"/>
      <c r="H312" s="325">
        <v>3</v>
      </c>
      <c r="I312" s="325" t="s">
        <v>50</v>
      </c>
      <c r="J312" s="325">
        <v>40</v>
      </c>
      <c r="K312" s="325" t="s">
        <v>50</v>
      </c>
      <c r="L312" s="330">
        <v>20000</v>
      </c>
      <c r="M312" s="354">
        <f>J312*L312*H312</f>
        <v>2400000</v>
      </c>
      <c r="N312" s="377"/>
      <c r="O312" s="384"/>
      <c r="P312" s="43"/>
    </row>
    <row r="313" spans="1:16" ht="15.75">
      <c r="A313" s="296"/>
      <c r="B313" s="295"/>
      <c r="C313" s="295"/>
      <c r="D313" s="295"/>
      <c r="E313" s="99" t="s">
        <v>623</v>
      </c>
      <c r="F313" s="325"/>
      <c r="G313" s="325"/>
      <c r="H313" s="325"/>
      <c r="I313" s="325"/>
      <c r="J313" s="325"/>
      <c r="K313" s="325"/>
      <c r="L313" s="330"/>
      <c r="M313" s="354">
        <v>500000</v>
      </c>
      <c r="N313" s="377"/>
      <c r="O313" s="384"/>
      <c r="P313" s="43"/>
    </row>
    <row r="314" spans="1:16" ht="15.75">
      <c r="A314" s="296"/>
      <c r="B314" s="295"/>
      <c r="C314" s="295"/>
      <c r="D314" s="295"/>
      <c r="E314" s="99"/>
      <c r="F314" s="325"/>
      <c r="G314" s="325"/>
      <c r="H314" s="325"/>
      <c r="I314" s="325"/>
      <c r="J314" s="325"/>
      <c r="K314" s="325"/>
      <c r="L314" s="330"/>
      <c r="M314" s="354"/>
      <c r="N314" s="377"/>
      <c r="O314" s="384"/>
      <c r="P314" s="43"/>
    </row>
    <row r="315" spans="1:16" ht="15.75">
      <c r="A315" s="296"/>
      <c r="B315" s="295"/>
      <c r="C315" s="295"/>
      <c r="D315" s="295"/>
      <c r="E315" s="99"/>
      <c r="F315" s="325"/>
      <c r="G315" s="325"/>
      <c r="H315" s="325"/>
      <c r="I315" s="325"/>
      <c r="J315" s="325"/>
      <c r="K315" s="325"/>
      <c r="L315" s="330"/>
      <c r="M315" s="354"/>
      <c r="N315" s="377"/>
      <c r="O315" s="384"/>
      <c r="P315" s="43"/>
    </row>
    <row r="316" spans="1:16" ht="15.75">
      <c r="A316" s="296">
        <v>2</v>
      </c>
      <c r="B316" s="295">
        <v>1</v>
      </c>
      <c r="C316" s="295">
        <v>16</v>
      </c>
      <c r="D316" s="295"/>
      <c r="E316" s="105" t="s">
        <v>698</v>
      </c>
      <c r="F316" s="325"/>
      <c r="G316" s="325"/>
      <c r="H316" s="325"/>
      <c r="I316" s="325"/>
      <c r="J316" s="325"/>
      <c r="K316" s="325"/>
      <c r="L316" s="330"/>
      <c r="M316" s="354">
        <f>M317</f>
        <v>12200000</v>
      </c>
      <c r="N316" s="377"/>
      <c r="O316" s="384"/>
      <c r="P316" s="43"/>
    </row>
    <row r="317" spans="1:16" ht="15.75">
      <c r="A317" s="296">
        <v>2</v>
      </c>
      <c r="B317" s="295">
        <v>1</v>
      </c>
      <c r="C317" s="295">
        <v>16</v>
      </c>
      <c r="D317" s="295">
        <v>2</v>
      </c>
      <c r="E317" s="99" t="s">
        <v>82</v>
      </c>
      <c r="F317" s="325"/>
      <c r="G317" s="325"/>
      <c r="H317" s="325"/>
      <c r="I317" s="325"/>
      <c r="J317" s="325"/>
      <c r="K317" s="325"/>
      <c r="L317" s="330"/>
      <c r="M317" s="354">
        <f>SUM(M318:M321)</f>
        <v>12200000</v>
      </c>
      <c r="N317" s="377"/>
      <c r="O317" s="384"/>
      <c r="P317" s="43"/>
    </row>
    <row r="318" spans="1:16" ht="15.75">
      <c r="A318" s="296"/>
      <c r="B318" s="295"/>
      <c r="C318" s="295"/>
      <c r="D318" s="295"/>
      <c r="E318" s="99" t="s">
        <v>130</v>
      </c>
      <c r="F318" s="325"/>
      <c r="G318" s="325"/>
      <c r="H318" s="325">
        <v>10</v>
      </c>
      <c r="I318" s="325" t="s">
        <v>50</v>
      </c>
      <c r="J318" s="325">
        <v>26</v>
      </c>
      <c r="K318" s="325" t="s">
        <v>50</v>
      </c>
      <c r="L318" s="330">
        <v>20000</v>
      </c>
      <c r="M318" s="354">
        <f>H318*J318*L318</f>
        <v>5200000</v>
      </c>
      <c r="N318" s="377"/>
      <c r="O318" s="384"/>
      <c r="P318" s="43"/>
    </row>
    <row r="319" spans="1:16" ht="15.75">
      <c r="A319" s="296"/>
      <c r="B319" s="295"/>
      <c r="C319" s="295"/>
      <c r="D319" s="295"/>
      <c r="E319" s="99" t="s">
        <v>590</v>
      </c>
      <c r="F319" s="325"/>
      <c r="G319" s="325"/>
      <c r="H319" s="325">
        <v>10</v>
      </c>
      <c r="I319" s="325" t="s">
        <v>50</v>
      </c>
      <c r="J319" s="325">
        <v>30</v>
      </c>
      <c r="K319" s="325" t="s">
        <v>50</v>
      </c>
      <c r="L319" s="330">
        <v>20000</v>
      </c>
      <c r="M319" s="354">
        <f t="shared" ref="M319" si="26">H319*J319*L319</f>
        <v>6000000</v>
      </c>
      <c r="N319" s="377"/>
      <c r="O319" s="384"/>
      <c r="P319" s="43"/>
    </row>
    <row r="320" spans="1:16" ht="15.75">
      <c r="A320" s="296"/>
      <c r="B320" s="295"/>
      <c r="C320" s="295"/>
      <c r="D320" s="295"/>
      <c r="E320" s="99" t="s">
        <v>127</v>
      </c>
      <c r="F320" s="325"/>
      <c r="G320" s="325"/>
      <c r="H320" s="325">
        <v>10</v>
      </c>
      <c r="I320" s="325" t="s">
        <v>50</v>
      </c>
      <c r="J320" s="325"/>
      <c r="K320" s="325"/>
      <c r="L320" s="330">
        <v>50000</v>
      </c>
      <c r="M320" s="354">
        <f>L320*H320</f>
        <v>500000</v>
      </c>
      <c r="N320" s="377"/>
      <c r="O320" s="384"/>
      <c r="P320" s="43"/>
    </row>
    <row r="321" spans="1:16" ht="15.75">
      <c r="A321" s="296"/>
      <c r="B321" s="295"/>
      <c r="C321" s="295"/>
      <c r="D321" s="295"/>
      <c r="E321" s="99" t="s">
        <v>626</v>
      </c>
      <c r="F321" s="325"/>
      <c r="G321" s="325"/>
      <c r="H321" s="325">
        <v>10</v>
      </c>
      <c r="I321" s="325" t="s">
        <v>50</v>
      </c>
      <c r="J321" s="325"/>
      <c r="K321" s="325"/>
      <c r="L321" s="330">
        <v>50000</v>
      </c>
      <c r="M321" s="354">
        <f>L321*H321</f>
        <v>500000</v>
      </c>
      <c r="N321" s="377"/>
      <c r="O321" s="384"/>
      <c r="P321" s="43"/>
    </row>
    <row r="322" spans="1:16" ht="15.75">
      <c r="A322" s="296"/>
      <c r="B322" s="295"/>
      <c r="C322" s="295"/>
      <c r="D322" s="295"/>
      <c r="E322" s="99"/>
      <c r="F322" s="325"/>
      <c r="G322" s="325"/>
      <c r="H322" s="325"/>
      <c r="I322" s="325"/>
      <c r="J322" s="325"/>
      <c r="K322" s="325"/>
      <c r="L322" s="330"/>
      <c r="M322" s="354"/>
      <c r="N322" s="377"/>
      <c r="O322" s="384"/>
      <c r="P322" s="43"/>
    </row>
    <row r="323" spans="1:16" ht="15.75">
      <c r="A323" s="296"/>
      <c r="B323" s="295"/>
      <c r="C323" s="295"/>
      <c r="D323" s="295"/>
      <c r="E323" s="99"/>
      <c r="F323" s="325"/>
      <c r="G323" s="325"/>
      <c r="H323" s="325"/>
      <c r="I323" s="325"/>
      <c r="J323" s="325"/>
      <c r="K323" s="325"/>
      <c r="L323" s="330"/>
      <c r="M323" s="354"/>
      <c r="N323" s="377"/>
      <c r="O323" s="384"/>
      <c r="P323" s="43"/>
    </row>
    <row r="324" spans="1:16" ht="15.75">
      <c r="A324" s="296">
        <v>2</v>
      </c>
      <c r="B324" s="295">
        <v>1</v>
      </c>
      <c r="C324" s="295">
        <v>17</v>
      </c>
      <c r="D324" s="295"/>
      <c r="E324" s="964" t="s">
        <v>1318</v>
      </c>
      <c r="F324" s="965"/>
      <c r="G324" s="965"/>
      <c r="H324" s="965"/>
      <c r="I324" s="965"/>
      <c r="J324" s="965"/>
      <c r="K324" s="965"/>
      <c r="L324" s="966"/>
      <c r="M324" s="354">
        <f>M325</f>
        <v>37440000</v>
      </c>
      <c r="N324" s="377"/>
      <c r="O324" s="384"/>
      <c r="P324" s="43"/>
    </row>
    <row r="325" spans="1:16" ht="15.75">
      <c r="A325" s="296">
        <v>2</v>
      </c>
      <c r="B325" s="295">
        <v>1</v>
      </c>
      <c r="C325" s="295">
        <v>17</v>
      </c>
      <c r="D325" s="295">
        <v>2</v>
      </c>
      <c r="E325" s="99" t="s">
        <v>82</v>
      </c>
      <c r="F325" s="325"/>
      <c r="G325" s="325"/>
      <c r="H325" s="325"/>
      <c r="I325" s="325"/>
      <c r="J325" s="325"/>
      <c r="K325" s="325"/>
      <c r="L325" s="330"/>
      <c r="M325" s="354">
        <f>SUM(M326:M362)</f>
        <v>37440000</v>
      </c>
      <c r="N325" s="377"/>
      <c r="O325" s="384"/>
      <c r="P325" s="43"/>
    </row>
    <row r="326" spans="1:16" ht="15.75">
      <c r="A326" s="296"/>
      <c r="B326" s="295"/>
      <c r="C326" s="295"/>
      <c r="D326" s="295"/>
      <c r="E326" s="105" t="s">
        <v>144</v>
      </c>
      <c r="F326" s="325"/>
      <c r="G326" s="325"/>
      <c r="H326" s="325"/>
      <c r="I326" s="325"/>
      <c r="J326" s="325"/>
      <c r="K326" s="325"/>
      <c r="L326" s="330"/>
      <c r="M326" s="354">
        <f>SUM(L327:L330)</f>
        <v>6375000</v>
      </c>
      <c r="N326" s="377"/>
      <c r="O326" s="384"/>
      <c r="P326" s="43"/>
    </row>
    <row r="327" spans="1:16" ht="15.75" customHeight="1">
      <c r="A327" s="296"/>
      <c r="B327" s="295"/>
      <c r="C327" s="295"/>
      <c r="D327" s="295"/>
      <c r="E327" s="99" t="s">
        <v>610</v>
      </c>
      <c r="F327" s="325">
        <v>1</v>
      </c>
      <c r="G327" s="325" t="s">
        <v>50</v>
      </c>
      <c r="H327" s="333">
        <v>250000</v>
      </c>
      <c r="I327" s="325" t="s">
        <v>50</v>
      </c>
      <c r="J327" s="325" t="s">
        <v>638</v>
      </c>
      <c r="K327" s="325"/>
      <c r="L327" s="330">
        <f>F327*H327*3</f>
        <v>750000</v>
      </c>
      <c r="M327" s="354"/>
      <c r="N327" s="377"/>
      <c r="O327" s="384"/>
      <c r="P327" s="43"/>
    </row>
    <row r="328" spans="1:16" ht="14.25" customHeight="1">
      <c r="A328" s="296"/>
      <c r="B328" s="295"/>
      <c r="C328" s="295"/>
      <c r="D328" s="295"/>
      <c r="E328" s="99" t="s">
        <v>479</v>
      </c>
      <c r="F328" s="325">
        <v>1</v>
      </c>
      <c r="G328" s="325" t="s">
        <v>50</v>
      </c>
      <c r="H328" s="333">
        <v>250000</v>
      </c>
      <c r="I328" s="325" t="s">
        <v>50</v>
      </c>
      <c r="J328" s="325" t="s">
        <v>638</v>
      </c>
      <c r="K328" s="325"/>
      <c r="L328" s="330">
        <f t="shared" ref="L328:L330" si="27">F328*H328*3</f>
        <v>750000</v>
      </c>
      <c r="M328" s="354"/>
      <c r="N328" s="377"/>
      <c r="O328" s="384"/>
      <c r="P328" s="43"/>
    </row>
    <row r="329" spans="1:16" ht="15.75" customHeight="1">
      <c r="A329" s="296"/>
      <c r="B329" s="295"/>
      <c r="C329" s="295"/>
      <c r="D329" s="295"/>
      <c r="E329" s="99" t="s">
        <v>636</v>
      </c>
      <c r="F329" s="325">
        <v>1</v>
      </c>
      <c r="G329" s="325" t="s">
        <v>50</v>
      </c>
      <c r="H329" s="333">
        <v>225000</v>
      </c>
      <c r="I329" s="325" t="s">
        <v>50</v>
      </c>
      <c r="J329" s="325" t="s">
        <v>638</v>
      </c>
      <c r="K329" s="325"/>
      <c r="L329" s="330">
        <f t="shared" si="27"/>
        <v>675000</v>
      </c>
      <c r="M329" s="354"/>
      <c r="N329" s="377"/>
      <c r="O329" s="384"/>
      <c r="P329" s="43"/>
    </row>
    <row r="330" spans="1:16" ht="14.25" customHeight="1">
      <c r="A330" s="296"/>
      <c r="B330" s="295"/>
      <c r="C330" s="295"/>
      <c r="D330" s="295"/>
      <c r="E330" s="99" t="s">
        <v>637</v>
      </c>
      <c r="F330" s="325">
        <v>7</v>
      </c>
      <c r="G330" s="325" t="s">
        <v>50</v>
      </c>
      <c r="H330" s="333">
        <v>200000</v>
      </c>
      <c r="I330" s="325" t="s">
        <v>50</v>
      </c>
      <c r="J330" s="325" t="s">
        <v>638</v>
      </c>
      <c r="K330" s="325"/>
      <c r="L330" s="330">
        <f t="shared" si="27"/>
        <v>4200000</v>
      </c>
      <c r="M330" s="354"/>
      <c r="N330" s="377"/>
      <c r="O330" s="384"/>
      <c r="P330" s="43"/>
    </row>
    <row r="331" spans="1:16" ht="15.75">
      <c r="A331" s="296"/>
      <c r="B331" s="295"/>
      <c r="C331" s="295"/>
      <c r="D331" s="295"/>
      <c r="E331" s="105" t="s">
        <v>639</v>
      </c>
      <c r="F331" s="325"/>
      <c r="G331" s="325"/>
      <c r="H331" s="333"/>
      <c r="I331" s="325"/>
      <c r="J331" s="325"/>
      <c r="K331" s="325"/>
      <c r="L331" s="330"/>
      <c r="M331" s="354">
        <f>SUM(L332:L334)</f>
        <v>3375000</v>
      </c>
      <c r="N331" s="377"/>
      <c r="O331" s="384"/>
      <c r="P331" s="43"/>
    </row>
    <row r="332" spans="1:16" ht="15.75">
      <c r="A332" s="296"/>
      <c r="B332" s="295"/>
      <c r="C332" s="295"/>
      <c r="D332" s="295"/>
      <c r="E332" s="99" t="s">
        <v>479</v>
      </c>
      <c r="F332" s="325">
        <v>1</v>
      </c>
      <c r="G332" s="325" t="s">
        <v>50</v>
      </c>
      <c r="H332" s="333">
        <v>200000</v>
      </c>
      <c r="I332" s="325" t="s">
        <v>50</v>
      </c>
      <c r="J332" s="325">
        <v>3</v>
      </c>
      <c r="K332" s="325"/>
      <c r="L332" s="330">
        <f>F332*H332*J332</f>
        <v>600000</v>
      </c>
      <c r="M332" s="354"/>
      <c r="N332" s="377"/>
      <c r="O332" s="384"/>
      <c r="P332" s="43"/>
    </row>
    <row r="333" spans="1:16" ht="15.75">
      <c r="A333" s="296"/>
      <c r="B333" s="295"/>
      <c r="C333" s="295"/>
      <c r="D333" s="295"/>
      <c r="E333" s="99" t="s">
        <v>636</v>
      </c>
      <c r="F333" s="325">
        <v>1</v>
      </c>
      <c r="G333" s="325" t="s">
        <v>50</v>
      </c>
      <c r="H333" s="333">
        <v>175000</v>
      </c>
      <c r="I333" s="325" t="s">
        <v>50</v>
      </c>
      <c r="J333" s="325">
        <v>3</v>
      </c>
      <c r="K333" s="325"/>
      <c r="L333" s="330">
        <f t="shared" ref="L333:L334" si="28">F333*H333*J333</f>
        <v>525000</v>
      </c>
      <c r="M333" s="354"/>
      <c r="N333" s="377"/>
      <c r="O333" s="384"/>
      <c r="P333" s="43"/>
    </row>
    <row r="334" spans="1:16" ht="15.75">
      <c r="A334" s="296"/>
      <c r="B334" s="295"/>
      <c r="C334" s="295"/>
      <c r="D334" s="295"/>
      <c r="E334" s="99" t="s">
        <v>637</v>
      </c>
      <c r="F334" s="325">
        <v>5</v>
      </c>
      <c r="G334" s="325" t="s">
        <v>50</v>
      </c>
      <c r="H334" s="333">
        <v>150000</v>
      </c>
      <c r="I334" s="325" t="s">
        <v>50</v>
      </c>
      <c r="J334" s="325">
        <v>3</v>
      </c>
      <c r="K334" s="325"/>
      <c r="L334" s="330">
        <f t="shared" si="28"/>
        <v>2250000</v>
      </c>
      <c r="M334" s="354"/>
      <c r="N334" s="377"/>
      <c r="O334" s="384"/>
      <c r="P334" s="43"/>
    </row>
    <row r="335" spans="1:16" ht="15.75">
      <c r="A335" s="296"/>
      <c r="B335" s="295"/>
      <c r="C335" s="295"/>
      <c r="D335" s="295"/>
      <c r="E335" s="105" t="s">
        <v>663</v>
      </c>
      <c r="F335" s="325"/>
      <c r="G335" s="325"/>
      <c r="H335" s="333"/>
      <c r="I335" s="325"/>
      <c r="J335" s="333">
        <v>1900</v>
      </c>
      <c r="K335" s="325" t="s">
        <v>50</v>
      </c>
      <c r="L335" s="330">
        <v>1000</v>
      </c>
      <c r="M335" s="354">
        <f>J335*L335</f>
        <v>1900000</v>
      </c>
      <c r="N335" s="377"/>
      <c r="O335" s="384"/>
      <c r="P335" s="43"/>
    </row>
    <row r="336" spans="1:16" ht="15.75">
      <c r="A336" s="296"/>
      <c r="B336" s="295"/>
      <c r="C336" s="295"/>
      <c r="D336" s="295"/>
      <c r="E336" s="105" t="s">
        <v>640</v>
      </c>
      <c r="F336" s="325">
        <v>2</v>
      </c>
      <c r="G336" s="325" t="s">
        <v>50</v>
      </c>
      <c r="H336" s="333">
        <v>100000</v>
      </c>
      <c r="I336" s="325" t="s">
        <v>50</v>
      </c>
      <c r="J336" s="325">
        <v>3</v>
      </c>
      <c r="K336" s="325"/>
      <c r="L336" s="330"/>
      <c r="M336" s="354">
        <f>F336*H336*J336</f>
        <v>600000</v>
      </c>
      <c r="N336" s="377"/>
      <c r="O336" s="384"/>
      <c r="P336" s="43"/>
    </row>
    <row r="337" spans="1:16" ht="15.75">
      <c r="A337" s="296"/>
      <c r="B337" s="295"/>
      <c r="C337" s="295"/>
      <c r="D337" s="295"/>
      <c r="E337" s="105" t="s">
        <v>590</v>
      </c>
      <c r="F337" s="325"/>
      <c r="G337" s="325"/>
      <c r="H337" s="325"/>
      <c r="I337" s="325"/>
      <c r="J337" s="325"/>
      <c r="K337" s="325"/>
      <c r="L337" s="330"/>
      <c r="M337" s="354">
        <f>SUM(L338:L349)</f>
        <v>6600000</v>
      </c>
      <c r="N337" s="377"/>
      <c r="O337" s="384"/>
      <c r="P337" s="43"/>
    </row>
    <row r="338" spans="1:16" ht="15.75">
      <c r="A338" s="296"/>
      <c r="B338" s="295"/>
      <c r="C338" s="295"/>
      <c r="D338" s="295"/>
      <c r="E338" s="99" t="s">
        <v>641</v>
      </c>
      <c r="F338" s="325"/>
      <c r="G338" s="325"/>
      <c r="H338" s="333">
        <v>22500</v>
      </c>
      <c r="I338" s="325" t="s">
        <v>50</v>
      </c>
      <c r="J338" s="325">
        <v>15</v>
      </c>
      <c r="K338" s="325"/>
      <c r="L338" s="330">
        <f>H338*J338</f>
        <v>337500</v>
      </c>
      <c r="M338" s="354"/>
      <c r="N338" s="377"/>
      <c r="O338" s="384"/>
      <c r="P338" s="43"/>
    </row>
    <row r="339" spans="1:16" ht="15.75">
      <c r="A339" s="296"/>
      <c r="B339" s="295"/>
      <c r="C339" s="295"/>
      <c r="D339" s="295"/>
      <c r="E339" s="99" t="s">
        <v>642</v>
      </c>
      <c r="F339" s="325"/>
      <c r="G339" s="325"/>
      <c r="H339" s="333">
        <v>22500</v>
      </c>
      <c r="I339" s="325" t="s">
        <v>50</v>
      </c>
      <c r="J339" s="325">
        <v>10</v>
      </c>
      <c r="K339" s="325"/>
      <c r="L339" s="330">
        <f t="shared" ref="L339:L349" si="29">H339*J339</f>
        <v>225000</v>
      </c>
      <c r="M339" s="354"/>
      <c r="N339" s="377"/>
      <c r="O339" s="384"/>
      <c r="P339" s="43"/>
    </row>
    <row r="340" spans="1:16" ht="15.75">
      <c r="A340" s="296"/>
      <c r="B340" s="295"/>
      <c r="C340" s="295"/>
      <c r="D340" s="295"/>
      <c r="E340" s="99" t="s">
        <v>643</v>
      </c>
      <c r="F340" s="325"/>
      <c r="G340" s="325"/>
      <c r="H340" s="333">
        <v>22500</v>
      </c>
      <c r="I340" s="325" t="s">
        <v>50</v>
      </c>
      <c r="J340" s="325">
        <v>10</v>
      </c>
      <c r="K340" s="325"/>
      <c r="L340" s="330">
        <f t="shared" si="29"/>
        <v>225000</v>
      </c>
      <c r="M340" s="354"/>
      <c r="N340" s="377"/>
      <c r="O340" s="384"/>
      <c r="P340" s="43"/>
    </row>
    <row r="341" spans="1:16" ht="15.75">
      <c r="A341" s="296"/>
      <c r="B341" s="295"/>
      <c r="C341" s="295"/>
      <c r="D341" s="295"/>
      <c r="E341" s="99" t="s">
        <v>644</v>
      </c>
      <c r="F341" s="325"/>
      <c r="G341" s="325"/>
      <c r="H341" s="333">
        <v>22500</v>
      </c>
      <c r="I341" s="325" t="s">
        <v>50</v>
      </c>
      <c r="J341" s="325">
        <v>10</v>
      </c>
      <c r="K341" s="325"/>
      <c r="L341" s="330">
        <f t="shared" si="29"/>
        <v>225000</v>
      </c>
      <c r="M341" s="354"/>
      <c r="N341" s="377"/>
      <c r="O341" s="384"/>
      <c r="P341" s="43"/>
    </row>
    <row r="342" spans="1:16" ht="15.75">
      <c r="A342" s="296"/>
      <c r="B342" s="295"/>
      <c r="C342" s="295"/>
      <c r="D342" s="295"/>
      <c r="E342" s="99" t="s">
        <v>645</v>
      </c>
      <c r="F342" s="325"/>
      <c r="G342" s="325"/>
      <c r="H342" s="333">
        <v>5000</v>
      </c>
      <c r="I342" s="325" t="s">
        <v>50</v>
      </c>
      <c r="J342" s="325">
        <v>600</v>
      </c>
      <c r="K342" s="325"/>
      <c r="L342" s="330">
        <f t="shared" si="29"/>
        <v>3000000</v>
      </c>
      <c r="M342" s="354"/>
      <c r="N342" s="377"/>
      <c r="O342" s="384"/>
      <c r="P342" s="43"/>
    </row>
    <row r="343" spans="1:16" ht="15.75">
      <c r="A343" s="296"/>
      <c r="B343" s="295"/>
      <c r="C343" s="295"/>
      <c r="D343" s="295"/>
      <c r="E343" s="99" t="s">
        <v>646</v>
      </c>
      <c r="F343" s="325"/>
      <c r="G343" s="325"/>
      <c r="H343" s="333">
        <v>22500</v>
      </c>
      <c r="I343" s="325" t="s">
        <v>50</v>
      </c>
      <c r="J343" s="325">
        <v>10</v>
      </c>
      <c r="K343" s="325"/>
      <c r="L343" s="330">
        <f t="shared" si="29"/>
        <v>225000</v>
      </c>
      <c r="M343" s="354"/>
      <c r="N343" s="377"/>
      <c r="O343" s="384"/>
      <c r="P343" s="43"/>
    </row>
    <row r="344" spans="1:16" ht="15.75">
      <c r="A344" s="296"/>
      <c r="B344" s="295"/>
      <c r="C344" s="295"/>
      <c r="D344" s="295"/>
      <c r="E344" s="99" t="s">
        <v>647</v>
      </c>
      <c r="F344" s="325"/>
      <c r="G344" s="325"/>
      <c r="H344" s="333">
        <v>22500</v>
      </c>
      <c r="I344" s="325" t="s">
        <v>50</v>
      </c>
      <c r="J344" s="325">
        <v>10</v>
      </c>
      <c r="K344" s="325"/>
      <c r="L344" s="330">
        <f t="shared" si="29"/>
        <v>225000</v>
      </c>
      <c r="M344" s="354"/>
      <c r="N344" s="377"/>
      <c r="O344" s="384"/>
      <c r="P344" s="43"/>
    </row>
    <row r="345" spans="1:16" ht="15.75">
      <c r="A345" s="296"/>
      <c r="B345" s="295"/>
      <c r="C345" s="295"/>
      <c r="D345" s="295"/>
      <c r="E345" s="99" t="s">
        <v>648</v>
      </c>
      <c r="F345" s="325"/>
      <c r="G345" s="325"/>
      <c r="H345" s="333">
        <v>22500</v>
      </c>
      <c r="I345" s="325" t="s">
        <v>50</v>
      </c>
      <c r="J345" s="325">
        <v>10</v>
      </c>
      <c r="K345" s="325"/>
      <c r="L345" s="330">
        <f t="shared" si="29"/>
        <v>225000</v>
      </c>
      <c r="M345" s="354"/>
      <c r="N345" s="377"/>
      <c r="O345" s="384"/>
      <c r="P345" s="43"/>
    </row>
    <row r="346" spans="1:16" ht="15.75">
      <c r="A346" s="296"/>
      <c r="B346" s="295"/>
      <c r="C346" s="295"/>
      <c r="D346" s="295"/>
      <c r="E346" s="99" t="s">
        <v>649</v>
      </c>
      <c r="F346" s="325"/>
      <c r="G346" s="325"/>
      <c r="H346" s="333">
        <v>22500</v>
      </c>
      <c r="I346" s="325" t="s">
        <v>50</v>
      </c>
      <c r="J346" s="325">
        <v>10</v>
      </c>
      <c r="K346" s="325"/>
      <c r="L346" s="330">
        <f t="shared" si="29"/>
        <v>225000</v>
      </c>
      <c r="M346" s="354"/>
      <c r="N346" s="377"/>
      <c r="O346" s="384"/>
      <c r="P346" s="43"/>
    </row>
    <row r="347" spans="1:16" ht="15.75">
      <c r="A347" s="296"/>
      <c r="B347" s="295"/>
      <c r="C347" s="295"/>
      <c r="D347" s="295"/>
      <c r="E347" s="99" t="s">
        <v>650</v>
      </c>
      <c r="F347" s="325"/>
      <c r="G347" s="325"/>
      <c r="H347" s="333">
        <v>22500</v>
      </c>
      <c r="I347" s="325" t="s">
        <v>50</v>
      </c>
      <c r="J347" s="325">
        <v>25</v>
      </c>
      <c r="K347" s="325"/>
      <c r="L347" s="330">
        <f t="shared" si="29"/>
        <v>562500</v>
      </c>
      <c r="M347" s="354"/>
      <c r="N347" s="377"/>
      <c r="O347" s="384"/>
      <c r="P347" s="43"/>
    </row>
    <row r="348" spans="1:16" ht="15.75">
      <c r="A348" s="296"/>
      <c r="B348" s="295"/>
      <c r="C348" s="295"/>
      <c r="D348" s="295"/>
      <c r="E348" s="99" t="s">
        <v>651</v>
      </c>
      <c r="F348" s="325"/>
      <c r="G348" s="325"/>
      <c r="H348" s="333">
        <v>22500</v>
      </c>
      <c r="I348" s="325" t="s">
        <v>50</v>
      </c>
      <c r="J348" s="325">
        <v>40</v>
      </c>
      <c r="K348" s="325"/>
      <c r="L348" s="330">
        <f t="shared" si="29"/>
        <v>900000</v>
      </c>
      <c r="M348" s="354"/>
      <c r="N348" s="377"/>
      <c r="O348" s="384"/>
      <c r="P348" s="43"/>
    </row>
    <row r="349" spans="1:16" ht="15.75">
      <c r="A349" s="296"/>
      <c r="B349" s="295"/>
      <c r="C349" s="295"/>
      <c r="D349" s="295"/>
      <c r="E349" s="99" t="s">
        <v>652</v>
      </c>
      <c r="F349" s="325"/>
      <c r="G349" s="325"/>
      <c r="H349" s="333">
        <v>22500</v>
      </c>
      <c r="I349" s="325" t="s">
        <v>50</v>
      </c>
      <c r="J349" s="325">
        <v>10</v>
      </c>
      <c r="K349" s="325"/>
      <c r="L349" s="330">
        <f t="shared" si="29"/>
        <v>225000</v>
      </c>
      <c r="M349" s="354"/>
      <c r="N349" s="377"/>
      <c r="O349" s="384"/>
      <c r="P349" s="43"/>
    </row>
    <row r="350" spans="1:16" ht="15.75">
      <c r="A350" s="296"/>
      <c r="B350" s="295"/>
      <c r="C350" s="295"/>
      <c r="D350" s="295"/>
      <c r="E350" s="99" t="s">
        <v>653</v>
      </c>
      <c r="F350" s="325"/>
      <c r="G350" s="325"/>
      <c r="H350" s="325"/>
      <c r="I350" s="325"/>
      <c r="J350" s="325">
        <v>130</v>
      </c>
      <c r="K350" s="325" t="s">
        <v>50</v>
      </c>
      <c r="L350" s="330">
        <v>20000</v>
      </c>
      <c r="M350" s="354">
        <f>J350*L350</f>
        <v>2600000</v>
      </c>
      <c r="N350" s="377"/>
      <c r="O350" s="384"/>
      <c r="P350" s="43"/>
    </row>
    <row r="351" spans="1:16" ht="15.75">
      <c r="A351" s="296"/>
      <c r="B351" s="295"/>
      <c r="C351" s="295"/>
      <c r="D351" s="295"/>
      <c r="E351" s="99" t="s">
        <v>654</v>
      </c>
      <c r="F351" s="325"/>
      <c r="G351" s="325"/>
      <c r="H351" s="325"/>
      <c r="I351" s="325"/>
      <c r="J351" s="325">
        <v>108</v>
      </c>
      <c r="K351" s="325" t="s">
        <v>50</v>
      </c>
      <c r="L351" s="330">
        <v>17500</v>
      </c>
      <c r="M351" s="354">
        <f t="shared" ref="M351:M358" si="30">J351*L351</f>
        <v>1890000</v>
      </c>
      <c r="N351" s="377"/>
      <c r="O351" s="384"/>
      <c r="P351" s="43"/>
    </row>
    <row r="352" spans="1:16" ht="15.75">
      <c r="A352" s="296"/>
      <c r="B352" s="295"/>
      <c r="C352" s="295"/>
      <c r="D352" s="295"/>
      <c r="E352" s="99" t="s">
        <v>655</v>
      </c>
      <c r="F352" s="325"/>
      <c r="G352" s="325"/>
      <c r="H352" s="325"/>
      <c r="I352" s="325"/>
      <c r="J352" s="325">
        <v>50</v>
      </c>
      <c r="K352" s="325" t="s">
        <v>50</v>
      </c>
      <c r="L352" s="330">
        <v>22500</v>
      </c>
      <c r="M352" s="354">
        <f t="shared" si="30"/>
        <v>1125000</v>
      </c>
      <c r="N352" s="377"/>
      <c r="O352" s="384"/>
      <c r="P352" s="43"/>
    </row>
    <row r="353" spans="1:16" ht="15.75">
      <c r="A353" s="296"/>
      <c r="B353" s="295"/>
      <c r="C353" s="295"/>
      <c r="D353" s="295"/>
      <c r="E353" s="99" t="s">
        <v>656</v>
      </c>
      <c r="F353" s="325"/>
      <c r="G353" s="325"/>
      <c r="H353" s="325"/>
      <c r="I353" s="325"/>
      <c r="J353" s="325">
        <v>3</v>
      </c>
      <c r="K353" s="325" t="s">
        <v>50</v>
      </c>
      <c r="L353" s="330">
        <v>150000</v>
      </c>
      <c r="M353" s="354">
        <f t="shared" si="30"/>
        <v>450000</v>
      </c>
      <c r="N353" s="377"/>
      <c r="O353" s="384"/>
      <c r="P353" s="43"/>
    </row>
    <row r="354" spans="1:16" ht="15.75">
      <c r="A354" s="296"/>
      <c r="B354" s="295"/>
      <c r="C354" s="295"/>
      <c r="D354" s="295"/>
      <c r="E354" s="99" t="s">
        <v>606</v>
      </c>
      <c r="F354" s="325"/>
      <c r="G354" s="325"/>
      <c r="H354" s="325"/>
      <c r="I354" s="325"/>
      <c r="J354" s="325">
        <v>9</v>
      </c>
      <c r="K354" s="325" t="s">
        <v>50</v>
      </c>
      <c r="L354" s="330">
        <v>150000</v>
      </c>
      <c r="M354" s="354">
        <f t="shared" si="30"/>
        <v>1350000</v>
      </c>
      <c r="N354" s="377"/>
      <c r="O354" s="384"/>
      <c r="P354" s="43"/>
    </row>
    <row r="355" spans="1:16" ht="15.75">
      <c r="A355" s="296"/>
      <c r="B355" s="295"/>
      <c r="C355" s="295"/>
      <c r="D355" s="295"/>
      <c r="E355" s="99" t="s">
        <v>657</v>
      </c>
      <c r="F355" s="325"/>
      <c r="G355" s="325"/>
      <c r="H355" s="325"/>
      <c r="I355" s="325"/>
      <c r="J355" s="325">
        <v>600</v>
      </c>
      <c r="K355" s="325" t="s">
        <v>50</v>
      </c>
      <c r="L355" s="330">
        <v>2000</v>
      </c>
      <c r="M355" s="354">
        <f t="shared" si="30"/>
        <v>1200000</v>
      </c>
      <c r="N355" s="377"/>
      <c r="O355" s="384"/>
      <c r="P355" s="43"/>
    </row>
    <row r="356" spans="1:16" ht="15.75">
      <c r="A356" s="296"/>
      <c r="B356" s="295"/>
      <c r="C356" s="295"/>
      <c r="D356" s="295"/>
      <c r="E356" s="99" t="s">
        <v>658</v>
      </c>
      <c r="F356" s="325"/>
      <c r="G356" s="325"/>
      <c r="H356" s="325"/>
      <c r="I356" s="325"/>
      <c r="J356" s="325">
        <v>36</v>
      </c>
      <c r="K356" s="325" t="s">
        <v>50</v>
      </c>
      <c r="L356" s="330">
        <v>50000</v>
      </c>
      <c r="M356" s="354">
        <f t="shared" si="30"/>
        <v>1800000</v>
      </c>
      <c r="N356" s="377"/>
      <c r="O356" s="384"/>
      <c r="P356" s="43"/>
    </row>
    <row r="357" spans="1:16" ht="15.75">
      <c r="A357" s="296"/>
      <c r="B357" s="295"/>
      <c r="C357" s="295"/>
      <c r="D357" s="295"/>
      <c r="E357" s="99" t="s">
        <v>659</v>
      </c>
      <c r="F357" s="325"/>
      <c r="G357" s="325"/>
      <c r="H357" s="325"/>
      <c r="I357" s="325"/>
      <c r="J357" s="325">
        <v>20</v>
      </c>
      <c r="K357" s="325" t="s">
        <v>50</v>
      </c>
      <c r="L357" s="330">
        <v>50000</v>
      </c>
      <c r="M357" s="354">
        <f t="shared" si="30"/>
        <v>1000000</v>
      </c>
      <c r="N357" s="377"/>
      <c r="O357" s="384"/>
      <c r="P357" s="43"/>
    </row>
    <row r="358" spans="1:16" ht="15.75">
      <c r="A358" s="296"/>
      <c r="B358" s="295"/>
      <c r="C358" s="295"/>
      <c r="D358" s="295"/>
      <c r="E358" s="99" t="s">
        <v>662</v>
      </c>
      <c r="F358" s="325"/>
      <c r="G358" s="325"/>
      <c r="H358" s="325"/>
      <c r="I358" s="325"/>
      <c r="J358" s="325">
        <v>4</v>
      </c>
      <c r="K358" s="325" t="s">
        <v>50</v>
      </c>
      <c r="L358" s="330">
        <v>100000</v>
      </c>
      <c r="M358" s="354">
        <f t="shared" si="30"/>
        <v>400000</v>
      </c>
      <c r="N358" s="377"/>
      <c r="O358" s="384"/>
      <c r="P358" s="43"/>
    </row>
    <row r="359" spans="1:16" ht="15.75">
      <c r="A359" s="296"/>
      <c r="B359" s="295"/>
      <c r="C359" s="295"/>
      <c r="D359" s="295"/>
      <c r="E359" s="99" t="s">
        <v>127</v>
      </c>
      <c r="F359" s="325"/>
      <c r="G359" s="325"/>
      <c r="H359" s="325"/>
      <c r="I359" s="325"/>
      <c r="J359" s="325"/>
      <c r="K359" s="325"/>
      <c r="L359" s="330"/>
      <c r="M359" s="354">
        <v>500000</v>
      </c>
      <c r="N359" s="377"/>
      <c r="O359" s="384"/>
      <c r="P359" s="43"/>
    </row>
    <row r="360" spans="1:16" ht="15.75">
      <c r="A360" s="296"/>
      <c r="B360" s="295"/>
      <c r="C360" s="295"/>
      <c r="D360" s="295"/>
      <c r="E360" s="99" t="s">
        <v>660</v>
      </c>
      <c r="F360" s="325"/>
      <c r="G360" s="325"/>
      <c r="H360" s="325"/>
      <c r="I360" s="325"/>
      <c r="J360" s="325">
        <v>3</v>
      </c>
      <c r="K360" s="325" t="s">
        <v>50</v>
      </c>
      <c r="L360" s="330">
        <v>125000</v>
      </c>
      <c r="M360" s="354">
        <f>J360*L360</f>
        <v>375000</v>
      </c>
      <c r="N360" s="377"/>
      <c r="O360" s="384"/>
      <c r="P360" s="43"/>
    </row>
    <row r="361" spans="1:16" ht="15.75">
      <c r="A361" s="296"/>
      <c r="B361" s="295"/>
      <c r="C361" s="295"/>
      <c r="D361" s="295"/>
      <c r="E361" s="99" t="s">
        <v>661</v>
      </c>
      <c r="F361" s="325"/>
      <c r="G361" s="325"/>
      <c r="H361" s="325"/>
      <c r="I361" s="325"/>
      <c r="J361" s="333">
        <v>3800</v>
      </c>
      <c r="K361" s="325" t="s">
        <v>50</v>
      </c>
      <c r="L361" s="330">
        <v>1500</v>
      </c>
      <c r="M361" s="354">
        <f>J361*L361</f>
        <v>5700000</v>
      </c>
      <c r="N361" s="377"/>
      <c r="O361" s="384"/>
      <c r="P361" s="43"/>
    </row>
    <row r="362" spans="1:16" ht="15.75">
      <c r="A362" s="296"/>
      <c r="B362" s="295"/>
      <c r="C362" s="295"/>
      <c r="D362" s="295"/>
      <c r="E362" s="99" t="s">
        <v>626</v>
      </c>
      <c r="F362" s="325"/>
      <c r="G362" s="325"/>
      <c r="H362" s="325"/>
      <c r="I362" s="325"/>
      <c r="J362" s="325"/>
      <c r="K362" s="325"/>
      <c r="L362" s="330"/>
      <c r="M362" s="354">
        <v>200000</v>
      </c>
      <c r="N362" s="377"/>
      <c r="O362" s="384"/>
      <c r="P362" s="43"/>
    </row>
    <row r="363" spans="1:16" ht="15.75">
      <c r="A363" s="296"/>
      <c r="B363" s="295"/>
      <c r="C363" s="295"/>
      <c r="D363" s="295"/>
      <c r="E363" s="99"/>
      <c r="F363" s="325"/>
      <c r="G363" s="325"/>
      <c r="H363" s="325"/>
      <c r="I363" s="325"/>
      <c r="J363" s="325"/>
      <c r="K363" s="325"/>
      <c r="L363" s="330"/>
      <c r="M363" s="354"/>
      <c r="N363" s="377"/>
      <c r="O363" s="384"/>
      <c r="P363" s="43"/>
    </row>
    <row r="364" spans="1:16" ht="15.75">
      <c r="A364" s="296"/>
      <c r="B364" s="295"/>
      <c r="C364" s="295"/>
      <c r="D364" s="295"/>
      <c r="E364" s="99"/>
      <c r="F364" s="325"/>
      <c r="G364" s="325"/>
      <c r="H364" s="325"/>
      <c r="I364" s="325"/>
      <c r="J364" s="325"/>
      <c r="K364" s="325"/>
      <c r="L364" s="330"/>
      <c r="M364" s="354"/>
      <c r="N364" s="377"/>
      <c r="O364" s="384"/>
      <c r="P364" s="43"/>
    </row>
    <row r="365" spans="1:16" ht="15.75">
      <c r="A365" s="290">
        <v>2</v>
      </c>
      <c r="B365" s="291">
        <v>1</v>
      </c>
      <c r="C365" s="291">
        <v>18</v>
      </c>
      <c r="D365" s="291"/>
      <c r="E365" s="292" t="s">
        <v>695</v>
      </c>
      <c r="F365" s="259"/>
      <c r="G365" s="259"/>
      <c r="H365" s="259"/>
      <c r="I365" s="259"/>
      <c r="J365" s="259"/>
      <c r="K365" s="259"/>
      <c r="L365" s="260"/>
      <c r="M365" s="354">
        <f>M366</f>
        <v>4975000</v>
      </c>
      <c r="N365" s="377">
        <f>N366</f>
        <v>4975000</v>
      </c>
      <c r="O365" s="384"/>
      <c r="P365" s="43"/>
    </row>
    <row r="366" spans="1:16" ht="15.75">
      <c r="A366" s="290">
        <v>2</v>
      </c>
      <c r="B366" s="291">
        <v>1</v>
      </c>
      <c r="C366" s="291">
        <v>18</v>
      </c>
      <c r="D366" s="291">
        <v>2</v>
      </c>
      <c r="E366" s="117" t="s">
        <v>82</v>
      </c>
      <c r="F366" s="325"/>
      <c r="G366" s="325"/>
      <c r="H366" s="325"/>
      <c r="I366" s="325"/>
      <c r="J366" s="325"/>
      <c r="K366" s="325"/>
      <c r="L366" s="341"/>
      <c r="M366" s="354">
        <f>SUM(M367:M377)</f>
        <v>4975000</v>
      </c>
      <c r="N366" s="377">
        <f>SUM(N367:N377)</f>
        <v>4975000</v>
      </c>
      <c r="O366" s="384"/>
      <c r="P366" s="43"/>
    </row>
    <row r="367" spans="1:16" ht="15.75">
      <c r="A367" s="290"/>
      <c r="B367" s="291"/>
      <c r="C367" s="291"/>
      <c r="D367" s="291"/>
      <c r="E367" s="117" t="s">
        <v>236</v>
      </c>
      <c r="F367" s="325"/>
      <c r="G367" s="325"/>
      <c r="H367" s="325"/>
      <c r="I367" s="325"/>
      <c r="J367" s="325"/>
      <c r="K367" s="325"/>
      <c r="L367" s="341"/>
      <c r="M367" s="354">
        <f>SUM(L368:L370)</f>
        <v>775000</v>
      </c>
      <c r="N367" s="377">
        <f>M367</f>
        <v>775000</v>
      </c>
      <c r="O367" s="384"/>
      <c r="P367" s="43"/>
    </row>
    <row r="368" spans="1:16" ht="15.75">
      <c r="A368" s="290"/>
      <c r="B368" s="291"/>
      <c r="C368" s="291"/>
      <c r="D368" s="291"/>
      <c r="E368" s="117" t="s">
        <v>479</v>
      </c>
      <c r="F368" s="325"/>
      <c r="G368" s="325">
        <v>1</v>
      </c>
      <c r="H368" s="325" t="s">
        <v>50</v>
      </c>
      <c r="I368" s="333">
        <v>150000</v>
      </c>
      <c r="J368" s="325"/>
      <c r="K368" s="325"/>
      <c r="L368" s="341">
        <f>G368*I368</f>
        <v>150000</v>
      </c>
      <c r="M368" s="354"/>
      <c r="N368" s="377">
        <f t="shared" ref="N368:N377" si="31">M368</f>
        <v>0</v>
      </c>
      <c r="O368" s="384"/>
      <c r="P368" s="43"/>
    </row>
    <row r="369" spans="1:16" ht="15.75">
      <c r="A369" s="290"/>
      <c r="B369" s="291"/>
      <c r="C369" s="291"/>
      <c r="D369" s="291"/>
      <c r="E369" s="117" t="s">
        <v>480</v>
      </c>
      <c r="F369" s="325"/>
      <c r="G369" s="325">
        <v>1</v>
      </c>
      <c r="H369" s="325" t="s">
        <v>50</v>
      </c>
      <c r="I369" s="333">
        <v>125000</v>
      </c>
      <c r="J369" s="325"/>
      <c r="K369" s="325"/>
      <c r="L369" s="341">
        <f t="shared" ref="L369:L370" si="32">G369*I369</f>
        <v>125000</v>
      </c>
      <c r="M369" s="354"/>
      <c r="N369" s="377">
        <f t="shared" si="31"/>
        <v>0</v>
      </c>
      <c r="O369" s="384"/>
      <c r="P369" s="43"/>
    </row>
    <row r="370" spans="1:16" ht="15.75">
      <c r="A370" s="290"/>
      <c r="B370" s="291"/>
      <c r="C370" s="291"/>
      <c r="D370" s="291"/>
      <c r="E370" s="117" t="s">
        <v>481</v>
      </c>
      <c r="F370" s="325"/>
      <c r="G370" s="325">
        <v>5</v>
      </c>
      <c r="H370" s="325" t="s">
        <v>50</v>
      </c>
      <c r="I370" s="333">
        <v>100000</v>
      </c>
      <c r="J370" s="325"/>
      <c r="K370" s="325"/>
      <c r="L370" s="341">
        <f t="shared" si="32"/>
        <v>500000</v>
      </c>
      <c r="M370" s="354"/>
      <c r="N370" s="377">
        <f t="shared" si="31"/>
        <v>0</v>
      </c>
      <c r="O370" s="384"/>
      <c r="P370" s="43"/>
    </row>
    <row r="371" spans="1:16" ht="15.75">
      <c r="A371" s="290"/>
      <c r="B371" s="291"/>
      <c r="C371" s="291"/>
      <c r="D371" s="291"/>
      <c r="E371" s="117" t="s">
        <v>1058</v>
      </c>
      <c r="F371" s="325"/>
      <c r="G371" s="325">
        <v>3</v>
      </c>
      <c r="H371" s="325" t="s">
        <v>50</v>
      </c>
      <c r="I371" s="333"/>
      <c r="J371" s="325"/>
      <c r="K371" s="325"/>
      <c r="L371" s="341">
        <v>200000</v>
      </c>
      <c r="M371" s="354">
        <f>L371*G371</f>
        <v>600000</v>
      </c>
      <c r="N371" s="377">
        <f t="shared" si="31"/>
        <v>600000</v>
      </c>
      <c r="O371" s="384"/>
      <c r="P371" s="43"/>
    </row>
    <row r="372" spans="1:16" ht="15.75">
      <c r="A372" s="290"/>
      <c r="B372" s="291"/>
      <c r="C372" s="291"/>
      <c r="D372" s="291"/>
      <c r="E372" s="117" t="s">
        <v>127</v>
      </c>
      <c r="F372" s="325"/>
      <c r="G372" s="325">
        <v>1</v>
      </c>
      <c r="H372" s="325" t="s">
        <v>50</v>
      </c>
      <c r="I372" s="325"/>
      <c r="J372" s="325"/>
      <c r="K372" s="325"/>
      <c r="L372" s="341"/>
      <c r="M372" s="354">
        <v>100000</v>
      </c>
      <c r="N372" s="377">
        <f t="shared" si="31"/>
        <v>100000</v>
      </c>
      <c r="O372" s="384"/>
      <c r="P372" s="43"/>
    </row>
    <row r="373" spans="1:16" ht="15.75">
      <c r="A373" s="290"/>
      <c r="B373" s="291"/>
      <c r="C373" s="291"/>
      <c r="D373" s="291"/>
      <c r="E373" s="117" t="s">
        <v>603</v>
      </c>
      <c r="F373" s="325"/>
      <c r="G373" s="325"/>
      <c r="H373" s="325"/>
      <c r="I373" s="325"/>
      <c r="J373" s="325">
        <v>100</v>
      </c>
      <c r="K373" s="325" t="s">
        <v>50</v>
      </c>
      <c r="L373" s="341">
        <v>20000</v>
      </c>
      <c r="M373" s="354">
        <f>J373*L373</f>
        <v>2000000</v>
      </c>
      <c r="N373" s="377">
        <f t="shared" si="31"/>
        <v>2000000</v>
      </c>
      <c r="O373" s="384"/>
      <c r="P373" s="43"/>
    </row>
    <row r="374" spans="1:16" ht="15.75">
      <c r="A374" s="290"/>
      <c r="B374" s="291"/>
      <c r="C374" s="291"/>
      <c r="D374" s="291"/>
      <c r="E374" s="117" t="s">
        <v>693</v>
      </c>
      <c r="F374" s="325"/>
      <c r="G374" s="325">
        <v>1</v>
      </c>
      <c r="H374" s="325" t="s">
        <v>50</v>
      </c>
      <c r="I374" s="325"/>
      <c r="J374" s="325"/>
      <c r="K374" s="325"/>
      <c r="L374" s="341">
        <v>300000</v>
      </c>
      <c r="M374" s="354">
        <v>300000</v>
      </c>
      <c r="N374" s="377">
        <f t="shared" si="31"/>
        <v>300000</v>
      </c>
      <c r="O374" s="384"/>
      <c r="P374" s="43"/>
    </row>
    <row r="375" spans="1:16" ht="15.75">
      <c r="A375" s="290"/>
      <c r="B375" s="291"/>
      <c r="C375" s="291"/>
      <c r="D375" s="291"/>
      <c r="E375" s="117" t="s">
        <v>694</v>
      </c>
      <c r="F375" s="325"/>
      <c r="G375" s="325">
        <v>1</v>
      </c>
      <c r="H375" s="325" t="s">
        <v>50</v>
      </c>
      <c r="I375" s="325"/>
      <c r="J375" s="325"/>
      <c r="K375" s="325"/>
      <c r="L375" s="341">
        <v>500000</v>
      </c>
      <c r="M375" s="354">
        <v>500000</v>
      </c>
      <c r="N375" s="377">
        <f t="shared" si="31"/>
        <v>500000</v>
      </c>
      <c r="O375" s="384"/>
      <c r="P375" s="43"/>
    </row>
    <row r="376" spans="1:16" ht="15.75">
      <c r="A376" s="290"/>
      <c r="B376" s="291"/>
      <c r="C376" s="291"/>
      <c r="D376" s="291"/>
      <c r="E376" s="117" t="s">
        <v>607</v>
      </c>
      <c r="F376" s="325"/>
      <c r="G376" s="325">
        <v>100</v>
      </c>
      <c r="H376" s="325" t="s">
        <v>50</v>
      </c>
      <c r="I376" s="325"/>
      <c r="J376" s="325"/>
      <c r="K376" s="325"/>
      <c r="L376" s="341">
        <v>2000</v>
      </c>
      <c r="M376" s="354">
        <f>L376*G376</f>
        <v>200000</v>
      </c>
      <c r="N376" s="377">
        <f t="shared" si="31"/>
        <v>200000</v>
      </c>
      <c r="O376" s="384"/>
      <c r="P376" s="43"/>
    </row>
    <row r="377" spans="1:16" ht="15.75">
      <c r="A377" s="296"/>
      <c r="B377" s="295"/>
      <c r="C377" s="295"/>
      <c r="D377" s="295"/>
      <c r="E377" s="99" t="s">
        <v>605</v>
      </c>
      <c r="F377" s="325"/>
      <c r="G377" s="325">
        <v>1</v>
      </c>
      <c r="H377" s="325" t="s">
        <v>50</v>
      </c>
      <c r="I377" s="325"/>
      <c r="J377" s="325"/>
      <c r="K377" s="325"/>
      <c r="L377" s="330">
        <v>500000</v>
      </c>
      <c r="M377" s="354">
        <v>500000</v>
      </c>
      <c r="N377" s="377">
        <f t="shared" si="31"/>
        <v>500000</v>
      </c>
      <c r="O377" s="384"/>
      <c r="P377" s="43"/>
    </row>
    <row r="378" spans="1:16" ht="15.75">
      <c r="A378" s="296"/>
      <c r="B378" s="295"/>
      <c r="C378" s="295"/>
      <c r="D378" s="295"/>
      <c r="E378" s="99"/>
      <c r="F378" s="325"/>
      <c r="G378" s="325"/>
      <c r="H378" s="325"/>
      <c r="I378" s="325"/>
      <c r="J378" s="325"/>
      <c r="K378" s="325"/>
      <c r="L378" s="330"/>
      <c r="M378" s="354"/>
      <c r="N378" s="377"/>
      <c r="O378" s="384"/>
      <c r="P378" s="43"/>
    </row>
    <row r="379" spans="1:16" ht="15.75">
      <c r="A379" s="296"/>
      <c r="B379" s="295"/>
      <c r="C379" s="295"/>
      <c r="D379" s="295"/>
      <c r="E379" s="99"/>
      <c r="F379" s="325"/>
      <c r="G379" s="325"/>
      <c r="H379" s="325"/>
      <c r="I379" s="325"/>
      <c r="J379" s="325"/>
      <c r="K379" s="325"/>
      <c r="L379" s="330"/>
      <c r="M379" s="354"/>
      <c r="N379" s="377"/>
      <c r="O379" s="384"/>
      <c r="P379" s="43"/>
    </row>
    <row r="380" spans="1:16" ht="15.75">
      <c r="A380" s="290">
        <v>2</v>
      </c>
      <c r="B380" s="291">
        <v>1</v>
      </c>
      <c r="C380" s="291">
        <v>19</v>
      </c>
      <c r="D380" s="291"/>
      <c r="E380" s="115" t="s">
        <v>793</v>
      </c>
      <c r="F380" s="325"/>
      <c r="G380" s="325"/>
      <c r="H380" s="325"/>
      <c r="I380" s="325"/>
      <c r="J380" s="325"/>
      <c r="K380" s="325"/>
      <c r="L380" s="341"/>
      <c r="M380" s="354">
        <f>M381</f>
        <v>4800000</v>
      </c>
      <c r="N380" s="377"/>
      <c r="O380" s="384"/>
      <c r="P380" s="43"/>
    </row>
    <row r="381" spans="1:16" ht="15.75">
      <c r="A381" s="290">
        <v>2</v>
      </c>
      <c r="B381" s="291">
        <v>1</v>
      </c>
      <c r="C381" s="291">
        <v>19</v>
      </c>
      <c r="D381" s="291">
        <v>2</v>
      </c>
      <c r="E381" s="117" t="s">
        <v>82</v>
      </c>
      <c r="F381" s="325"/>
      <c r="G381" s="325"/>
      <c r="H381" s="325"/>
      <c r="I381" s="325"/>
      <c r="J381" s="325"/>
      <c r="K381" s="325"/>
      <c r="L381" s="341"/>
      <c r="M381" s="354">
        <f>SUM(M382:M386)</f>
        <v>4800000</v>
      </c>
      <c r="N381" s="377"/>
      <c r="O381" s="384"/>
      <c r="P381" s="43"/>
    </row>
    <row r="382" spans="1:16" ht="15.75">
      <c r="A382" s="290"/>
      <c r="B382" s="291"/>
      <c r="C382" s="291"/>
      <c r="D382" s="291"/>
      <c r="E382" s="117" t="s">
        <v>127</v>
      </c>
      <c r="F382" s="325"/>
      <c r="G382" s="325">
        <v>50</v>
      </c>
      <c r="H382" s="325" t="s">
        <v>50</v>
      </c>
      <c r="I382" s="325"/>
      <c r="J382" s="325">
        <v>2</v>
      </c>
      <c r="K382" s="325" t="s">
        <v>50</v>
      </c>
      <c r="L382" s="341">
        <v>10000</v>
      </c>
      <c r="M382" s="354">
        <f>L382*J382*G382</f>
        <v>1000000</v>
      </c>
      <c r="N382" s="377"/>
      <c r="O382" s="384"/>
      <c r="P382" s="43"/>
    </row>
    <row r="383" spans="1:16" ht="15.75">
      <c r="A383" s="290"/>
      <c r="B383" s="291"/>
      <c r="C383" s="291"/>
      <c r="D383" s="291"/>
      <c r="E383" s="99" t="s">
        <v>128</v>
      </c>
      <c r="F383" s="325"/>
      <c r="G383" s="325"/>
      <c r="H383" s="325"/>
      <c r="I383" s="325"/>
      <c r="J383" s="325">
        <v>2</v>
      </c>
      <c r="K383" s="325" t="s">
        <v>50</v>
      </c>
      <c r="L383" s="341">
        <v>300000</v>
      </c>
      <c r="M383" s="354">
        <f>L383*J383</f>
        <v>600000</v>
      </c>
      <c r="N383" s="377"/>
      <c r="O383" s="384"/>
      <c r="P383" s="43"/>
    </row>
    <row r="384" spans="1:16" ht="15.75">
      <c r="A384" s="290"/>
      <c r="B384" s="291"/>
      <c r="C384" s="291"/>
      <c r="D384" s="291"/>
      <c r="E384" s="117" t="s">
        <v>603</v>
      </c>
      <c r="F384" s="325"/>
      <c r="G384" s="325">
        <v>50</v>
      </c>
      <c r="H384" s="325" t="s">
        <v>50</v>
      </c>
      <c r="I384" s="325"/>
      <c r="J384" s="325">
        <v>2</v>
      </c>
      <c r="K384" s="325" t="s">
        <v>50</v>
      </c>
      <c r="L384" s="341">
        <v>20000</v>
      </c>
      <c r="M384" s="354">
        <f t="shared" ref="M384:M386" si="33">L384*J384*G384</f>
        <v>2000000</v>
      </c>
      <c r="N384" s="377"/>
      <c r="O384" s="384"/>
      <c r="P384" s="43"/>
    </row>
    <row r="385" spans="1:16" ht="15.75">
      <c r="A385" s="290"/>
      <c r="B385" s="291"/>
      <c r="C385" s="291"/>
      <c r="D385" s="291"/>
      <c r="E385" s="117" t="s">
        <v>794</v>
      </c>
      <c r="F385" s="325"/>
      <c r="G385" s="325"/>
      <c r="H385" s="325"/>
      <c r="I385" s="325"/>
      <c r="J385" s="325">
        <v>2</v>
      </c>
      <c r="K385" s="325" t="s">
        <v>50</v>
      </c>
      <c r="L385" s="341">
        <v>500000</v>
      </c>
      <c r="M385" s="354">
        <f>L385*J385</f>
        <v>1000000</v>
      </c>
      <c r="N385" s="377"/>
      <c r="O385" s="384"/>
      <c r="P385" s="43"/>
    </row>
    <row r="386" spans="1:16" ht="15.75">
      <c r="A386" s="290"/>
      <c r="B386" s="291"/>
      <c r="C386" s="291"/>
      <c r="D386" s="291"/>
      <c r="E386" s="117" t="s">
        <v>607</v>
      </c>
      <c r="F386" s="325"/>
      <c r="G386" s="325">
        <v>50</v>
      </c>
      <c r="H386" s="325" t="s">
        <v>50</v>
      </c>
      <c r="I386" s="325"/>
      <c r="J386" s="325">
        <v>2</v>
      </c>
      <c r="K386" s="325" t="s">
        <v>50</v>
      </c>
      <c r="L386" s="341">
        <v>2000</v>
      </c>
      <c r="M386" s="354">
        <f t="shared" si="33"/>
        <v>200000</v>
      </c>
      <c r="N386" s="377"/>
      <c r="O386" s="384"/>
      <c r="P386" s="43"/>
    </row>
    <row r="387" spans="1:16" ht="15.75">
      <c r="A387" s="290"/>
      <c r="B387" s="291"/>
      <c r="C387" s="291"/>
      <c r="D387" s="291"/>
      <c r="E387" s="117"/>
      <c r="F387" s="325"/>
      <c r="G387" s="325"/>
      <c r="H387" s="325"/>
      <c r="I387" s="325"/>
      <c r="J387" s="325"/>
      <c r="K387" s="325"/>
      <c r="L387" s="330"/>
      <c r="M387" s="354"/>
      <c r="N387" s="377"/>
      <c r="O387" s="384"/>
      <c r="P387" s="43"/>
    </row>
    <row r="388" spans="1:16" ht="15.75">
      <c r="A388" s="290"/>
      <c r="B388" s="291"/>
      <c r="C388" s="291"/>
      <c r="D388" s="291"/>
      <c r="E388" s="117"/>
      <c r="F388" s="325"/>
      <c r="G388" s="325"/>
      <c r="H388" s="325"/>
      <c r="I388" s="325"/>
      <c r="J388" s="325"/>
      <c r="K388" s="325"/>
      <c r="L388" s="330"/>
      <c r="M388" s="354"/>
      <c r="N388" s="377"/>
      <c r="O388" s="384"/>
      <c r="P388" s="43"/>
    </row>
    <row r="389" spans="1:16" ht="15.75">
      <c r="A389" s="290">
        <v>2</v>
      </c>
      <c r="B389" s="291">
        <v>1</v>
      </c>
      <c r="C389" s="291">
        <v>20</v>
      </c>
      <c r="D389" s="291"/>
      <c r="E389" s="292" t="s">
        <v>810</v>
      </c>
      <c r="F389" s="259"/>
      <c r="G389" s="259"/>
      <c r="H389" s="259"/>
      <c r="I389" s="259"/>
      <c r="J389" s="259"/>
      <c r="K389" s="259"/>
      <c r="L389" s="260"/>
      <c r="M389" s="354">
        <f>M390</f>
        <v>2900000</v>
      </c>
      <c r="N389" s="377"/>
      <c r="O389" s="384"/>
      <c r="P389" s="43"/>
    </row>
    <row r="390" spans="1:16" ht="15.75">
      <c r="A390" s="290">
        <v>2</v>
      </c>
      <c r="B390" s="291">
        <v>1</v>
      </c>
      <c r="C390" s="291">
        <v>20</v>
      </c>
      <c r="D390" s="291">
        <v>2</v>
      </c>
      <c r="E390" s="117" t="s">
        <v>82</v>
      </c>
      <c r="F390" s="325"/>
      <c r="G390" s="325"/>
      <c r="H390" s="325"/>
      <c r="I390" s="325"/>
      <c r="J390" s="325"/>
      <c r="K390" s="325"/>
      <c r="L390" s="341"/>
      <c r="M390" s="354">
        <f>SUM(M391:M397)</f>
        <v>2900000</v>
      </c>
      <c r="N390" s="377"/>
      <c r="O390" s="384"/>
      <c r="P390" s="43"/>
    </row>
    <row r="391" spans="1:16" ht="15.75">
      <c r="A391" s="290"/>
      <c r="B391" s="291"/>
      <c r="C391" s="291"/>
      <c r="D391" s="291"/>
      <c r="E391" s="117" t="s">
        <v>1058</v>
      </c>
      <c r="F391" s="325"/>
      <c r="G391" s="325">
        <v>2</v>
      </c>
      <c r="H391" s="325" t="s">
        <v>50</v>
      </c>
      <c r="I391" s="333"/>
      <c r="J391" s="325"/>
      <c r="K391" s="325"/>
      <c r="L391" s="341">
        <v>200000</v>
      </c>
      <c r="M391" s="354">
        <f>L391*G391</f>
        <v>400000</v>
      </c>
      <c r="N391" s="377"/>
      <c r="O391" s="384"/>
      <c r="P391" s="43"/>
    </row>
    <row r="392" spans="1:16" ht="15.75">
      <c r="A392" s="290"/>
      <c r="B392" s="291"/>
      <c r="C392" s="291"/>
      <c r="D392" s="291"/>
      <c r="E392" s="117" t="s">
        <v>127</v>
      </c>
      <c r="F392" s="325"/>
      <c r="G392" s="325"/>
      <c r="H392" s="325"/>
      <c r="I392" s="325"/>
      <c r="J392" s="325"/>
      <c r="K392" s="325"/>
      <c r="L392" s="341"/>
      <c r="M392" s="354">
        <v>100000</v>
      </c>
      <c r="N392" s="377"/>
      <c r="O392" s="384"/>
      <c r="P392" s="43"/>
    </row>
    <row r="393" spans="1:16" ht="15.75">
      <c r="A393" s="290"/>
      <c r="B393" s="291"/>
      <c r="C393" s="291"/>
      <c r="D393" s="291"/>
      <c r="E393" s="117" t="s">
        <v>603</v>
      </c>
      <c r="F393" s="325"/>
      <c r="G393" s="325"/>
      <c r="H393" s="325"/>
      <c r="I393" s="325"/>
      <c r="J393" s="325">
        <v>50</v>
      </c>
      <c r="K393" s="325" t="s">
        <v>50</v>
      </c>
      <c r="L393" s="341">
        <v>20000</v>
      </c>
      <c r="M393" s="354">
        <f>J393*L393</f>
        <v>1000000</v>
      </c>
      <c r="N393" s="377"/>
      <c r="O393" s="384"/>
      <c r="P393" s="43"/>
    </row>
    <row r="394" spans="1:16" ht="15.75">
      <c r="A394" s="290"/>
      <c r="B394" s="291"/>
      <c r="C394" s="291"/>
      <c r="D394" s="291"/>
      <c r="E394" s="117" t="s">
        <v>693</v>
      </c>
      <c r="F394" s="325"/>
      <c r="G394" s="325"/>
      <c r="H394" s="325"/>
      <c r="I394" s="325"/>
      <c r="J394" s="325"/>
      <c r="K394" s="325"/>
      <c r="L394" s="341"/>
      <c r="M394" s="354">
        <v>300000</v>
      </c>
      <c r="N394" s="377"/>
      <c r="O394" s="384"/>
      <c r="P394" s="43"/>
    </row>
    <row r="395" spans="1:16" ht="15.75">
      <c r="A395" s="290"/>
      <c r="B395" s="291"/>
      <c r="C395" s="291"/>
      <c r="D395" s="291"/>
      <c r="E395" s="117" t="s">
        <v>694</v>
      </c>
      <c r="F395" s="325"/>
      <c r="G395" s="325"/>
      <c r="H395" s="325"/>
      <c r="I395" s="325"/>
      <c r="J395" s="325"/>
      <c r="K395" s="325"/>
      <c r="L395" s="341"/>
      <c r="M395" s="354">
        <v>500000</v>
      </c>
      <c r="N395" s="377"/>
      <c r="O395" s="384"/>
      <c r="P395" s="43"/>
    </row>
    <row r="396" spans="1:16" ht="15.75">
      <c r="A396" s="290"/>
      <c r="B396" s="291"/>
      <c r="C396" s="291"/>
      <c r="D396" s="291"/>
      <c r="E396" s="117" t="s">
        <v>607</v>
      </c>
      <c r="F396" s="325"/>
      <c r="G396" s="325">
        <v>50</v>
      </c>
      <c r="H396" s="325" t="s">
        <v>50</v>
      </c>
      <c r="I396" s="325"/>
      <c r="J396" s="325"/>
      <c r="K396" s="325"/>
      <c r="L396" s="341">
        <v>2000</v>
      </c>
      <c r="M396" s="354">
        <f>L396*G396</f>
        <v>100000</v>
      </c>
      <c r="N396" s="377"/>
      <c r="O396" s="384"/>
      <c r="P396" s="43"/>
    </row>
    <row r="397" spans="1:16" ht="15.75">
      <c r="A397" s="290"/>
      <c r="B397" s="295"/>
      <c r="C397" s="295"/>
      <c r="D397" s="295"/>
      <c r="E397" s="99" t="s">
        <v>605</v>
      </c>
      <c r="F397" s="325"/>
      <c r="G397" s="325"/>
      <c r="H397" s="325"/>
      <c r="I397" s="325"/>
      <c r="J397" s="325"/>
      <c r="K397" s="325"/>
      <c r="L397" s="330"/>
      <c r="M397" s="354">
        <v>500000</v>
      </c>
      <c r="N397" s="377"/>
      <c r="O397" s="384"/>
      <c r="P397" s="43"/>
    </row>
    <row r="398" spans="1:16" ht="15.75">
      <c r="A398" s="290"/>
      <c r="B398" s="291"/>
      <c r="C398" s="291"/>
      <c r="D398" s="291"/>
      <c r="E398" s="117"/>
      <c r="F398" s="325"/>
      <c r="G398" s="325"/>
      <c r="H398" s="325"/>
      <c r="I398" s="325"/>
      <c r="J398" s="325"/>
      <c r="K398" s="325"/>
      <c r="L398" s="330"/>
      <c r="M398" s="354"/>
      <c r="N398" s="377"/>
      <c r="O398" s="384"/>
      <c r="P398" s="43"/>
    </row>
    <row r="399" spans="1:16" ht="15.75">
      <c r="A399" s="290"/>
      <c r="B399" s="291"/>
      <c r="C399" s="291"/>
      <c r="D399" s="291"/>
      <c r="E399" s="117"/>
      <c r="F399" s="325"/>
      <c r="G399" s="325"/>
      <c r="H399" s="325"/>
      <c r="I399" s="325"/>
      <c r="J399" s="325"/>
      <c r="K399" s="325"/>
      <c r="L399" s="330"/>
      <c r="M399" s="354"/>
      <c r="N399" s="377"/>
      <c r="O399" s="384"/>
      <c r="P399" s="43"/>
    </row>
    <row r="400" spans="1:16" ht="15.75">
      <c r="A400" s="336">
        <v>2</v>
      </c>
      <c r="B400" s="337">
        <v>2</v>
      </c>
      <c r="C400" s="337"/>
      <c r="D400" s="337"/>
      <c r="E400" s="105" t="s">
        <v>151</v>
      </c>
      <c r="F400" s="325"/>
      <c r="G400" s="325"/>
      <c r="H400" s="325"/>
      <c r="I400" s="325"/>
      <c r="J400" s="325"/>
      <c r="K400" s="325"/>
      <c r="L400" s="330"/>
      <c r="M400" s="354">
        <f>M401+M448+M477+M506+M535+M564+M593+M622+M651+M680+M709+M739+M769+M799+M829+M859+M889+M986+M1059+M1094+M1110+M1139+M919+M952+M1021</f>
        <v>892899650</v>
      </c>
      <c r="N400" s="377"/>
      <c r="O400" s="384"/>
      <c r="P400" s="43"/>
    </row>
    <row r="401" spans="1:16" ht="15.75">
      <c r="A401" s="296">
        <v>2</v>
      </c>
      <c r="B401" s="295">
        <v>2</v>
      </c>
      <c r="C401" s="295">
        <v>1</v>
      </c>
      <c r="D401" s="295"/>
      <c r="E401" s="99" t="s">
        <v>556</v>
      </c>
      <c r="F401" s="325"/>
      <c r="G401" s="325"/>
      <c r="H401" s="325"/>
      <c r="I401" s="325"/>
      <c r="J401" s="325"/>
      <c r="K401" s="325"/>
      <c r="L401" s="330"/>
      <c r="M401" s="354">
        <f>M402+M420</f>
        <v>285481400</v>
      </c>
      <c r="N401" s="377"/>
      <c r="O401" s="384"/>
      <c r="P401" s="43"/>
    </row>
    <row r="402" spans="1:16" ht="15.75">
      <c r="A402" s="296">
        <v>2</v>
      </c>
      <c r="B402" s="295">
        <v>2</v>
      </c>
      <c r="C402" s="295">
        <v>1</v>
      </c>
      <c r="D402" s="295">
        <v>2</v>
      </c>
      <c r="E402" s="99" t="s">
        <v>82</v>
      </c>
      <c r="F402" s="325"/>
      <c r="G402" s="325"/>
      <c r="H402" s="325"/>
      <c r="I402" s="325"/>
      <c r="J402" s="325"/>
      <c r="K402" s="325"/>
      <c r="L402" s="330"/>
      <c r="M402" s="354">
        <f>SUM(M403:M418)</f>
        <v>59195800</v>
      </c>
      <c r="N402" s="377"/>
      <c r="O402" s="384"/>
      <c r="P402" s="43"/>
    </row>
    <row r="403" spans="1:16" ht="15.75">
      <c r="A403" s="296"/>
      <c r="B403" s="295"/>
      <c r="C403" s="295"/>
      <c r="D403" s="295"/>
      <c r="E403" s="293" t="s">
        <v>1124</v>
      </c>
      <c r="F403" s="325"/>
      <c r="G403" s="325"/>
      <c r="H403" s="325"/>
      <c r="I403" s="325"/>
      <c r="J403" s="325"/>
      <c r="K403" s="325"/>
      <c r="L403" s="330"/>
      <c r="M403" s="354">
        <f>SUM(L404:L406)</f>
        <v>3400000</v>
      </c>
      <c r="N403" s="377"/>
      <c r="O403" s="384"/>
      <c r="P403" s="43"/>
    </row>
    <row r="404" spans="1:16" ht="15.75">
      <c r="A404" s="296"/>
      <c r="B404" s="295"/>
      <c r="C404" s="295"/>
      <c r="D404" s="295"/>
      <c r="E404" s="293" t="s">
        <v>124</v>
      </c>
      <c r="F404" s="325"/>
      <c r="G404" s="325">
        <v>1</v>
      </c>
      <c r="H404" s="325" t="s">
        <v>50</v>
      </c>
      <c r="I404" s="333">
        <v>525000</v>
      </c>
      <c r="J404" s="325"/>
      <c r="K404" s="325"/>
      <c r="L404" s="330">
        <f>I404*G404</f>
        <v>525000</v>
      </c>
      <c r="M404" s="354"/>
      <c r="N404" s="377"/>
      <c r="O404" s="384"/>
      <c r="P404" s="43"/>
    </row>
    <row r="405" spans="1:16" ht="15.75">
      <c r="A405" s="296"/>
      <c r="B405" s="295"/>
      <c r="C405" s="295"/>
      <c r="D405" s="295"/>
      <c r="E405" s="293" t="s">
        <v>125</v>
      </c>
      <c r="F405" s="325"/>
      <c r="G405" s="325">
        <v>1</v>
      </c>
      <c r="H405" s="325" t="s">
        <v>50</v>
      </c>
      <c r="I405" s="333">
        <v>500000</v>
      </c>
      <c r="J405" s="325"/>
      <c r="K405" s="325"/>
      <c r="L405" s="330">
        <f t="shared" ref="L405:L406" si="34">I405*G405</f>
        <v>500000</v>
      </c>
      <c r="M405" s="354"/>
      <c r="N405" s="377"/>
      <c r="O405" s="384"/>
      <c r="P405" s="43"/>
    </row>
    <row r="406" spans="1:16" ht="15.75">
      <c r="A406" s="296"/>
      <c r="B406" s="295"/>
      <c r="C406" s="295"/>
      <c r="D406" s="295"/>
      <c r="E406" s="293" t="s">
        <v>126</v>
      </c>
      <c r="F406" s="325"/>
      <c r="G406" s="325">
        <v>5</v>
      </c>
      <c r="H406" s="325" t="s">
        <v>50</v>
      </c>
      <c r="I406" s="333">
        <v>475000</v>
      </c>
      <c r="J406" s="325"/>
      <c r="K406" s="325"/>
      <c r="L406" s="330">
        <f t="shared" si="34"/>
        <v>2375000</v>
      </c>
      <c r="M406" s="354"/>
      <c r="N406" s="377"/>
      <c r="O406" s="384"/>
      <c r="P406" s="43"/>
    </row>
    <row r="407" spans="1:16" ht="15.75">
      <c r="A407" s="296"/>
      <c r="B407" s="295"/>
      <c r="C407" s="295"/>
      <c r="D407" s="295"/>
      <c r="E407" s="293" t="s">
        <v>156</v>
      </c>
      <c r="F407" s="325"/>
      <c r="G407" s="325">
        <v>1</v>
      </c>
      <c r="H407" s="325" t="s">
        <v>50</v>
      </c>
      <c r="I407" s="333">
        <v>6000000</v>
      </c>
      <c r="J407" s="325"/>
      <c r="K407" s="325"/>
      <c r="L407" s="330"/>
      <c r="M407" s="354">
        <f>G407*I407</f>
        <v>6000000</v>
      </c>
      <c r="N407" s="377"/>
      <c r="O407" s="384"/>
      <c r="P407" s="43"/>
    </row>
    <row r="408" spans="1:16" ht="15.75">
      <c r="A408" s="296"/>
      <c r="B408" s="295"/>
      <c r="C408" s="295"/>
      <c r="D408" s="295"/>
      <c r="E408" s="293" t="s">
        <v>158</v>
      </c>
      <c r="F408" s="325"/>
      <c r="G408" s="325"/>
      <c r="H408" s="325"/>
      <c r="I408" s="325"/>
      <c r="J408" s="325"/>
      <c r="K408" s="325"/>
      <c r="L408" s="330"/>
      <c r="M408" s="354">
        <f>SUM(L409:L412)</f>
        <v>39595800</v>
      </c>
      <c r="N408" s="377"/>
      <c r="O408" s="384"/>
      <c r="P408" s="43"/>
    </row>
    <row r="409" spans="1:16" ht="15.75">
      <c r="A409" s="296"/>
      <c r="B409" s="295"/>
      <c r="C409" s="295"/>
      <c r="D409" s="295"/>
      <c r="E409" s="293" t="s">
        <v>564</v>
      </c>
      <c r="F409" s="325">
        <v>65</v>
      </c>
      <c r="G409" s="325" t="s">
        <v>504</v>
      </c>
      <c r="H409" s="325" t="s">
        <v>50</v>
      </c>
      <c r="I409" s="333">
        <v>62500</v>
      </c>
      <c r="J409" s="325"/>
      <c r="K409" s="325"/>
      <c r="L409" s="330">
        <f>F409*I409</f>
        <v>4062500</v>
      </c>
      <c r="M409" s="354"/>
      <c r="N409" s="377"/>
      <c r="O409" s="384"/>
      <c r="P409" s="43"/>
    </row>
    <row r="410" spans="1:16" ht="15.75">
      <c r="A410" s="296"/>
      <c r="B410" s="295"/>
      <c r="C410" s="295"/>
      <c r="D410" s="295"/>
      <c r="E410" s="293" t="s">
        <v>585</v>
      </c>
      <c r="F410" s="325">
        <v>133</v>
      </c>
      <c r="G410" s="325" t="s">
        <v>504</v>
      </c>
      <c r="H410" s="325"/>
      <c r="I410" s="333">
        <v>65000</v>
      </c>
      <c r="J410" s="325"/>
      <c r="K410" s="325"/>
      <c r="L410" s="330">
        <f t="shared" ref="L410:L411" si="35">F410*I410</f>
        <v>8645000</v>
      </c>
      <c r="M410" s="354"/>
      <c r="N410" s="377"/>
      <c r="O410" s="384"/>
      <c r="P410" s="43"/>
    </row>
    <row r="411" spans="1:16" ht="15.75">
      <c r="A411" s="296"/>
      <c r="B411" s="295"/>
      <c r="C411" s="295"/>
      <c r="D411" s="295"/>
      <c r="E411" s="293" t="s">
        <v>586</v>
      </c>
      <c r="F411" s="325">
        <v>85</v>
      </c>
      <c r="G411" s="325" t="s">
        <v>504</v>
      </c>
      <c r="H411" s="325"/>
      <c r="I411" s="333">
        <v>62500</v>
      </c>
      <c r="J411" s="325"/>
      <c r="K411" s="325"/>
      <c r="L411" s="330">
        <f t="shared" si="35"/>
        <v>5312500</v>
      </c>
      <c r="M411" s="354"/>
      <c r="N411" s="377"/>
      <c r="O411" s="384"/>
      <c r="P411" s="43"/>
    </row>
    <row r="412" spans="1:16" ht="15.75">
      <c r="A412" s="296"/>
      <c r="B412" s="295"/>
      <c r="C412" s="295"/>
      <c r="D412" s="295"/>
      <c r="E412" s="293" t="s">
        <v>161</v>
      </c>
      <c r="F412" s="325">
        <v>463</v>
      </c>
      <c r="G412" s="325" t="s">
        <v>504</v>
      </c>
      <c r="H412" s="325" t="s">
        <v>50</v>
      </c>
      <c r="I412" s="333">
        <v>46600</v>
      </c>
      <c r="J412" s="325"/>
      <c r="K412" s="325"/>
      <c r="L412" s="330">
        <f>F412*I412</f>
        <v>21575800</v>
      </c>
      <c r="M412" s="354"/>
      <c r="N412" s="377"/>
      <c r="O412" s="384"/>
      <c r="P412" s="43"/>
    </row>
    <row r="413" spans="1:16" ht="15.75">
      <c r="A413" s="296"/>
      <c r="B413" s="295"/>
      <c r="C413" s="295"/>
      <c r="D413" s="295"/>
      <c r="E413" s="99" t="s">
        <v>127</v>
      </c>
      <c r="F413" s="325"/>
      <c r="G413" s="325"/>
      <c r="H413" s="325"/>
      <c r="I413" s="325"/>
      <c r="J413" s="325"/>
      <c r="K413" s="325"/>
      <c r="L413" s="330"/>
      <c r="M413" s="354">
        <v>250000</v>
      </c>
      <c r="N413" s="377"/>
      <c r="O413" s="384"/>
      <c r="P413" s="43"/>
    </row>
    <row r="414" spans="1:16" ht="15.75">
      <c r="A414" s="296"/>
      <c r="B414" s="295"/>
      <c r="C414" s="295"/>
      <c r="D414" s="295"/>
      <c r="E414" s="99" t="s">
        <v>128</v>
      </c>
      <c r="F414" s="325"/>
      <c r="G414" s="325"/>
      <c r="H414" s="325"/>
      <c r="I414" s="325"/>
      <c r="J414" s="325"/>
      <c r="K414" s="325"/>
      <c r="L414" s="330"/>
      <c r="M414" s="354">
        <v>150000</v>
      </c>
      <c r="N414" s="377"/>
      <c r="O414" s="384"/>
      <c r="P414" s="43"/>
    </row>
    <row r="415" spans="1:16" ht="15.75">
      <c r="A415" s="296"/>
      <c r="B415" s="295"/>
      <c r="C415" s="295"/>
      <c r="D415" s="295"/>
      <c r="E415" s="99" t="s">
        <v>129</v>
      </c>
      <c r="F415" s="325"/>
      <c r="G415" s="325"/>
      <c r="H415" s="325"/>
      <c r="I415" s="325"/>
      <c r="J415" s="325"/>
      <c r="K415" s="325"/>
      <c r="L415" s="330"/>
      <c r="M415" s="354">
        <v>2000000</v>
      </c>
      <c r="N415" s="377"/>
      <c r="O415" s="384"/>
      <c r="P415" s="43"/>
    </row>
    <row r="416" spans="1:16" ht="15.75">
      <c r="A416" s="296"/>
      <c r="B416" s="295"/>
      <c r="C416" s="295"/>
      <c r="D416" s="295"/>
      <c r="E416" s="99" t="s">
        <v>565</v>
      </c>
      <c r="F416" s="325">
        <v>30</v>
      </c>
      <c r="G416" s="325" t="s">
        <v>506</v>
      </c>
      <c r="H416" s="325" t="s">
        <v>50</v>
      </c>
      <c r="I416" s="333">
        <v>150000</v>
      </c>
      <c r="J416" s="325"/>
      <c r="K416" s="325"/>
      <c r="L416" s="330"/>
      <c r="M416" s="354">
        <f>F416*I416</f>
        <v>4500000</v>
      </c>
      <c r="N416" s="377"/>
      <c r="O416" s="384"/>
      <c r="P416" s="43"/>
    </row>
    <row r="417" spans="1:16" ht="15.75">
      <c r="A417" s="296"/>
      <c r="B417" s="295"/>
      <c r="C417" s="295"/>
      <c r="D417" s="295"/>
      <c r="E417" s="99" t="s">
        <v>631</v>
      </c>
      <c r="F417" s="325">
        <v>1</v>
      </c>
      <c r="G417" s="325" t="s">
        <v>506</v>
      </c>
      <c r="H417" s="325" t="s">
        <v>50</v>
      </c>
      <c r="I417" s="333">
        <v>3000000</v>
      </c>
      <c r="J417" s="325"/>
      <c r="K417" s="325"/>
      <c r="L417" s="330"/>
      <c r="M417" s="354">
        <f>F417*I417</f>
        <v>3000000</v>
      </c>
      <c r="N417" s="377"/>
      <c r="O417" s="384"/>
      <c r="P417" s="43"/>
    </row>
    <row r="418" spans="1:16" ht="15.75">
      <c r="A418" s="296"/>
      <c r="B418" s="295"/>
      <c r="C418" s="295"/>
      <c r="D418" s="295"/>
      <c r="E418" s="99" t="s">
        <v>632</v>
      </c>
      <c r="F418" s="325">
        <v>1</v>
      </c>
      <c r="G418" s="325" t="s">
        <v>506</v>
      </c>
      <c r="H418" s="325" t="s">
        <v>50</v>
      </c>
      <c r="I418" s="333">
        <v>300000</v>
      </c>
      <c r="J418" s="325"/>
      <c r="K418" s="325"/>
      <c r="L418" s="330"/>
      <c r="M418" s="354">
        <f>F418*I418</f>
        <v>300000</v>
      </c>
      <c r="N418" s="377"/>
      <c r="O418" s="384"/>
      <c r="P418" s="43"/>
    </row>
    <row r="419" spans="1:16" ht="15.75">
      <c r="A419" s="296"/>
      <c r="B419" s="295"/>
      <c r="C419" s="295"/>
      <c r="D419" s="295"/>
      <c r="E419" s="99"/>
      <c r="F419" s="325"/>
      <c r="G419" s="325"/>
      <c r="H419" s="325"/>
      <c r="I419" s="325"/>
      <c r="J419" s="325"/>
      <c r="K419" s="325"/>
      <c r="L419" s="330"/>
      <c r="M419" s="354"/>
      <c r="N419" s="377"/>
      <c r="O419" s="384"/>
      <c r="P419" s="43"/>
    </row>
    <row r="420" spans="1:16" ht="15.75">
      <c r="A420" s="296">
        <v>2</v>
      </c>
      <c r="B420" s="295">
        <v>2</v>
      </c>
      <c r="C420" s="295">
        <v>1</v>
      </c>
      <c r="D420" s="295">
        <v>3</v>
      </c>
      <c r="E420" s="99" t="s">
        <v>114</v>
      </c>
      <c r="F420" s="325"/>
      <c r="G420" s="325"/>
      <c r="H420" s="325"/>
      <c r="I420" s="325"/>
      <c r="J420" s="325"/>
      <c r="K420" s="325"/>
      <c r="L420" s="330"/>
      <c r="M420" s="354">
        <f>SUM(L421:L445)</f>
        <v>226285600</v>
      </c>
      <c r="N420" s="377"/>
      <c r="O420" s="384"/>
      <c r="P420" s="43"/>
    </row>
    <row r="421" spans="1:16" ht="15.75">
      <c r="A421" s="296"/>
      <c r="B421" s="295"/>
      <c r="C421" s="295"/>
      <c r="D421" s="295"/>
      <c r="E421" s="99" t="s">
        <v>540</v>
      </c>
      <c r="F421" s="325">
        <v>0.12</v>
      </c>
      <c r="G421" s="325" t="s">
        <v>510</v>
      </c>
      <c r="H421" s="325" t="s">
        <v>50</v>
      </c>
      <c r="I421" s="333">
        <v>3500000</v>
      </c>
      <c r="J421" s="325"/>
      <c r="K421" s="325"/>
      <c r="L421" s="330">
        <f t="shared" ref="L421:L445" si="36">F421*I421</f>
        <v>420000</v>
      </c>
      <c r="M421" s="354"/>
      <c r="N421" s="377"/>
      <c r="O421" s="384"/>
      <c r="P421" s="43"/>
    </row>
    <row r="422" spans="1:16" ht="15.75">
      <c r="A422" s="296"/>
      <c r="B422" s="295"/>
      <c r="C422" s="295"/>
      <c r="D422" s="295"/>
      <c r="E422" s="99" t="s">
        <v>541</v>
      </c>
      <c r="F422" s="325">
        <v>118</v>
      </c>
      <c r="G422" s="325" t="s">
        <v>555</v>
      </c>
      <c r="H422" s="325" t="s">
        <v>50</v>
      </c>
      <c r="I422" s="333">
        <v>12500</v>
      </c>
      <c r="J422" s="325"/>
      <c r="K422" s="325"/>
      <c r="L422" s="330">
        <f t="shared" si="36"/>
        <v>1475000</v>
      </c>
      <c r="M422" s="354"/>
      <c r="N422" s="377"/>
      <c r="O422" s="384"/>
      <c r="P422" s="43"/>
    </row>
    <row r="423" spans="1:16" ht="15.75">
      <c r="A423" s="296"/>
      <c r="B423" s="295"/>
      <c r="C423" s="295"/>
      <c r="D423" s="295"/>
      <c r="E423" s="99" t="s">
        <v>542</v>
      </c>
      <c r="F423" s="325">
        <v>7.0000000000000007E-2</v>
      </c>
      <c r="G423" s="325" t="s">
        <v>510</v>
      </c>
      <c r="H423" s="325" t="s">
        <v>50</v>
      </c>
      <c r="I423" s="333">
        <v>1500000</v>
      </c>
      <c r="J423" s="325"/>
      <c r="K423" s="325"/>
      <c r="L423" s="330">
        <f t="shared" si="36"/>
        <v>105000.00000000001</v>
      </c>
      <c r="M423" s="354"/>
      <c r="N423" s="377"/>
      <c r="O423" s="384"/>
      <c r="P423" s="43"/>
    </row>
    <row r="424" spans="1:16" ht="15.75">
      <c r="A424" s="296"/>
      <c r="B424" s="295"/>
      <c r="C424" s="295"/>
      <c r="D424" s="295"/>
      <c r="E424" s="99" t="s">
        <v>557</v>
      </c>
      <c r="F424" s="325">
        <v>11</v>
      </c>
      <c r="G424" s="325" t="s">
        <v>510</v>
      </c>
      <c r="H424" s="325"/>
      <c r="I424" s="333">
        <v>101800</v>
      </c>
      <c r="J424" s="325"/>
      <c r="K424" s="325"/>
      <c r="L424" s="330">
        <f t="shared" si="36"/>
        <v>1119800</v>
      </c>
      <c r="M424" s="354"/>
      <c r="N424" s="377"/>
      <c r="O424" s="384"/>
      <c r="P424" s="43"/>
    </row>
    <row r="425" spans="1:16" ht="15.75">
      <c r="A425" s="296"/>
      <c r="B425" s="295"/>
      <c r="C425" s="295"/>
      <c r="D425" s="295"/>
      <c r="E425" s="99" t="s">
        <v>558</v>
      </c>
      <c r="F425" s="325">
        <v>31</v>
      </c>
      <c r="G425" s="325" t="s">
        <v>510</v>
      </c>
      <c r="H425" s="325"/>
      <c r="I425" s="333">
        <v>140500</v>
      </c>
      <c r="J425" s="325"/>
      <c r="K425" s="325"/>
      <c r="L425" s="330">
        <f t="shared" si="36"/>
        <v>4355500</v>
      </c>
      <c r="M425" s="354"/>
      <c r="N425" s="377"/>
      <c r="O425" s="384"/>
      <c r="P425" s="43"/>
    </row>
    <row r="426" spans="1:16" ht="15.75">
      <c r="A426" s="296"/>
      <c r="B426" s="295"/>
      <c r="C426" s="295"/>
      <c r="D426" s="295"/>
      <c r="E426" s="99" t="s">
        <v>543</v>
      </c>
      <c r="F426" s="325">
        <v>64</v>
      </c>
      <c r="G426" s="325" t="s">
        <v>510</v>
      </c>
      <c r="H426" s="325" t="s">
        <v>50</v>
      </c>
      <c r="I426" s="333">
        <v>130200</v>
      </c>
      <c r="J426" s="325"/>
      <c r="K426" s="325"/>
      <c r="L426" s="330">
        <f t="shared" si="36"/>
        <v>8332800</v>
      </c>
      <c r="M426" s="354"/>
      <c r="N426" s="377"/>
      <c r="O426" s="384"/>
      <c r="P426" s="43"/>
    </row>
    <row r="427" spans="1:16" ht="15.75">
      <c r="A427" s="296"/>
      <c r="B427" s="295"/>
      <c r="C427" s="295"/>
      <c r="D427" s="295"/>
      <c r="E427" s="99" t="s">
        <v>559</v>
      </c>
      <c r="F427" s="325">
        <v>7</v>
      </c>
      <c r="G427" s="325" t="s">
        <v>510</v>
      </c>
      <c r="H427" s="325"/>
      <c r="I427" s="333">
        <v>156000</v>
      </c>
      <c r="J427" s="325"/>
      <c r="K427" s="325"/>
      <c r="L427" s="330">
        <f t="shared" si="36"/>
        <v>1092000</v>
      </c>
      <c r="M427" s="354"/>
      <c r="N427" s="377"/>
      <c r="O427" s="384"/>
      <c r="P427" s="43"/>
    </row>
    <row r="428" spans="1:16" ht="15.75">
      <c r="A428" s="296"/>
      <c r="B428" s="295"/>
      <c r="C428" s="295"/>
      <c r="D428" s="295"/>
      <c r="E428" s="99" t="s">
        <v>560</v>
      </c>
      <c r="F428" s="325">
        <v>375</v>
      </c>
      <c r="G428" s="325" t="s">
        <v>508</v>
      </c>
      <c r="H428" s="325" t="s">
        <v>50</v>
      </c>
      <c r="I428" s="333">
        <v>55000</v>
      </c>
      <c r="J428" s="325"/>
      <c r="K428" s="325"/>
      <c r="L428" s="330">
        <f t="shared" si="36"/>
        <v>20625000</v>
      </c>
      <c r="M428" s="354"/>
      <c r="N428" s="377"/>
      <c r="O428" s="384"/>
      <c r="P428" s="43"/>
    </row>
    <row r="429" spans="1:16" ht="15.75">
      <c r="A429" s="296"/>
      <c r="B429" s="295"/>
      <c r="C429" s="295"/>
      <c r="D429" s="295"/>
      <c r="E429" s="99" t="s">
        <v>561</v>
      </c>
      <c r="F429" s="325">
        <v>6</v>
      </c>
      <c r="G429" s="325" t="s">
        <v>510</v>
      </c>
      <c r="H429" s="325" t="s">
        <v>50</v>
      </c>
      <c r="I429" s="333">
        <v>120000</v>
      </c>
      <c r="J429" s="325"/>
      <c r="K429" s="325"/>
      <c r="L429" s="330">
        <f t="shared" si="36"/>
        <v>720000</v>
      </c>
      <c r="M429" s="354"/>
      <c r="N429" s="377"/>
      <c r="O429" s="384"/>
      <c r="P429" s="43"/>
    </row>
    <row r="430" spans="1:16" ht="15.75">
      <c r="A430" s="296"/>
      <c r="B430" s="295"/>
      <c r="C430" s="295"/>
      <c r="D430" s="295"/>
      <c r="E430" s="99" t="s">
        <v>546</v>
      </c>
      <c r="F430" s="325">
        <v>27</v>
      </c>
      <c r="G430" s="325" t="s">
        <v>510</v>
      </c>
      <c r="H430" s="325" t="s">
        <v>50</v>
      </c>
      <c r="I430" s="333">
        <v>120000</v>
      </c>
      <c r="J430" s="325"/>
      <c r="K430" s="325"/>
      <c r="L430" s="330">
        <f t="shared" si="36"/>
        <v>3240000</v>
      </c>
      <c r="M430" s="354"/>
      <c r="N430" s="377"/>
      <c r="O430" s="384"/>
      <c r="P430" s="43"/>
    </row>
    <row r="431" spans="1:16" ht="15.75">
      <c r="A431" s="296"/>
      <c r="B431" s="295"/>
      <c r="C431" s="295"/>
      <c r="D431" s="295"/>
      <c r="E431" s="99" t="s">
        <v>547</v>
      </c>
      <c r="F431" s="333">
        <v>11225</v>
      </c>
      <c r="G431" s="325" t="s">
        <v>555</v>
      </c>
      <c r="H431" s="325" t="s">
        <v>50</v>
      </c>
      <c r="I431" s="333">
        <v>9500</v>
      </c>
      <c r="J431" s="325"/>
      <c r="K431" s="325"/>
      <c r="L431" s="330">
        <f t="shared" si="36"/>
        <v>106637500</v>
      </c>
      <c r="M431" s="354"/>
      <c r="N431" s="377"/>
      <c r="O431" s="384"/>
      <c r="P431" s="43"/>
    </row>
    <row r="432" spans="1:16" ht="15.75">
      <c r="A432" s="296"/>
      <c r="B432" s="295"/>
      <c r="C432" s="295"/>
      <c r="D432" s="295"/>
      <c r="E432" s="99" t="s">
        <v>548</v>
      </c>
      <c r="F432" s="325">
        <v>181</v>
      </c>
      <c r="G432" s="325" t="s">
        <v>555</v>
      </c>
      <c r="H432" s="325" t="s">
        <v>50</v>
      </c>
      <c r="I432" s="333">
        <v>15000</v>
      </c>
      <c r="J432" s="325"/>
      <c r="K432" s="325"/>
      <c r="L432" s="330">
        <f t="shared" si="36"/>
        <v>2715000</v>
      </c>
      <c r="M432" s="354"/>
      <c r="N432" s="377"/>
      <c r="O432" s="384"/>
      <c r="P432" s="43"/>
    </row>
    <row r="433" spans="1:16" ht="15.75">
      <c r="A433" s="296"/>
      <c r="B433" s="295"/>
      <c r="C433" s="295"/>
      <c r="D433" s="295"/>
      <c r="E433" s="99" t="s">
        <v>549</v>
      </c>
      <c r="F433" s="325">
        <v>14</v>
      </c>
      <c r="G433" s="325" t="s">
        <v>510</v>
      </c>
      <c r="H433" s="325" t="s">
        <v>50</v>
      </c>
      <c r="I433" s="333">
        <v>120000</v>
      </c>
      <c r="J433" s="325"/>
      <c r="K433" s="325"/>
      <c r="L433" s="330">
        <f t="shared" si="36"/>
        <v>1680000</v>
      </c>
      <c r="M433" s="354"/>
      <c r="N433" s="377"/>
      <c r="O433" s="384"/>
      <c r="P433" s="43"/>
    </row>
    <row r="434" spans="1:16" ht="15.75">
      <c r="A434" s="296"/>
      <c r="B434" s="295"/>
      <c r="C434" s="295"/>
      <c r="D434" s="295"/>
      <c r="E434" s="99" t="s">
        <v>550</v>
      </c>
      <c r="F434" s="325">
        <v>19</v>
      </c>
      <c r="G434" s="325" t="s">
        <v>510</v>
      </c>
      <c r="H434" s="325" t="s">
        <v>50</v>
      </c>
      <c r="I434" s="333">
        <v>286000</v>
      </c>
      <c r="J434" s="325"/>
      <c r="K434" s="325"/>
      <c r="L434" s="330">
        <f t="shared" si="36"/>
        <v>5434000</v>
      </c>
      <c r="M434" s="354"/>
      <c r="N434" s="377"/>
      <c r="O434" s="384"/>
      <c r="P434" s="43"/>
    </row>
    <row r="435" spans="1:16" ht="15.75">
      <c r="A435" s="296"/>
      <c r="B435" s="295"/>
      <c r="C435" s="295"/>
      <c r="D435" s="295"/>
      <c r="E435" s="99" t="s">
        <v>551</v>
      </c>
      <c r="F435" s="325">
        <v>6.17</v>
      </c>
      <c r="G435" s="325" t="s">
        <v>510</v>
      </c>
      <c r="H435" s="325" t="s">
        <v>50</v>
      </c>
      <c r="I435" s="333">
        <v>1500000</v>
      </c>
      <c r="J435" s="325"/>
      <c r="K435" s="325"/>
      <c r="L435" s="330">
        <f t="shared" si="36"/>
        <v>9255000</v>
      </c>
      <c r="M435" s="354"/>
      <c r="N435" s="377"/>
      <c r="O435" s="384"/>
      <c r="P435" s="43"/>
    </row>
    <row r="436" spans="1:16" ht="15.75">
      <c r="A436" s="296"/>
      <c r="B436" s="295"/>
      <c r="C436" s="295"/>
      <c r="D436" s="295"/>
      <c r="E436" s="99" t="s">
        <v>552</v>
      </c>
      <c r="F436" s="325">
        <v>2.72</v>
      </c>
      <c r="G436" s="325" t="s">
        <v>510</v>
      </c>
      <c r="H436" s="325" t="s">
        <v>50</v>
      </c>
      <c r="I436" s="333">
        <v>2200000</v>
      </c>
      <c r="J436" s="325"/>
      <c r="K436" s="325"/>
      <c r="L436" s="330">
        <f t="shared" si="36"/>
        <v>5984000</v>
      </c>
      <c r="M436" s="354"/>
      <c r="N436" s="377"/>
      <c r="O436" s="384"/>
      <c r="P436" s="43"/>
    </row>
    <row r="437" spans="1:16" ht="15.75">
      <c r="A437" s="296"/>
      <c r="B437" s="295"/>
      <c r="C437" s="295"/>
      <c r="D437" s="295"/>
      <c r="E437" s="99" t="s">
        <v>553</v>
      </c>
      <c r="F437" s="325">
        <v>104</v>
      </c>
      <c r="G437" s="325" t="s">
        <v>513</v>
      </c>
      <c r="H437" s="325" t="s">
        <v>50</v>
      </c>
      <c r="I437" s="333">
        <v>112000</v>
      </c>
      <c r="J437" s="325"/>
      <c r="K437" s="325"/>
      <c r="L437" s="330">
        <f t="shared" si="36"/>
        <v>11648000</v>
      </c>
      <c r="M437" s="354"/>
      <c r="N437" s="377"/>
      <c r="O437" s="384"/>
      <c r="P437" s="43"/>
    </row>
    <row r="438" spans="1:16" ht="15.75">
      <c r="A438" s="296"/>
      <c r="B438" s="295"/>
      <c r="C438" s="295"/>
      <c r="D438" s="295"/>
      <c r="E438" s="99" t="s">
        <v>554</v>
      </c>
      <c r="F438" s="325">
        <v>291</v>
      </c>
      <c r="G438" s="325" t="s">
        <v>518</v>
      </c>
      <c r="H438" s="325" t="s">
        <v>50</v>
      </c>
      <c r="I438" s="333">
        <v>12000</v>
      </c>
      <c r="J438" s="325"/>
      <c r="K438" s="325"/>
      <c r="L438" s="330">
        <f t="shared" si="36"/>
        <v>3492000</v>
      </c>
      <c r="M438" s="354"/>
      <c r="N438" s="377"/>
      <c r="O438" s="384"/>
      <c r="P438" s="43"/>
    </row>
    <row r="439" spans="1:16" ht="15.75">
      <c r="A439" s="296"/>
      <c r="B439" s="295"/>
      <c r="C439" s="295"/>
      <c r="D439" s="295"/>
      <c r="E439" s="99" t="s">
        <v>532</v>
      </c>
      <c r="F439" s="325">
        <v>2</v>
      </c>
      <c r="G439" s="325" t="s">
        <v>515</v>
      </c>
      <c r="H439" s="325" t="s">
        <v>50</v>
      </c>
      <c r="I439" s="333">
        <v>500000</v>
      </c>
      <c r="J439" s="325"/>
      <c r="K439" s="325"/>
      <c r="L439" s="330">
        <f t="shared" si="36"/>
        <v>1000000</v>
      </c>
      <c r="M439" s="354"/>
      <c r="N439" s="377"/>
      <c r="O439" s="384"/>
      <c r="P439" s="43"/>
    </row>
    <row r="440" spans="1:16" ht="15.75">
      <c r="A440" s="296"/>
      <c r="B440" s="295"/>
      <c r="C440" s="295"/>
      <c r="D440" s="295"/>
      <c r="E440" s="99" t="s">
        <v>525</v>
      </c>
      <c r="F440" s="325">
        <v>2</v>
      </c>
      <c r="G440" s="325" t="s">
        <v>515</v>
      </c>
      <c r="H440" s="325" t="s">
        <v>50</v>
      </c>
      <c r="I440" s="333">
        <v>50000</v>
      </c>
      <c r="J440" s="325"/>
      <c r="K440" s="325"/>
      <c r="L440" s="330">
        <f t="shared" si="36"/>
        <v>100000</v>
      </c>
      <c r="M440" s="354"/>
      <c r="N440" s="377"/>
      <c r="O440" s="384"/>
      <c r="P440" s="43"/>
    </row>
    <row r="441" spans="1:16" ht="15.75">
      <c r="A441" s="296"/>
      <c r="B441" s="295"/>
      <c r="C441" s="295"/>
      <c r="D441" s="295"/>
      <c r="E441" s="99" t="s">
        <v>562</v>
      </c>
      <c r="F441" s="325">
        <v>5</v>
      </c>
      <c r="G441" s="325" t="s">
        <v>515</v>
      </c>
      <c r="H441" s="325" t="s">
        <v>50</v>
      </c>
      <c r="I441" s="333">
        <v>40000</v>
      </c>
      <c r="J441" s="325"/>
      <c r="K441" s="325"/>
      <c r="L441" s="330">
        <f t="shared" si="36"/>
        <v>200000</v>
      </c>
      <c r="M441" s="354"/>
      <c r="N441" s="377"/>
      <c r="O441" s="384"/>
      <c r="P441" s="43"/>
    </row>
    <row r="442" spans="1:16" ht="15.75">
      <c r="A442" s="296"/>
      <c r="B442" s="295"/>
      <c r="C442" s="295"/>
      <c r="D442" s="295"/>
      <c r="E442" s="99" t="s">
        <v>519</v>
      </c>
      <c r="F442" s="325">
        <v>5</v>
      </c>
      <c r="G442" s="325" t="s">
        <v>515</v>
      </c>
      <c r="H442" s="325" t="s">
        <v>50</v>
      </c>
      <c r="I442" s="333">
        <v>25000</v>
      </c>
      <c r="J442" s="325"/>
      <c r="K442" s="325"/>
      <c r="L442" s="330">
        <f t="shared" si="36"/>
        <v>125000</v>
      </c>
      <c r="M442" s="354"/>
      <c r="N442" s="377"/>
      <c r="O442" s="384"/>
      <c r="P442" s="43"/>
    </row>
    <row r="443" spans="1:16" ht="15.75">
      <c r="A443" s="296"/>
      <c r="B443" s="295"/>
      <c r="C443" s="295"/>
      <c r="D443" s="295"/>
      <c r="E443" s="99" t="s">
        <v>563</v>
      </c>
      <c r="F443" s="325">
        <v>10</v>
      </c>
      <c r="G443" s="325" t="s">
        <v>515</v>
      </c>
      <c r="H443" s="325" t="s">
        <v>50</v>
      </c>
      <c r="I443" s="333">
        <v>35000</v>
      </c>
      <c r="J443" s="325"/>
      <c r="K443" s="325"/>
      <c r="L443" s="330">
        <f t="shared" si="36"/>
        <v>350000</v>
      </c>
      <c r="M443" s="354"/>
      <c r="N443" s="377"/>
      <c r="O443" s="384"/>
      <c r="P443" s="43"/>
    </row>
    <row r="444" spans="1:16" ht="15.75">
      <c r="A444" s="296"/>
      <c r="B444" s="295"/>
      <c r="C444" s="295"/>
      <c r="D444" s="295"/>
      <c r="E444" s="99" t="s">
        <v>524</v>
      </c>
      <c r="F444" s="325">
        <v>60</v>
      </c>
      <c r="G444" s="325" t="s">
        <v>515</v>
      </c>
      <c r="H444" s="325" t="s">
        <v>50</v>
      </c>
      <c r="I444" s="333">
        <v>15000</v>
      </c>
      <c r="J444" s="325"/>
      <c r="K444" s="325"/>
      <c r="L444" s="330">
        <f t="shared" si="36"/>
        <v>900000</v>
      </c>
      <c r="M444" s="354"/>
      <c r="N444" s="377"/>
      <c r="O444" s="384"/>
      <c r="P444" s="43"/>
    </row>
    <row r="445" spans="1:16" ht="15.75">
      <c r="A445" s="296"/>
      <c r="B445" s="295"/>
      <c r="C445" s="295"/>
      <c r="D445" s="295"/>
      <c r="E445" s="99" t="s">
        <v>664</v>
      </c>
      <c r="F445" s="325">
        <v>45</v>
      </c>
      <c r="G445" s="325" t="s">
        <v>510</v>
      </c>
      <c r="H445" s="325" t="s">
        <v>50</v>
      </c>
      <c r="I445" s="333">
        <v>784000</v>
      </c>
      <c r="J445" s="325"/>
      <c r="K445" s="325"/>
      <c r="L445" s="330">
        <f t="shared" si="36"/>
        <v>35280000</v>
      </c>
      <c r="M445" s="354"/>
      <c r="N445" s="377"/>
      <c r="O445" s="384"/>
      <c r="P445" s="43"/>
    </row>
    <row r="446" spans="1:16" ht="15.75">
      <c r="A446" s="296"/>
      <c r="B446" s="295"/>
      <c r="C446" s="295"/>
      <c r="D446" s="295"/>
      <c r="E446" s="293"/>
      <c r="F446" s="325"/>
      <c r="G446" s="325"/>
      <c r="H446" s="325"/>
      <c r="I446" s="325"/>
      <c r="J446" s="325"/>
      <c r="K446" s="325"/>
      <c r="L446" s="330"/>
      <c r="M446" s="354"/>
      <c r="N446" s="377"/>
      <c r="O446" s="384"/>
      <c r="P446" s="43"/>
    </row>
    <row r="447" spans="1:16" ht="15.75">
      <c r="A447" s="296"/>
      <c r="B447" s="295"/>
      <c r="C447" s="295"/>
      <c r="D447" s="295"/>
      <c r="E447" s="99"/>
      <c r="F447" s="325"/>
      <c r="G447" s="325"/>
      <c r="H447" s="325"/>
      <c r="I447" s="325"/>
      <c r="J447" s="325"/>
      <c r="K447" s="325"/>
      <c r="L447" s="330"/>
      <c r="M447" s="354"/>
      <c r="N447" s="377"/>
      <c r="O447" s="384"/>
      <c r="P447" s="43"/>
    </row>
    <row r="448" spans="1:16" ht="15.75">
      <c r="A448" s="296">
        <v>2</v>
      </c>
      <c r="B448" s="295">
        <v>2</v>
      </c>
      <c r="C448" s="295">
        <v>2</v>
      </c>
      <c r="D448" s="295"/>
      <c r="E448" s="964" t="s">
        <v>730</v>
      </c>
      <c r="F448" s="965"/>
      <c r="G448" s="965"/>
      <c r="H448" s="965"/>
      <c r="I448" s="325"/>
      <c r="J448" s="325"/>
      <c r="K448" s="325"/>
      <c r="L448" s="330"/>
      <c r="M448" s="354">
        <f>M449+M465</f>
        <v>23113900</v>
      </c>
      <c r="N448" s="377"/>
      <c r="O448" s="384"/>
      <c r="P448" s="43"/>
    </row>
    <row r="449" spans="1:16" ht="15.75">
      <c r="A449" s="296">
        <v>2</v>
      </c>
      <c r="B449" s="295">
        <v>2</v>
      </c>
      <c r="C449" s="295">
        <v>2</v>
      </c>
      <c r="D449" s="295">
        <v>2</v>
      </c>
      <c r="E449" s="99" t="s">
        <v>82</v>
      </c>
      <c r="F449" s="325"/>
      <c r="G449" s="325"/>
      <c r="H449" s="325"/>
      <c r="I449" s="325"/>
      <c r="J449" s="325"/>
      <c r="K449" s="325"/>
      <c r="L449" s="330"/>
      <c r="M449" s="354">
        <f>SUM(M450:M462)</f>
        <v>8276500</v>
      </c>
      <c r="N449" s="377">
        <f>M449</f>
        <v>8276500</v>
      </c>
      <c r="O449" s="384"/>
      <c r="P449" s="43"/>
    </row>
    <row r="450" spans="1:16" ht="15.75">
      <c r="A450" s="296"/>
      <c r="B450" s="295"/>
      <c r="C450" s="295"/>
      <c r="D450" s="295"/>
      <c r="E450" s="99" t="s">
        <v>129</v>
      </c>
      <c r="F450" s="325">
        <v>18</v>
      </c>
      <c r="G450" s="325" t="s">
        <v>50</v>
      </c>
      <c r="H450" s="325"/>
      <c r="I450" s="325"/>
      <c r="J450" s="325"/>
      <c r="K450" s="325"/>
      <c r="L450" s="330">
        <v>20000</v>
      </c>
      <c r="M450" s="354">
        <f>L450*F450</f>
        <v>360000</v>
      </c>
      <c r="N450" s="377">
        <f t="shared" ref="N450:N462" si="37">M450</f>
        <v>360000</v>
      </c>
      <c r="O450" s="384"/>
      <c r="P450" s="43"/>
    </row>
    <row r="451" spans="1:16" ht="15.75">
      <c r="A451" s="296"/>
      <c r="B451" s="295"/>
      <c r="C451" s="295"/>
      <c r="D451" s="295"/>
      <c r="E451" s="293" t="s">
        <v>1124</v>
      </c>
      <c r="F451" s="325"/>
      <c r="G451" s="325"/>
      <c r="H451" s="325"/>
      <c r="I451" s="325"/>
      <c r="J451" s="325"/>
      <c r="K451" s="325"/>
      <c r="L451" s="330"/>
      <c r="M451" s="354">
        <f>SUM(L452:L454)</f>
        <v>1825000</v>
      </c>
      <c r="N451" s="377">
        <f t="shared" si="37"/>
        <v>1825000</v>
      </c>
      <c r="O451" s="384"/>
      <c r="P451" s="43"/>
    </row>
    <row r="452" spans="1:16" ht="15.75">
      <c r="A452" s="296"/>
      <c r="B452" s="295"/>
      <c r="C452" s="295"/>
      <c r="D452" s="295"/>
      <c r="E452" s="293" t="s">
        <v>124</v>
      </c>
      <c r="F452" s="325">
        <v>1</v>
      </c>
      <c r="G452" s="325" t="s">
        <v>50</v>
      </c>
      <c r="H452" s="333">
        <v>300000</v>
      </c>
      <c r="I452" s="325"/>
      <c r="J452" s="325"/>
      <c r="K452" s="325"/>
      <c r="L452" s="330">
        <f>F452*H452</f>
        <v>300000</v>
      </c>
      <c r="M452" s="354"/>
      <c r="N452" s="377">
        <f t="shared" si="37"/>
        <v>0</v>
      </c>
      <c r="O452" s="384"/>
      <c r="P452" s="43"/>
    </row>
    <row r="453" spans="1:16" ht="15.75">
      <c r="A453" s="296"/>
      <c r="B453" s="295"/>
      <c r="C453" s="295"/>
      <c r="D453" s="295"/>
      <c r="E453" s="293" t="s">
        <v>125</v>
      </c>
      <c r="F453" s="325">
        <v>1</v>
      </c>
      <c r="G453" s="325" t="s">
        <v>50</v>
      </c>
      <c r="H453" s="333">
        <v>275000</v>
      </c>
      <c r="I453" s="325"/>
      <c r="J453" s="325"/>
      <c r="K453" s="325"/>
      <c r="L453" s="330">
        <f t="shared" ref="L453:L454" si="38">F453*H453</f>
        <v>275000</v>
      </c>
      <c r="M453" s="354"/>
      <c r="N453" s="377">
        <f t="shared" si="37"/>
        <v>0</v>
      </c>
      <c r="O453" s="384"/>
      <c r="P453" s="43"/>
    </row>
    <row r="454" spans="1:16" ht="15.75">
      <c r="A454" s="296"/>
      <c r="B454" s="295"/>
      <c r="C454" s="295"/>
      <c r="D454" s="295"/>
      <c r="E454" s="293" t="s">
        <v>126</v>
      </c>
      <c r="F454" s="325">
        <v>5</v>
      </c>
      <c r="G454" s="325" t="s">
        <v>50</v>
      </c>
      <c r="H454" s="333">
        <v>250000</v>
      </c>
      <c r="I454" s="325"/>
      <c r="J454" s="325"/>
      <c r="K454" s="325"/>
      <c r="L454" s="330">
        <f t="shared" si="38"/>
        <v>1250000</v>
      </c>
      <c r="M454" s="354"/>
      <c r="N454" s="377">
        <f t="shared" si="37"/>
        <v>0</v>
      </c>
      <c r="O454" s="384"/>
      <c r="P454" s="43"/>
    </row>
    <row r="455" spans="1:16" ht="15.75">
      <c r="A455" s="296"/>
      <c r="B455" s="295"/>
      <c r="C455" s="295"/>
      <c r="D455" s="295"/>
      <c r="E455" s="293" t="s">
        <v>156</v>
      </c>
      <c r="F455" s="325">
        <v>1</v>
      </c>
      <c r="G455" s="325" t="s">
        <v>50</v>
      </c>
      <c r="H455" s="333">
        <v>200000</v>
      </c>
      <c r="I455" s="325"/>
      <c r="J455" s="325"/>
      <c r="K455" s="325"/>
      <c r="L455" s="330"/>
      <c r="M455" s="354">
        <f>F455*H455</f>
        <v>200000</v>
      </c>
      <c r="N455" s="377">
        <f t="shared" si="37"/>
        <v>200000</v>
      </c>
      <c r="O455" s="384"/>
      <c r="P455" s="43"/>
    </row>
    <row r="456" spans="1:16" ht="15.75">
      <c r="A456" s="296"/>
      <c r="B456" s="295"/>
      <c r="C456" s="295"/>
      <c r="D456" s="295"/>
      <c r="E456" s="293" t="s">
        <v>158</v>
      </c>
      <c r="F456" s="325"/>
      <c r="G456" s="325"/>
      <c r="H456" s="325"/>
      <c r="I456" s="325"/>
      <c r="J456" s="325"/>
      <c r="K456" s="325"/>
      <c r="L456" s="330"/>
      <c r="M456" s="354">
        <f>SUM(L457:L458)</f>
        <v>4841500</v>
      </c>
      <c r="N456" s="377">
        <f t="shared" si="37"/>
        <v>4841500</v>
      </c>
      <c r="O456" s="384"/>
      <c r="P456" s="43"/>
    </row>
    <row r="457" spans="1:16" ht="15.75">
      <c r="A457" s="296"/>
      <c r="B457" s="295"/>
      <c r="C457" s="295"/>
      <c r="D457" s="295"/>
      <c r="E457" s="293" t="s">
        <v>160</v>
      </c>
      <c r="F457" s="325">
        <v>29</v>
      </c>
      <c r="G457" s="325" t="s">
        <v>504</v>
      </c>
      <c r="H457" s="325" t="s">
        <v>50</v>
      </c>
      <c r="I457" s="333">
        <v>62500</v>
      </c>
      <c r="J457" s="325"/>
      <c r="K457" s="325"/>
      <c r="L457" s="330">
        <f>F457*I457</f>
        <v>1812500</v>
      </c>
      <c r="M457" s="354"/>
      <c r="N457" s="377">
        <f t="shared" si="37"/>
        <v>0</v>
      </c>
      <c r="O457" s="384"/>
      <c r="P457" s="43"/>
    </row>
    <row r="458" spans="1:16" ht="15.75">
      <c r="A458" s="296"/>
      <c r="B458" s="295"/>
      <c r="C458" s="295"/>
      <c r="D458" s="295"/>
      <c r="E458" s="293" t="s">
        <v>161</v>
      </c>
      <c r="F458" s="325">
        <v>65</v>
      </c>
      <c r="G458" s="325" t="s">
        <v>504</v>
      </c>
      <c r="H458" s="325" t="s">
        <v>50</v>
      </c>
      <c r="I458" s="333">
        <v>46600</v>
      </c>
      <c r="J458" s="325"/>
      <c r="K458" s="325"/>
      <c r="L458" s="330">
        <f>F458*I458</f>
        <v>3029000</v>
      </c>
      <c r="M458" s="354"/>
      <c r="N458" s="377">
        <f t="shared" si="37"/>
        <v>0</v>
      </c>
      <c r="O458" s="384"/>
      <c r="P458" s="43"/>
    </row>
    <row r="459" spans="1:16" ht="15.75">
      <c r="A459" s="296"/>
      <c r="B459" s="295"/>
      <c r="C459" s="295"/>
      <c r="D459" s="295"/>
      <c r="E459" s="293" t="s">
        <v>505</v>
      </c>
      <c r="F459" s="325">
        <v>5</v>
      </c>
      <c r="G459" s="325" t="s">
        <v>506</v>
      </c>
      <c r="H459" s="325" t="s">
        <v>50</v>
      </c>
      <c r="I459" s="333">
        <v>150000</v>
      </c>
      <c r="J459" s="325"/>
      <c r="K459" s="325"/>
      <c r="L459" s="330"/>
      <c r="M459" s="354">
        <f>F459*I459</f>
        <v>750000</v>
      </c>
      <c r="N459" s="377">
        <f t="shared" si="37"/>
        <v>750000</v>
      </c>
      <c r="O459" s="384"/>
      <c r="P459" s="43"/>
    </row>
    <row r="460" spans="1:16" ht="15.75">
      <c r="A460" s="296"/>
      <c r="B460" s="295"/>
      <c r="C460" s="295"/>
      <c r="D460" s="295"/>
      <c r="E460" s="99" t="s">
        <v>526</v>
      </c>
      <c r="F460" s="325"/>
      <c r="G460" s="325"/>
      <c r="H460" s="325"/>
      <c r="I460" s="333"/>
      <c r="J460" s="325"/>
      <c r="K460" s="325"/>
      <c r="L460" s="330"/>
      <c r="M460" s="354">
        <v>200000</v>
      </c>
      <c r="N460" s="377">
        <f t="shared" si="37"/>
        <v>200000</v>
      </c>
      <c r="O460" s="384"/>
      <c r="P460" s="43"/>
    </row>
    <row r="461" spans="1:16" ht="15.75">
      <c r="A461" s="296"/>
      <c r="B461" s="295"/>
      <c r="C461" s="295"/>
      <c r="D461" s="295"/>
      <c r="E461" s="99" t="s">
        <v>127</v>
      </c>
      <c r="F461" s="325"/>
      <c r="G461" s="325"/>
      <c r="H461" s="325"/>
      <c r="I461" s="325"/>
      <c r="J461" s="325"/>
      <c r="K461" s="325"/>
      <c r="L461" s="330"/>
      <c r="M461" s="354">
        <v>50000</v>
      </c>
      <c r="N461" s="377">
        <f t="shared" si="37"/>
        <v>50000</v>
      </c>
      <c r="O461" s="384"/>
      <c r="P461" s="43"/>
    </row>
    <row r="462" spans="1:16" ht="15.75">
      <c r="A462" s="296"/>
      <c r="B462" s="295"/>
      <c r="C462" s="295"/>
      <c r="D462" s="295"/>
      <c r="E462" s="99" t="s">
        <v>128</v>
      </c>
      <c r="F462" s="325"/>
      <c r="G462" s="325"/>
      <c r="H462" s="325"/>
      <c r="I462" s="325"/>
      <c r="J462" s="325"/>
      <c r="K462" s="325"/>
      <c r="L462" s="330"/>
      <c r="M462" s="354">
        <v>50000</v>
      </c>
      <c r="N462" s="377">
        <f t="shared" si="37"/>
        <v>50000</v>
      </c>
      <c r="O462" s="384"/>
      <c r="P462" s="43"/>
    </row>
    <row r="463" spans="1:16" ht="15.75">
      <c r="A463" s="296"/>
      <c r="B463" s="295"/>
      <c r="C463" s="295"/>
      <c r="D463" s="295"/>
      <c r="E463" s="99"/>
      <c r="F463" s="325"/>
      <c r="G463" s="325"/>
      <c r="H463" s="325"/>
      <c r="I463" s="325"/>
      <c r="J463" s="325"/>
      <c r="K463" s="325"/>
      <c r="L463" s="330"/>
      <c r="M463" s="354"/>
      <c r="N463" s="377"/>
      <c r="O463" s="384"/>
      <c r="P463" s="43"/>
    </row>
    <row r="464" spans="1:16" ht="15.75">
      <c r="A464" s="296"/>
      <c r="B464" s="295"/>
      <c r="C464" s="295"/>
      <c r="D464" s="295"/>
      <c r="E464" s="99"/>
      <c r="F464" s="325"/>
      <c r="G464" s="325"/>
      <c r="H464" s="325"/>
      <c r="I464" s="325"/>
      <c r="J464" s="325"/>
      <c r="K464" s="325"/>
      <c r="L464" s="330"/>
      <c r="M464" s="354"/>
      <c r="N464" s="377"/>
      <c r="O464" s="384"/>
      <c r="P464" s="43"/>
    </row>
    <row r="465" spans="1:16" ht="15.75">
      <c r="A465" s="296">
        <v>2</v>
      </c>
      <c r="B465" s="295">
        <v>2</v>
      </c>
      <c r="C465" s="295">
        <v>2</v>
      </c>
      <c r="D465" s="295">
        <v>3</v>
      </c>
      <c r="E465" s="99" t="s">
        <v>114</v>
      </c>
      <c r="F465" s="325"/>
      <c r="G465" s="325"/>
      <c r="H465" s="325"/>
      <c r="I465" s="325"/>
      <c r="J465" s="325"/>
      <c r="K465" s="325"/>
      <c r="L465" s="330"/>
      <c r="M465" s="354">
        <f>SUM(L466:L475)</f>
        <v>14837400</v>
      </c>
      <c r="N465" s="377">
        <f>SUM(N466:N474)</f>
        <v>14837400</v>
      </c>
      <c r="O465" s="384"/>
      <c r="P465" s="43"/>
    </row>
    <row r="466" spans="1:16" ht="15.75">
      <c r="A466" s="296"/>
      <c r="B466" s="295"/>
      <c r="C466" s="295"/>
      <c r="D466" s="295"/>
      <c r="E466" s="293" t="s">
        <v>507</v>
      </c>
      <c r="F466" s="325">
        <v>128</v>
      </c>
      <c r="G466" s="325" t="s">
        <v>508</v>
      </c>
      <c r="H466" s="325" t="s">
        <v>50</v>
      </c>
      <c r="I466" s="325">
        <v>55000</v>
      </c>
      <c r="J466" s="325"/>
      <c r="K466" s="325"/>
      <c r="L466" s="330">
        <f>F466*I466</f>
        <v>7040000</v>
      </c>
      <c r="M466" s="354"/>
      <c r="N466" s="377">
        <f>L466</f>
        <v>7040000</v>
      </c>
      <c r="O466" s="384"/>
      <c r="P466" s="43"/>
    </row>
    <row r="467" spans="1:16" ht="15.75">
      <c r="A467" s="296"/>
      <c r="B467" s="295"/>
      <c r="C467" s="295"/>
      <c r="D467" s="295"/>
      <c r="E467" s="293" t="s">
        <v>509</v>
      </c>
      <c r="F467" s="325">
        <v>17</v>
      </c>
      <c r="G467" s="325" t="s">
        <v>510</v>
      </c>
      <c r="H467" s="325" t="s">
        <v>50</v>
      </c>
      <c r="I467" s="325">
        <v>120000</v>
      </c>
      <c r="J467" s="325"/>
      <c r="K467" s="325"/>
      <c r="L467" s="330">
        <f t="shared" ref="L467:L474" si="39">F467*I467</f>
        <v>2040000</v>
      </c>
      <c r="M467" s="354"/>
      <c r="N467" s="377">
        <f t="shared" ref="N467:N474" si="40">L467</f>
        <v>2040000</v>
      </c>
      <c r="O467" s="384"/>
      <c r="P467" s="43"/>
    </row>
    <row r="468" spans="1:16" ht="15.75">
      <c r="A468" s="296"/>
      <c r="B468" s="295"/>
      <c r="C468" s="295"/>
      <c r="D468" s="295"/>
      <c r="E468" s="293" t="s">
        <v>523</v>
      </c>
      <c r="F468" s="325">
        <v>37</v>
      </c>
      <c r="G468" s="325" t="s">
        <v>510</v>
      </c>
      <c r="H468" s="325" t="s">
        <v>50</v>
      </c>
      <c r="I468" s="325">
        <v>130200</v>
      </c>
      <c r="J468" s="325"/>
      <c r="K468" s="325"/>
      <c r="L468" s="330">
        <f t="shared" si="39"/>
        <v>4817400</v>
      </c>
      <c r="M468" s="354"/>
      <c r="N468" s="377">
        <f t="shared" si="40"/>
        <v>4817400</v>
      </c>
      <c r="O468" s="384"/>
      <c r="P468" s="43"/>
    </row>
    <row r="469" spans="1:16" ht="15.75">
      <c r="A469" s="296"/>
      <c r="B469" s="295"/>
      <c r="C469" s="295"/>
      <c r="D469" s="295"/>
      <c r="E469" s="293" t="s">
        <v>524</v>
      </c>
      <c r="F469" s="325">
        <v>20</v>
      </c>
      <c r="G469" s="325" t="s">
        <v>515</v>
      </c>
      <c r="H469" s="325" t="s">
        <v>50</v>
      </c>
      <c r="I469" s="325">
        <v>12000</v>
      </c>
      <c r="J469" s="325"/>
      <c r="K469" s="325"/>
      <c r="L469" s="330">
        <f t="shared" si="39"/>
        <v>240000</v>
      </c>
      <c r="M469" s="354"/>
      <c r="N469" s="377">
        <f t="shared" si="40"/>
        <v>240000</v>
      </c>
      <c r="O469" s="384"/>
      <c r="P469" s="43"/>
    </row>
    <row r="470" spans="1:16" ht="15.75">
      <c r="A470" s="296"/>
      <c r="B470" s="295"/>
      <c r="C470" s="295"/>
      <c r="D470" s="295"/>
      <c r="E470" s="293" t="s">
        <v>514</v>
      </c>
      <c r="F470" s="325">
        <v>2</v>
      </c>
      <c r="G470" s="325" t="s">
        <v>515</v>
      </c>
      <c r="H470" s="325" t="s">
        <v>50</v>
      </c>
      <c r="I470" s="325">
        <v>40000</v>
      </c>
      <c r="J470" s="325"/>
      <c r="K470" s="325"/>
      <c r="L470" s="330">
        <f t="shared" si="39"/>
        <v>80000</v>
      </c>
      <c r="M470" s="354"/>
      <c r="N470" s="377">
        <f t="shared" si="40"/>
        <v>80000</v>
      </c>
      <c r="O470" s="384"/>
      <c r="P470" s="43"/>
    </row>
    <row r="471" spans="1:16" ht="15.75">
      <c r="A471" s="296"/>
      <c r="B471" s="295"/>
      <c r="C471" s="295"/>
      <c r="D471" s="295"/>
      <c r="E471" s="293" t="s">
        <v>525</v>
      </c>
      <c r="F471" s="325">
        <v>1</v>
      </c>
      <c r="G471" s="325" t="s">
        <v>515</v>
      </c>
      <c r="H471" s="325" t="s">
        <v>50</v>
      </c>
      <c r="I471" s="325">
        <v>50000</v>
      </c>
      <c r="J471" s="325"/>
      <c r="K471" s="325"/>
      <c r="L471" s="330">
        <f t="shared" si="39"/>
        <v>50000</v>
      </c>
      <c r="M471" s="354"/>
      <c r="N471" s="377">
        <f t="shared" si="40"/>
        <v>50000</v>
      </c>
      <c r="O471" s="384"/>
      <c r="P471" s="43"/>
    </row>
    <row r="472" spans="1:16" ht="15.75">
      <c r="A472" s="296"/>
      <c r="B472" s="295"/>
      <c r="C472" s="295"/>
      <c r="D472" s="295"/>
      <c r="E472" s="293" t="s">
        <v>516</v>
      </c>
      <c r="F472" s="325">
        <v>10</v>
      </c>
      <c r="G472" s="325" t="s">
        <v>515</v>
      </c>
      <c r="H472" s="325" t="s">
        <v>50</v>
      </c>
      <c r="I472" s="325">
        <v>35000</v>
      </c>
      <c r="J472" s="325"/>
      <c r="K472" s="325"/>
      <c r="L472" s="330">
        <f t="shared" si="39"/>
        <v>350000</v>
      </c>
      <c r="M472" s="354"/>
      <c r="N472" s="377">
        <f t="shared" si="40"/>
        <v>350000</v>
      </c>
      <c r="O472" s="384"/>
      <c r="P472" s="43"/>
    </row>
    <row r="473" spans="1:16" ht="15.75">
      <c r="A473" s="296"/>
      <c r="B473" s="295"/>
      <c r="C473" s="295"/>
      <c r="D473" s="295"/>
      <c r="E473" s="293" t="s">
        <v>517</v>
      </c>
      <c r="F473" s="325">
        <v>10</v>
      </c>
      <c r="G473" s="325" t="s">
        <v>518</v>
      </c>
      <c r="H473" s="325" t="s">
        <v>50</v>
      </c>
      <c r="I473" s="325">
        <v>12000</v>
      </c>
      <c r="J473" s="325"/>
      <c r="K473" s="325"/>
      <c r="L473" s="330">
        <f t="shared" si="39"/>
        <v>120000</v>
      </c>
      <c r="M473" s="354"/>
      <c r="N473" s="377">
        <f t="shared" si="40"/>
        <v>120000</v>
      </c>
      <c r="O473" s="384"/>
      <c r="P473" s="43"/>
    </row>
    <row r="474" spans="1:16" ht="15.75">
      <c r="A474" s="296"/>
      <c r="B474" s="295"/>
      <c r="C474" s="295"/>
      <c r="D474" s="295"/>
      <c r="E474" s="293" t="s">
        <v>520</v>
      </c>
      <c r="F474" s="325">
        <v>4</v>
      </c>
      <c r="G474" s="325" t="s">
        <v>515</v>
      </c>
      <c r="H474" s="325" t="s">
        <v>50</v>
      </c>
      <c r="I474" s="325">
        <v>25000</v>
      </c>
      <c r="J474" s="325"/>
      <c r="K474" s="325"/>
      <c r="L474" s="330">
        <f t="shared" si="39"/>
        <v>100000</v>
      </c>
      <c r="M474" s="354"/>
      <c r="N474" s="377">
        <f t="shared" si="40"/>
        <v>100000</v>
      </c>
      <c r="O474" s="384"/>
      <c r="P474" s="43"/>
    </row>
    <row r="475" spans="1:16" ht="15.75">
      <c r="A475" s="296"/>
      <c r="B475" s="295"/>
      <c r="C475" s="295"/>
      <c r="D475" s="295"/>
      <c r="E475" s="293"/>
      <c r="F475" s="325"/>
      <c r="G475" s="325"/>
      <c r="H475" s="325"/>
      <c r="I475" s="325"/>
      <c r="J475" s="325"/>
      <c r="K475" s="325"/>
      <c r="L475" s="330"/>
      <c r="M475" s="354"/>
      <c r="N475" s="377"/>
      <c r="O475" s="384"/>
      <c r="P475" s="43"/>
    </row>
    <row r="476" spans="1:16" ht="15.75">
      <c r="A476" s="296"/>
      <c r="B476" s="295"/>
      <c r="C476" s="295"/>
      <c r="D476" s="295"/>
      <c r="E476" s="99"/>
      <c r="F476" s="325"/>
      <c r="G476" s="325"/>
      <c r="H476" s="325"/>
      <c r="I476" s="325"/>
      <c r="J476" s="325"/>
      <c r="K476" s="325"/>
      <c r="L476" s="330"/>
      <c r="M476" s="354"/>
      <c r="N476" s="377"/>
      <c r="O476" s="384"/>
      <c r="P476" s="43"/>
    </row>
    <row r="477" spans="1:16" ht="15.75">
      <c r="A477" s="296">
        <v>2</v>
      </c>
      <c r="B477" s="295">
        <v>2</v>
      </c>
      <c r="C477" s="295">
        <v>3</v>
      </c>
      <c r="D477" s="295"/>
      <c r="E477" s="105" t="s">
        <v>1037</v>
      </c>
      <c r="F477" s="325"/>
      <c r="G477" s="325"/>
      <c r="H477" s="325"/>
      <c r="I477" s="325"/>
      <c r="J477" s="325"/>
      <c r="K477" s="325"/>
      <c r="L477" s="330"/>
      <c r="M477" s="354">
        <f>M478+M494</f>
        <v>22792500</v>
      </c>
      <c r="N477" s="377"/>
      <c r="O477" s="384"/>
      <c r="P477" s="540" t="s">
        <v>587</v>
      </c>
    </row>
    <row r="478" spans="1:16" ht="15.75">
      <c r="A478" s="296">
        <v>2</v>
      </c>
      <c r="B478" s="295">
        <v>2</v>
      </c>
      <c r="C478" s="295">
        <v>3</v>
      </c>
      <c r="D478" s="295">
        <v>2</v>
      </c>
      <c r="E478" s="99" t="s">
        <v>82</v>
      </c>
      <c r="F478" s="325"/>
      <c r="G478" s="325"/>
      <c r="H478" s="325"/>
      <c r="I478" s="325"/>
      <c r="J478" s="325"/>
      <c r="K478" s="325"/>
      <c r="L478" s="330"/>
      <c r="M478" s="354">
        <f>SUM(M479:M492)</f>
        <v>5569500</v>
      </c>
      <c r="N478" s="377"/>
      <c r="O478" s="384"/>
      <c r="P478" s="43"/>
    </row>
    <row r="479" spans="1:16" ht="15.75">
      <c r="A479" s="296"/>
      <c r="B479" s="295"/>
      <c r="C479" s="295"/>
      <c r="D479" s="295"/>
      <c r="E479" s="99" t="s">
        <v>129</v>
      </c>
      <c r="F479" s="325"/>
      <c r="G479" s="325"/>
      <c r="H479" s="325"/>
      <c r="I479" s="325">
        <v>18</v>
      </c>
      <c r="J479" s="325" t="s">
        <v>50</v>
      </c>
      <c r="K479" s="325"/>
      <c r="L479" s="330">
        <v>20000</v>
      </c>
      <c r="M479" s="354">
        <f>I479*L479</f>
        <v>360000</v>
      </c>
      <c r="N479" s="377"/>
      <c r="O479" s="384"/>
      <c r="P479" s="43"/>
    </row>
    <row r="480" spans="1:16" ht="15.75">
      <c r="A480" s="296"/>
      <c r="B480" s="295"/>
      <c r="C480" s="295"/>
      <c r="D480" s="295"/>
      <c r="E480" s="293" t="s">
        <v>1124</v>
      </c>
      <c r="F480" s="325"/>
      <c r="G480" s="325"/>
      <c r="H480" s="325"/>
      <c r="I480" s="325"/>
      <c r="J480" s="325"/>
      <c r="K480" s="325"/>
      <c r="L480" s="330"/>
      <c r="M480" s="354">
        <f>SUM(L481:L483)</f>
        <v>1825000</v>
      </c>
      <c r="N480" s="377"/>
      <c r="O480" s="384"/>
      <c r="P480" s="43"/>
    </row>
    <row r="481" spans="1:16" ht="15.75">
      <c r="A481" s="296"/>
      <c r="B481" s="295"/>
      <c r="C481" s="295"/>
      <c r="D481" s="295"/>
      <c r="E481" s="293" t="s">
        <v>124</v>
      </c>
      <c r="F481" s="325">
        <v>1</v>
      </c>
      <c r="G481" s="325" t="s">
        <v>50</v>
      </c>
      <c r="H481" s="333">
        <v>300000</v>
      </c>
      <c r="I481" s="333" t="s">
        <v>50</v>
      </c>
      <c r="J481" s="333">
        <v>1</v>
      </c>
      <c r="K481" s="333"/>
      <c r="L481" s="333">
        <f>H481*J481*F481</f>
        <v>300000</v>
      </c>
      <c r="M481" s="354"/>
      <c r="N481" s="377"/>
      <c r="O481" s="384"/>
      <c r="P481" s="43"/>
    </row>
    <row r="482" spans="1:16" ht="15.75">
      <c r="A482" s="296"/>
      <c r="B482" s="295"/>
      <c r="C482" s="295"/>
      <c r="D482" s="295"/>
      <c r="E482" s="293" t="s">
        <v>125</v>
      </c>
      <c r="F482" s="325">
        <v>1</v>
      </c>
      <c r="G482" s="325" t="s">
        <v>50</v>
      </c>
      <c r="H482" s="333">
        <v>275000</v>
      </c>
      <c r="I482" s="333" t="s">
        <v>50</v>
      </c>
      <c r="J482" s="333">
        <v>1</v>
      </c>
      <c r="K482" s="333"/>
      <c r="L482" s="333">
        <f t="shared" ref="L482:L483" si="41">H482*J482*F482</f>
        <v>275000</v>
      </c>
      <c r="M482" s="354"/>
      <c r="N482" s="377"/>
      <c r="O482" s="384"/>
      <c r="P482" s="43"/>
    </row>
    <row r="483" spans="1:16" ht="15.75">
      <c r="A483" s="296"/>
      <c r="B483" s="295"/>
      <c r="C483" s="295"/>
      <c r="D483" s="295"/>
      <c r="E483" s="293" t="s">
        <v>126</v>
      </c>
      <c r="F483" s="325">
        <v>5</v>
      </c>
      <c r="G483" s="325" t="s">
        <v>50</v>
      </c>
      <c r="H483" s="333">
        <v>250000</v>
      </c>
      <c r="I483" s="333" t="s">
        <v>50</v>
      </c>
      <c r="J483" s="333">
        <v>1</v>
      </c>
      <c r="K483" s="333"/>
      <c r="L483" s="333">
        <f t="shared" si="41"/>
        <v>1250000</v>
      </c>
      <c r="M483" s="354"/>
      <c r="N483" s="377"/>
      <c r="O483" s="384"/>
      <c r="P483" s="43"/>
    </row>
    <row r="484" spans="1:16" ht="15.75">
      <c r="A484" s="296"/>
      <c r="B484" s="295"/>
      <c r="C484" s="295"/>
      <c r="D484" s="295"/>
      <c r="E484" s="293" t="s">
        <v>156</v>
      </c>
      <c r="F484" s="325">
        <v>1</v>
      </c>
      <c r="G484" s="325" t="s">
        <v>50</v>
      </c>
      <c r="H484" s="325">
        <v>200000</v>
      </c>
      <c r="I484" s="325" t="s">
        <v>50</v>
      </c>
      <c r="J484" s="325">
        <v>1</v>
      </c>
      <c r="K484" s="325"/>
      <c r="L484" s="330"/>
      <c r="M484" s="354">
        <f>F484*H484*J484</f>
        <v>200000</v>
      </c>
      <c r="N484" s="377"/>
      <c r="O484" s="384"/>
      <c r="P484" s="43"/>
    </row>
    <row r="485" spans="1:16" ht="15.75">
      <c r="A485" s="296"/>
      <c r="B485" s="295"/>
      <c r="C485" s="295"/>
      <c r="D485" s="295"/>
      <c r="E485" s="99" t="s">
        <v>127</v>
      </c>
      <c r="F485" s="325"/>
      <c r="G485" s="325"/>
      <c r="H485" s="325"/>
      <c r="I485" s="325"/>
      <c r="J485" s="325"/>
      <c r="K485" s="325"/>
      <c r="L485" s="330"/>
      <c r="M485" s="354">
        <v>50000</v>
      </c>
      <c r="N485" s="377"/>
      <c r="O485" s="384"/>
      <c r="P485" s="43"/>
    </row>
    <row r="486" spans="1:16" ht="15.75">
      <c r="A486" s="296"/>
      <c r="B486" s="295"/>
      <c r="C486" s="295"/>
      <c r="D486" s="295"/>
      <c r="E486" s="99" t="s">
        <v>128</v>
      </c>
      <c r="F486" s="325"/>
      <c r="G486" s="325"/>
      <c r="H486" s="325"/>
      <c r="I486" s="325"/>
      <c r="J486" s="325"/>
      <c r="K486" s="325"/>
      <c r="L486" s="330"/>
      <c r="M486" s="354">
        <v>50000</v>
      </c>
      <c r="N486" s="377"/>
      <c r="O486" s="384"/>
      <c r="P486" s="43"/>
    </row>
    <row r="487" spans="1:16" ht="15.75">
      <c r="A487" s="296"/>
      <c r="B487" s="295"/>
      <c r="C487" s="295"/>
      <c r="D487" s="295"/>
      <c r="E487" s="99" t="s">
        <v>502</v>
      </c>
      <c r="F487" s="325"/>
      <c r="G487" s="325"/>
      <c r="H487" s="325"/>
      <c r="I487" s="325"/>
      <c r="J487" s="325"/>
      <c r="K487" s="325"/>
      <c r="L487" s="330"/>
      <c r="M487" s="354">
        <v>50000</v>
      </c>
      <c r="N487" s="377"/>
      <c r="O487" s="384"/>
      <c r="P487" s="43"/>
    </row>
    <row r="488" spans="1:16" ht="15.75">
      <c r="A488" s="296"/>
      <c r="B488" s="295"/>
      <c r="C488" s="295"/>
      <c r="D488" s="295"/>
      <c r="E488" s="99" t="s">
        <v>503</v>
      </c>
      <c r="F488" s="325">
        <v>9</v>
      </c>
      <c r="G488" s="325" t="s">
        <v>50</v>
      </c>
      <c r="H488" s="333">
        <v>200000</v>
      </c>
      <c r="I488" s="325"/>
      <c r="J488" s="325"/>
      <c r="K488" s="325"/>
      <c r="L488" s="330"/>
      <c r="M488" s="354">
        <v>200000</v>
      </c>
      <c r="N488" s="377"/>
      <c r="O488" s="384"/>
      <c r="P488" s="43"/>
    </row>
    <row r="489" spans="1:16" ht="15.75">
      <c r="A489" s="296"/>
      <c r="B489" s="295"/>
      <c r="C489" s="295"/>
      <c r="D489" s="295"/>
      <c r="E489" s="293" t="s">
        <v>158</v>
      </c>
      <c r="F489" s="325"/>
      <c r="G489" s="325"/>
      <c r="H489" s="325"/>
      <c r="I489" s="325"/>
      <c r="J489" s="325"/>
      <c r="K489" s="325"/>
      <c r="L489" s="330"/>
      <c r="M489" s="354">
        <f>SUM(L490:L491)</f>
        <v>2534500</v>
      </c>
      <c r="N489" s="377"/>
      <c r="O489" s="384"/>
      <c r="P489" s="43"/>
    </row>
    <row r="490" spans="1:16" ht="15.75">
      <c r="A490" s="296"/>
      <c r="B490" s="295"/>
      <c r="C490" s="295"/>
      <c r="D490" s="295"/>
      <c r="E490" s="293" t="s">
        <v>160</v>
      </c>
      <c r="F490" s="325">
        <v>7</v>
      </c>
      <c r="G490" s="325" t="s">
        <v>504</v>
      </c>
      <c r="H490" s="325" t="s">
        <v>50</v>
      </c>
      <c r="I490" s="982">
        <v>62500</v>
      </c>
      <c r="J490" s="982"/>
      <c r="K490" s="982"/>
      <c r="L490" s="330">
        <f>F490*I490</f>
        <v>437500</v>
      </c>
      <c r="M490" s="354"/>
      <c r="N490" s="377"/>
      <c r="O490" s="384"/>
      <c r="P490" s="43"/>
    </row>
    <row r="491" spans="1:16" ht="15.75">
      <c r="A491" s="296"/>
      <c r="B491" s="295"/>
      <c r="C491" s="295"/>
      <c r="D491" s="295"/>
      <c r="E491" s="293" t="s">
        <v>161</v>
      </c>
      <c r="F491" s="325">
        <v>45</v>
      </c>
      <c r="G491" s="325" t="s">
        <v>504</v>
      </c>
      <c r="H491" s="325" t="s">
        <v>50</v>
      </c>
      <c r="I491" s="982">
        <v>46600</v>
      </c>
      <c r="J491" s="982"/>
      <c r="K491" s="982"/>
      <c r="L491" s="330">
        <f>F491*I491</f>
        <v>2097000</v>
      </c>
      <c r="M491" s="354"/>
      <c r="N491" s="377"/>
      <c r="O491" s="384"/>
      <c r="P491" s="43"/>
    </row>
    <row r="492" spans="1:16" ht="15.75">
      <c r="A492" s="296"/>
      <c r="B492" s="295"/>
      <c r="C492" s="295"/>
      <c r="D492" s="295"/>
      <c r="E492" s="99" t="s">
        <v>505</v>
      </c>
      <c r="F492" s="325">
        <v>2</v>
      </c>
      <c r="G492" s="325" t="s">
        <v>506</v>
      </c>
      <c r="H492" s="325" t="s">
        <v>50</v>
      </c>
      <c r="I492" s="982">
        <v>150000</v>
      </c>
      <c r="J492" s="982"/>
      <c r="K492" s="982"/>
      <c r="L492" s="330"/>
      <c r="M492" s="354">
        <f>F492*I492</f>
        <v>300000</v>
      </c>
      <c r="N492" s="377"/>
      <c r="O492" s="384"/>
      <c r="P492" s="43"/>
    </row>
    <row r="493" spans="1:16" ht="15.75">
      <c r="A493" s="296"/>
      <c r="B493" s="295"/>
      <c r="C493" s="295"/>
      <c r="D493" s="295"/>
      <c r="E493" s="99"/>
      <c r="F493" s="325"/>
      <c r="G493" s="325"/>
      <c r="H493" s="333"/>
      <c r="I493" s="325"/>
      <c r="J493" s="325"/>
      <c r="K493" s="325"/>
      <c r="L493" s="330"/>
      <c r="M493" s="354"/>
      <c r="N493" s="377"/>
      <c r="O493" s="384"/>
      <c r="P493" s="43"/>
    </row>
    <row r="494" spans="1:16" ht="15.75">
      <c r="A494" s="296">
        <v>2</v>
      </c>
      <c r="B494" s="295">
        <v>2</v>
      </c>
      <c r="C494" s="295">
        <v>3</v>
      </c>
      <c r="D494" s="295">
        <v>3</v>
      </c>
      <c r="E494" s="99" t="s">
        <v>521</v>
      </c>
      <c r="F494" s="325"/>
      <c r="G494" s="325"/>
      <c r="H494" s="325"/>
      <c r="I494" s="342"/>
      <c r="J494" s="342"/>
      <c r="K494" s="342"/>
      <c r="L494" s="330"/>
      <c r="M494" s="354">
        <f>M495</f>
        <v>17223000</v>
      </c>
      <c r="N494" s="377"/>
      <c r="O494" s="384"/>
      <c r="P494" s="43"/>
    </row>
    <row r="495" spans="1:16" ht="15.75">
      <c r="A495" s="296"/>
      <c r="B495" s="295"/>
      <c r="C495" s="295"/>
      <c r="D495" s="295"/>
      <c r="E495" s="99" t="s">
        <v>740</v>
      </c>
      <c r="F495" s="325"/>
      <c r="G495" s="325"/>
      <c r="H495" s="325"/>
      <c r="I495" s="325"/>
      <c r="J495" s="325"/>
      <c r="K495" s="325"/>
      <c r="L495" s="330"/>
      <c r="M495" s="354">
        <f>SUM(L496:L503)</f>
        <v>17223000</v>
      </c>
      <c r="N495" s="377"/>
      <c r="O495" s="384"/>
      <c r="P495" s="43"/>
    </row>
    <row r="496" spans="1:16" ht="15.75">
      <c r="A496" s="296"/>
      <c r="B496" s="295"/>
      <c r="C496" s="295"/>
      <c r="D496" s="295"/>
      <c r="E496" s="293" t="s">
        <v>507</v>
      </c>
      <c r="F496" s="325">
        <v>143</v>
      </c>
      <c r="G496" s="325" t="s">
        <v>508</v>
      </c>
      <c r="H496" s="325" t="s">
        <v>50</v>
      </c>
      <c r="I496" s="333">
        <v>55000</v>
      </c>
      <c r="J496" s="325"/>
      <c r="K496" s="325"/>
      <c r="L496" s="330">
        <f>F496*I496</f>
        <v>7865000</v>
      </c>
      <c r="M496" s="354"/>
      <c r="N496" s="377"/>
      <c r="O496" s="384"/>
      <c r="P496" s="43"/>
    </row>
    <row r="497" spans="1:16" ht="15.75">
      <c r="A497" s="296"/>
      <c r="B497" s="295"/>
      <c r="C497" s="295"/>
      <c r="D497" s="295"/>
      <c r="E497" s="293" t="s">
        <v>509</v>
      </c>
      <c r="F497" s="325">
        <v>14</v>
      </c>
      <c r="G497" s="325" t="s">
        <v>510</v>
      </c>
      <c r="H497" s="325" t="s">
        <v>50</v>
      </c>
      <c r="I497" s="333">
        <v>120000</v>
      </c>
      <c r="J497" s="325"/>
      <c r="K497" s="325"/>
      <c r="L497" s="330">
        <f t="shared" ref="L497:L503" si="42">F497*I497</f>
        <v>1680000</v>
      </c>
      <c r="M497" s="354"/>
      <c r="N497" s="377"/>
      <c r="O497" s="384"/>
      <c r="P497" s="43"/>
    </row>
    <row r="498" spans="1:16" ht="15.75">
      <c r="A498" s="296"/>
      <c r="B498" s="295"/>
      <c r="C498" s="295"/>
      <c r="D498" s="295"/>
      <c r="E498" s="99" t="s">
        <v>511</v>
      </c>
      <c r="F498" s="325">
        <v>23</v>
      </c>
      <c r="G498" s="325" t="s">
        <v>510</v>
      </c>
      <c r="H498" s="325" t="s">
        <v>50</v>
      </c>
      <c r="I498" s="333">
        <v>286000</v>
      </c>
      <c r="J498" s="325"/>
      <c r="K498" s="325"/>
      <c r="L498" s="330">
        <f t="shared" si="42"/>
        <v>6578000</v>
      </c>
      <c r="M498" s="354"/>
      <c r="N498" s="377"/>
      <c r="O498" s="384"/>
      <c r="P498" s="43"/>
    </row>
    <row r="499" spans="1:16" ht="15.75">
      <c r="A499" s="296"/>
      <c r="B499" s="295"/>
      <c r="C499" s="295"/>
      <c r="D499" s="295"/>
      <c r="E499" s="99" t="s">
        <v>512</v>
      </c>
      <c r="F499" s="325">
        <v>50</v>
      </c>
      <c r="G499" s="325" t="s">
        <v>513</v>
      </c>
      <c r="H499" s="325" t="s">
        <v>50</v>
      </c>
      <c r="I499" s="333">
        <v>9000</v>
      </c>
      <c r="J499" s="325"/>
      <c r="K499" s="325"/>
      <c r="L499" s="330">
        <f t="shared" si="42"/>
        <v>450000</v>
      </c>
      <c r="M499" s="354"/>
      <c r="N499" s="377"/>
      <c r="O499" s="384"/>
      <c r="P499" s="43"/>
    </row>
    <row r="500" spans="1:16" ht="15.75">
      <c r="A500" s="296"/>
      <c r="B500" s="295"/>
      <c r="C500" s="295"/>
      <c r="D500" s="295"/>
      <c r="E500" s="99" t="s">
        <v>514</v>
      </c>
      <c r="F500" s="325">
        <v>2</v>
      </c>
      <c r="G500" s="325" t="s">
        <v>515</v>
      </c>
      <c r="H500" s="325" t="s">
        <v>50</v>
      </c>
      <c r="I500" s="333">
        <v>40000</v>
      </c>
      <c r="J500" s="325"/>
      <c r="K500" s="325"/>
      <c r="L500" s="330">
        <f t="shared" si="42"/>
        <v>80000</v>
      </c>
      <c r="M500" s="354"/>
      <c r="N500" s="377"/>
      <c r="O500" s="384"/>
      <c r="P500" s="43"/>
    </row>
    <row r="501" spans="1:16" ht="15.75">
      <c r="A501" s="296"/>
      <c r="B501" s="295"/>
      <c r="C501" s="295"/>
      <c r="D501" s="295"/>
      <c r="E501" s="99" t="s">
        <v>516</v>
      </c>
      <c r="F501" s="325">
        <v>10</v>
      </c>
      <c r="G501" s="325" t="s">
        <v>515</v>
      </c>
      <c r="H501" s="325" t="s">
        <v>50</v>
      </c>
      <c r="I501" s="333">
        <v>35000</v>
      </c>
      <c r="J501" s="325"/>
      <c r="K501" s="325"/>
      <c r="L501" s="330">
        <f t="shared" si="42"/>
        <v>350000</v>
      </c>
      <c r="M501" s="354"/>
      <c r="N501" s="377"/>
      <c r="O501" s="384"/>
      <c r="P501" s="43"/>
    </row>
    <row r="502" spans="1:16" ht="15.75">
      <c r="A502" s="296"/>
      <c r="B502" s="295"/>
      <c r="C502" s="295"/>
      <c r="D502" s="295"/>
      <c r="E502" s="99" t="s">
        <v>517</v>
      </c>
      <c r="F502" s="325">
        <v>10</v>
      </c>
      <c r="G502" s="325" t="s">
        <v>518</v>
      </c>
      <c r="H502" s="325" t="s">
        <v>50</v>
      </c>
      <c r="I502" s="333">
        <v>12000</v>
      </c>
      <c r="J502" s="325"/>
      <c r="K502" s="325"/>
      <c r="L502" s="330">
        <f t="shared" si="42"/>
        <v>120000</v>
      </c>
      <c r="M502" s="354"/>
      <c r="N502" s="377"/>
      <c r="O502" s="384"/>
      <c r="P502" s="43"/>
    </row>
    <row r="503" spans="1:16" ht="15.75">
      <c r="A503" s="296"/>
      <c r="B503" s="295"/>
      <c r="C503" s="295"/>
      <c r="D503" s="295"/>
      <c r="E503" s="99" t="s">
        <v>520</v>
      </c>
      <c r="F503" s="325">
        <v>4</v>
      </c>
      <c r="G503" s="325" t="s">
        <v>515</v>
      </c>
      <c r="H503" s="325" t="s">
        <v>50</v>
      </c>
      <c r="I503" s="333">
        <v>25000</v>
      </c>
      <c r="J503" s="325"/>
      <c r="K503" s="325"/>
      <c r="L503" s="330">
        <f t="shared" si="42"/>
        <v>100000</v>
      </c>
      <c r="M503" s="354"/>
      <c r="N503" s="377"/>
      <c r="O503" s="384"/>
      <c r="P503" s="43"/>
    </row>
    <row r="504" spans="1:16" ht="15.75">
      <c r="A504" s="296"/>
      <c r="B504" s="295"/>
      <c r="C504" s="295"/>
      <c r="D504" s="295"/>
      <c r="E504" s="99"/>
      <c r="F504" s="325"/>
      <c r="G504" s="325"/>
      <c r="H504" s="333"/>
      <c r="I504" s="325"/>
      <c r="J504" s="325"/>
      <c r="K504" s="325"/>
      <c r="L504" s="330"/>
      <c r="M504" s="354"/>
      <c r="N504" s="377"/>
      <c r="O504" s="384"/>
      <c r="P504" s="43"/>
    </row>
    <row r="505" spans="1:16" ht="15.75">
      <c r="A505" s="296"/>
      <c r="B505" s="295"/>
      <c r="C505" s="295"/>
      <c r="D505" s="295"/>
      <c r="E505" s="99"/>
      <c r="F505" s="325"/>
      <c r="G505" s="325"/>
      <c r="H505" s="333"/>
      <c r="I505" s="325"/>
      <c r="J505" s="325"/>
      <c r="K505" s="325"/>
      <c r="L505" s="330"/>
      <c r="M505" s="354"/>
      <c r="N505" s="377"/>
      <c r="O505" s="384"/>
      <c r="P505" s="43" t="s">
        <v>587</v>
      </c>
    </row>
    <row r="506" spans="1:16" ht="15.75">
      <c r="A506" s="296">
        <v>2</v>
      </c>
      <c r="B506" s="295">
        <v>2</v>
      </c>
      <c r="C506" s="295">
        <v>4</v>
      </c>
      <c r="D506" s="295"/>
      <c r="E506" s="105" t="s">
        <v>1038</v>
      </c>
      <c r="F506" s="325"/>
      <c r="G506" s="325"/>
      <c r="H506" s="325"/>
      <c r="I506" s="325"/>
      <c r="J506" s="325"/>
      <c r="K506" s="325"/>
      <c r="L506" s="330"/>
      <c r="M506" s="354">
        <f>M507+M523</f>
        <v>22792500</v>
      </c>
      <c r="N506" s="377"/>
      <c r="O506" s="384"/>
      <c r="P506" s="43"/>
    </row>
    <row r="507" spans="1:16" ht="15.75">
      <c r="A507" s="296">
        <v>2</v>
      </c>
      <c r="B507" s="295">
        <v>2</v>
      </c>
      <c r="C507" s="295">
        <v>4</v>
      </c>
      <c r="D507" s="295">
        <v>2</v>
      </c>
      <c r="E507" s="99" t="s">
        <v>82</v>
      </c>
      <c r="F507" s="325"/>
      <c r="G507" s="325"/>
      <c r="H507" s="325"/>
      <c r="I507" s="325"/>
      <c r="J507" s="325"/>
      <c r="K507" s="325"/>
      <c r="L507" s="330"/>
      <c r="M507" s="354">
        <f>SUM(M508:M521)</f>
        <v>5569500</v>
      </c>
      <c r="N507" s="377"/>
      <c r="O507" s="384"/>
      <c r="P507" s="43"/>
    </row>
    <row r="508" spans="1:16" ht="15.75">
      <c r="A508" s="296"/>
      <c r="B508" s="295"/>
      <c r="C508" s="295"/>
      <c r="D508" s="295"/>
      <c r="E508" s="99" t="s">
        <v>129</v>
      </c>
      <c r="F508" s="325"/>
      <c r="G508" s="325"/>
      <c r="H508" s="325"/>
      <c r="I508" s="325">
        <v>18</v>
      </c>
      <c r="J508" s="325" t="s">
        <v>50</v>
      </c>
      <c r="K508" s="325"/>
      <c r="L508" s="330">
        <v>20000</v>
      </c>
      <c r="M508" s="354">
        <f>I508*L508</f>
        <v>360000</v>
      </c>
      <c r="N508" s="377"/>
      <c r="O508" s="384"/>
      <c r="P508" s="43"/>
    </row>
    <row r="509" spans="1:16" ht="15.75">
      <c r="A509" s="296"/>
      <c r="B509" s="295"/>
      <c r="C509" s="295"/>
      <c r="D509" s="295"/>
      <c r="E509" s="293" t="s">
        <v>1124</v>
      </c>
      <c r="F509" s="325"/>
      <c r="G509" s="325"/>
      <c r="H509" s="325"/>
      <c r="I509" s="325"/>
      <c r="J509" s="325"/>
      <c r="K509" s="325"/>
      <c r="L509" s="330"/>
      <c r="M509" s="354">
        <f>SUM(L510:L512)</f>
        <v>1825000</v>
      </c>
      <c r="N509" s="377"/>
      <c r="O509" s="384"/>
      <c r="P509" s="43"/>
    </row>
    <row r="510" spans="1:16" ht="15.75">
      <c r="A510" s="296"/>
      <c r="B510" s="295"/>
      <c r="C510" s="295"/>
      <c r="D510" s="295"/>
      <c r="E510" s="293" t="s">
        <v>124</v>
      </c>
      <c r="F510" s="325">
        <v>1</v>
      </c>
      <c r="G510" s="325" t="s">
        <v>50</v>
      </c>
      <c r="H510" s="333">
        <v>300000</v>
      </c>
      <c r="I510" s="333" t="s">
        <v>50</v>
      </c>
      <c r="J510" s="333">
        <v>1</v>
      </c>
      <c r="K510" s="333"/>
      <c r="L510" s="333">
        <f>H510*J510*F510</f>
        <v>300000</v>
      </c>
      <c r="M510" s="354"/>
      <c r="N510" s="377"/>
      <c r="O510" s="384"/>
      <c r="P510" s="43"/>
    </row>
    <row r="511" spans="1:16" ht="15.75">
      <c r="A511" s="296"/>
      <c r="B511" s="295"/>
      <c r="C511" s="295"/>
      <c r="D511" s="295"/>
      <c r="E511" s="293" t="s">
        <v>125</v>
      </c>
      <c r="F511" s="325">
        <v>1</v>
      </c>
      <c r="G511" s="325" t="s">
        <v>50</v>
      </c>
      <c r="H511" s="333">
        <v>275000</v>
      </c>
      <c r="I511" s="333" t="s">
        <v>50</v>
      </c>
      <c r="J511" s="333">
        <v>1</v>
      </c>
      <c r="K511" s="333"/>
      <c r="L511" s="333">
        <f t="shared" ref="L511:L512" si="43">H511*J511*F511</f>
        <v>275000</v>
      </c>
      <c r="M511" s="354"/>
      <c r="N511" s="377"/>
      <c r="O511" s="384"/>
      <c r="P511" s="43"/>
    </row>
    <row r="512" spans="1:16" ht="15.75">
      <c r="A512" s="296"/>
      <c r="B512" s="295"/>
      <c r="C512" s="295"/>
      <c r="D512" s="295"/>
      <c r="E512" s="293" t="s">
        <v>126</v>
      </c>
      <c r="F512" s="325">
        <v>5</v>
      </c>
      <c r="G512" s="325" t="s">
        <v>50</v>
      </c>
      <c r="H512" s="333">
        <v>250000</v>
      </c>
      <c r="I512" s="333" t="s">
        <v>50</v>
      </c>
      <c r="J512" s="333">
        <v>1</v>
      </c>
      <c r="K512" s="333"/>
      <c r="L512" s="333">
        <f t="shared" si="43"/>
        <v>1250000</v>
      </c>
      <c r="M512" s="354"/>
      <c r="N512" s="377"/>
      <c r="O512" s="384"/>
      <c r="P512" s="43"/>
    </row>
    <row r="513" spans="1:16" ht="15.75">
      <c r="A513" s="296"/>
      <c r="B513" s="295"/>
      <c r="C513" s="295"/>
      <c r="D513" s="295"/>
      <c r="E513" s="293" t="s">
        <v>156</v>
      </c>
      <c r="F513" s="325">
        <v>1</v>
      </c>
      <c r="G513" s="325" t="s">
        <v>50</v>
      </c>
      <c r="H513" s="325">
        <v>200000</v>
      </c>
      <c r="I513" s="325" t="s">
        <v>50</v>
      </c>
      <c r="J513" s="325">
        <v>1</v>
      </c>
      <c r="K513" s="325"/>
      <c r="L513" s="330"/>
      <c r="M513" s="354">
        <f>F513*H513*J513</f>
        <v>200000</v>
      </c>
      <c r="N513" s="377"/>
      <c r="O513" s="384"/>
      <c r="P513" s="43"/>
    </row>
    <row r="514" spans="1:16" ht="15.75">
      <c r="A514" s="296"/>
      <c r="B514" s="295"/>
      <c r="C514" s="295"/>
      <c r="D514" s="295"/>
      <c r="E514" s="99" t="s">
        <v>127</v>
      </c>
      <c r="F514" s="325"/>
      <c r="G514" s="325"/>
      <c r="H514" s="325"/>
      <c r="I514" s="325"/>
      <c r="J514" s="325"/>
      <c r="K514" s="325"/>
      <c r="L514" s="330"/>
      <c r="M514" s="354">
        <v>50000</v>
      </c>
      <c r="N514" s="377"/>
      <c r="O514" s="384"/>
      <c r="P514" s="43"/>
    </row>
    <row r="515" spans="1:16" ht="15.75">
      <c r="A515" s="296"/>
      <c r="B515" s="295"/>
      <c r="C515" s="295"/>
      <c r="D515" s="295"/>
      <c r="E515" s="99" t="s">
        <v>128</v>
      </c>
      <c r="F515" s="325"/>
      <c r="G515" s="325"/>
      <c r="H515" s="325"/>
      <c r="I515" s="325"/>
      <c r="J515" s="325"/>
      <c r="K515" s="325"/>
      <c r="L515" s="330"/>
      <c r="M515" s="354">
        <v>50000</v>
      </c>
      <c r="N515" s="377"/>
      <c r="O515" s="384"/>
      <c r="P515" s="43"/>
    </row>
    <row r="516" spans="1:16" ht="15.75">
      <c r="A516" s="296"/>
      <c r="B516" s="295"/>
      <c r="C516" s="295"/>
      <c r="D516" s="295"/>
      <c r="E516" s="99" t="s">
        <v>502</v>
      </c>
      <c r="F516" s="325"/>
      <c r="G516" s="325"/>
      <c r="H516" s="325"/>
      <c r="I516" s="325"/>
      <c r="J516" s="325"/>
      <c r="K516" s="325"/>
      <c r="L516" s="330"/>
      <c r="M516" s="354">
        <v>50000</v>
      </c>
      <c r="N516" s="377"/>
      <c r="O516" s="384"/>
      <c r="P516" s="43"/>
    </row>
    <row r="517" spans="1:16" ht="15.75">
      <c r="A517" s="296"/>
      <c r="B517" s="295"/>
      <c r="C517" s="295"/>
      <c r="D517" s="295"/>
      <c r="E517" s="99" t="s">
        <v>503</v>
      </c>
      <c r="F517" s="325">
        <v>9</v>
      </c>
      <c r="G517" s="325" t="s">
        <v>50</v>
      </c>
      <c r="H517" s="333">
        <v>200000</v>
      </c>
      <c r="I517" s="325"/>
      <c r="J517" s="325"/>
      <c r="K517" s="325"/>
      <c r="L517" s="330"/>
      <c r="M517" s="354">
        <v>200000</v>
      </c>
      <c r="N517" s="377"/>
      <c r="O517" s="384"/>
      <c r="P517" s="43"/>
    </row>
    <row r="518" spans="1:16" ht="15.75">
      <c r="A518" s="296"/>
      <c r="B518" s="295"/>
      <c r="C518" s="295"/>
      <c r="D518" s="295"/>
      <c r="E518" s="293" t="s">
        <v>158</v>
      </c>
      <c r="F518" s="325"/>
      <c r="G518" s="325"/>
      <c r="H518" s="325"/>
      <c r="I518" s="325"/>
      <c r="J518" s="325"/>
      <c r="K518" s="325"/>
      <c r="L518" s="330"/>
      <c r="M518" s="354">
        <f>SUM(L519:L520)</f>
        <v>2534500</v>
      </c>
      <c r="N518" s="377"/>
      <c r="O518" s="384"/>
      <c r="P518" s="43"/>
    </row>
    <row r="519" spans="1:16" ht="15.75">
      <c r="A519" s="296"/>
      <c r="B519" s="295"/>
      <c r="C519" s="295"/>
      <c r="D519" s="295"/>
      <c r="E519" s="293" t="s">
        <v>160</v>
      </c>
      <c r="F519" s="325">
        <v>7</v>
      </c>
      <c r="G519" s="325" t="s">
        <v>504</v>
      </c>
      <c r="H519" s="325" t="s">
        <v>50</v>
      </c>
      <c r="I519" s="982">
        <v>62500</v>
      </c>
      <c r="J519" s="982"/>
      <c r="K519" s="982"/>
      <c r="L519" s="330">
        <f>F519*I519</f>
        <v>437500</v>
      </c>
      <c r="M519" s="354"/>
      <c r="N519" s="377"/>
      <c r="O519" s="384"/>
      <c r="P519" s="43"/>
    </row>
    <row r="520" spans="1:16" ht="15.75">
      <c r="A520" s="296"/>
      <c r="B520" s="295"/>
      <c r="C520" s="295"/>
      <c r="D520" s="295"/>
      <c r="E520" s="293" t="s">
        <v>161</v>
      </c>
      <c r="F520" s="325">
        <v>45</v>
      </c>
      <c r="G520" s="325" t="s">
        <v>504</v>
      </c>
      <c r="H520" s="325" t="s">
        <v>50</v>
      </c>
      <c r="I520" s="982">
        <v>46600</v>
      </c>
      <c r="J520" s="982"/>
      <c r="K520" s="982"/>
      <c r="L520" s="330">
        <f>F520*I520</f>
        <v>2097000</v>
      </c>
      <c r="M520" s="354"/>
      <c r="N520" s="377"/>
      <c r="O520" s="384"/>
      <c r="P520" s="43"/>
    </row>
    <row r="521" spans="1:16" ht="15.75">
      <c r="A521" s="296"/>
      <c r="B521" s="295"/>
      <c r="C521" s="295"/>
      <c r="D521" s="295"/>
      <c r="E521" s="99" t="s">
        <v>505</v>
      </c>
      <c r="F521" s="325">
        <v>2</v>
      </c>
      <c r="G521" s="325" t="s">
        <v>506</v>
      </c>
      <c r="H521" s="325" t="s">
        <v>50</v>
      </c>
      <c r="I521" s="982">
        <v>150000</v>
      </c>
      <c r="J521" s="982"/>
      <c r="K521" s="982"/>
      <c r="L521" s="330"/>
      <c r="M521" s="354">
        <f>F521*I521</f>
        <v>300000</v>
      </c>
      <c r="N521" s="377"/>
      <c r="O521" s="384"/>
      <c r="P521" s="43"/>
    </row>
    <row r="522" spans="1:16" ht="15.75">
      <c r="A522" s="296"/>
      <c r="B522" s="295"/>
      <c r="C522" s="295"/>
      <c r="D522" s="295"/>
      <c r="E522" s="99"/>
      <c r="F522" s="325"/>
      <c r="G522" s="325"/>
      <c r="H522" s="333"/>
      <c r="I522" s="325"/>
      <c r="J522" s="325"/>
      <c r="K522" s="325"/>
      <c r="L522" s="330"/>
      <c r="M522" s="354"/>
      <c r="N522" s="377"/>
      <c r="O522" s="384"/>
      <c r="P522" s="43"/>
    </row>
    <row r="523" spans="1:16" ht="15.75">
      <c r="A523" s="296">
        <v>2</v>
      </c>
      <c r="B523" s="295">
        <v>2</v>
      </c>
      <c r="C523" s="295">
        <v>4</v>
      </c>
      <c r="D523" s="295">
        <v>3</v>
      </c>
      <c r="E523" s="99" t="s">
        <v>521</v>
      </c>
      <c r="F523" s="325"/>
      <c r="G523" s="325"/>
      <c r="H523" s="325"/>
      <c r="I523" s="342"/>
      <c r="J523" s="342"/>
      <c r="K523" s="342"/>
      <c r="L523" s="330"/>
      <c r="M523" s="354">
        <f>M524</f>
        <v>17223000</v>
      </c>
      <c r="N523" s="377"/>
      <c r="O523" s="384"/>
      <c r="P523" s="43"/>
    </row>
    <row r="524" spans="1:16" ht="15.75">
      <c r="A524" s="296"/>
      <c r="B524" s="295"/>
      <c r="C524" s="295"/>
      <c r="D524" s="295"/>
      <c r="E524" s="99" t="s">
        <v>1039</v>
      </c>
      <c r="F524" s="325"/>
      <c r="G524" s="325"/>
      <c r="H524" s="325"/>
      <c r="I524" s="325"/>
      <c r="J524" s="325"/>
      <c r="K524" s="325"/>
      <c r="L524" s="330"/>
      <c r="M524" s="354">
        <f>SUM(L525:L532)</f>
        <v>17223000</v>
      </c>
      <c r="N524" s="377"/>
      <c r="O524" s="384"/>
      <c r="P524" s="43"/>
    </row>
    <row r="525" spans="1:16" ht="15.75">
      <c r="A525" s="296"/>
      <c r="B525" s="295"/>
      <c r="C525" s="295"/>
      <c r="D525" s="295"/>
      <c r="E525" s="293" t="s">
        <v>507</v>
      </c>
      <c r="F525" s="325">
        <v>143</v>
      </c>
      <c r="G525" s="325" t="s">
        <v>508</v>
      </c>
      <c r="H525" s="325" t="s">
        <v>50</v>
      </c>
      <c r="I525" s="333">
        <v>55000</v>
      </c>
      <c r="J525" s="325"/>
      <c r="K525" s="325"/>
      <c r="L525" s="330">
        <f>F525*I525</f>
        <v>7865000</v>
      </c>
      <c r="M525" s="354"/>
      <c r="N525" s="377"/>
      <c r="O525" s="384"/>
      <c r="P525" s="43"/>
    </row>
    <row r="526" spans="1:16" ht="15.75">
      <c r="A526" s="296"/>
      <c r="B526" s="295"/>
      <c r="C526" s="295"/>
      <c r="D526" s="295"/>
      <c r="E526" s="293" t="s">
        <v>509</v>
      </c>
      <c r="F526" s="325">
        <v>14</v>
      </c>
      <c r="G526" s="325" t="s">
        <v>510</v>
      </c>
      <c r="H526" s="325" t="s">
        <v>50</v>
      </c>
      <c r="I526" s="333">
        <v>120000</v>
      </c>
      <c r="J526" s="325"/>
      <c r="K526" s="325"/>
      <c r="L526" s="330">
        <f t="shared" ref="L526:L532" si="44">F526*I526</f>
        <v>1680000</v>
      </c>
      <c r="M526" s="354"/>
      <c r="N526" s="377"/>
      <c r="O526" s="384"/>
      <c r="P526" s="43"/>
    </row>
    <row r="527" spans="1:16" ht="15.75">
      <c r="A527" s="296"/>
      <c r="B527" s="295"/>
      <c r="C527" s="295"/>
      <c r="D527" s="295"/>
      <c r="E527" s="99" t="s">
        <v>511</v>
      </c>
      <c r="F527" s="325">
        <v>23</v>
      </c>
      <c r="G527" s="325" t="s">
        <v>510</v>
      </c>
      <c r="H527" s="325" t="s">
        <v>50</v>
      </c>
      <c r="I527" s="333">
        <v>286000</v>
      </c>
      <c r="J527" s="325"/>
      <c r="K527" s="325"/>
      <c r="L527" s="330">
        <f t="shared" si="44"/>
        <v>6578000</v>
      </c>
      <c r="M527" s="354"/>
      <c r="N527" s="377"/>
      <c r="O527" s="384"/>
      <c r="P527" s="43"/>
    </row>
    <row r="528" spans="1:16" ht="15.75">
      <c r="A528" s="296"/>
      <c r="B528" s="295"/>
      <c r="C528" s="295"/>
      <c r="D528" s="295"/>
      <c r="E528" s="99" t="s">
        <v>512</v>
      </c>
      <c r="F528" s="325">
        <v>50</v>
      </c>
      <c r="G528" s="325" t="s">
        <v>513</v>
      </c>
      <c r="H528" s="325" t="s">
        <v>50</v>
      </c>
      <c r="I528" s="333">
        <v>9000</v>
      </c>
      <c r="J528" s="325"/>
      <c r="K528" s="325"/>
      <c r="L528" s="330">
        <f t="shared" si="44"/>
        <v>450000</v>
      </c>
      <c r="M528" s="354"/>
      <c r="N528" s="377"/>
      <c r="O528" s="384"/>
      <c r="P528" s="43"/>
    </row>
    <row r="529" spans="1:16" ht="15.75">
      <c r="A529" s="296"/>
      <c r="B529" s="295"/>
      <c r="C529" s="295"/>
      <c r="D529" s="295"/>
      <c r="E529" s="99" t="s">
        <v>514</v>
      </c>
      <c r="F529" s="325">
        <v>2</v>
      </c>
      <c r="G529" s="325" t="s">
        <v>515</v>
      </c>
      <c r="H529" s="325" t="s">
        <v>50</v>
      </c>
      <c r="I529" s="333">
        <v>40000</v>
      </c>
      <c r="J529" s="325"/>
      <c r="K529" s="325"/>
      <c r="L529" s="330">
        <f t="shared" si="44"/>
        <v>80000</v>
      </c>
      <c r="M529" s="354"/>
      <c r="N529" s="377"/>
      <c r="O529" s="384"/>
      <c r="P529" s="43"/>
    </row>
    <row r="530" spans="1:16" ht="15.75">
      <c r="A530" s="296"/>
      <c r="B530" s="295"/>
      <c r="C530" s="295"/>
      <c r="D530" s="295"/>
      <c r="E530" s="99" t="s">
        <v>516</v>
      </c>
      <c r="F530" s="325">
        <v>10</v>
      </c>
      <c r="G530" s="325" t="s">
        <v>515</v>
      </c>
      <c r="H530" s="325" t="s">
        <v>50</v>
      </c>
      <c r="I530" s="333">
        <v>35000</v>
      </c>
      <c r="J530" s="325"/>
      <c r="K530" s="325"/>
      <c r="L530" s="330">
        <f t="shared" si="44"/>
        <v>350000</v>
      </c>
      <c r="M530" s="354"/>
      <c r="N530" s="377"/>
      <c r="O530" s="384"/>
      <c r="P530" s="43"/>
    </row>
    <row r="531" spans="1:16" ht="15.75">
      <c r="A531" s="296"/>
      <c r="B531" s="295"/>
      <c r="C531" s="295"/>
      <c r="D531" s="295"/>
      <c r="E531" s="99" t="s">
        <v>517</v>
      </c>
      <c r="F531" s="325">
        <v>10</v>
      </c>
      <c r="G531" s="325" t="s">
        <v>518</v>
      </c>
      <c r="H531" s="325" t="s">
        <v>50</v>
      </c>
      <c r="I531" s="333">
        <v>12000</v>
      </c>
      <c r="J531" s="325"/>
      <c r="K531" s="325"/>
      <c r="L531" s="330">
        <f t="shared" si="44"/>
        <v>120000</v>
      </c>
      <c r="M531" s="354"/>
      <c r="N531" s="377"/>
      <c r="O531" s="384"/>
      <c r="P531" s="43"/>
    </row>
    <row r="532" spans="1:16" ht="15.75">
      <c r="A532" s="296"/>
      <c r="B532" s="295"/>
      <c r="C532" s="295"/>
      <c r="D532" s="295"/>
      <c r="E532" s="99" t="s">
        <v>520</v>
      </c>
      <c r="F532" s="325">
        <v>4</v>
      </c>
      <c r="G532" s="325" t="s">
        <v>515</v>
      </c>
      <c r="H532" s="325" t="s">
        <v>50</v>
      </c>
      <c r="I532" s="333">
        <v>25000</v>
      </c>
      <c r="J532" s="325"/>
      <c r="K532" s="325"/>
      <c r="L532" s="330">
        <f t="shared" si="44"/>
        <v>100000</v>
      </c>
      <c r="M532" s="354"/>
      <c r="N532" s="377"/>
      <c r="O532" s="384"/>
      <c r="P532" s="43"/>
    </row>
    <row r="533" spans="1:16" ht="15.75">
      <c r="A533" s="296"/>
      <c r="B533" s="295"/>
      <c r="C533" s="295"/>
      <c r="D533" s="295"/>
      <c r="E533" s="99"/>
      <c r="F533" s="325"/>
      <c r="G533" s="325"/>
      <c r="H533" s="333"/>
      <c r="I533" s="325"/>
      <c r="J533" s="325"/>
      <c r="K533" s="325"/>
      <c r="L533" s="330"/>
      <c r="M533" s="354"/>
      <c r="N533" s="377"/>
      <c r="O533" s="384"/>
      <c r="P533" s="43"/>
    </row>
    <row r="534" spans="1:16" ht="15.75">
      <c r="A534" s="296"/>
      <c r="B534" s="295"/>
      <c r="C534" s="295"/>
      <c r="D534" s="295"/>
      <c r="E534" s="99"/>
      <c r="F534" s="325"/>
      <c r="G534" s="325"/>
      <c r="H534" s="333"/>
      <c r="I534" s="325"/>
      <c r="J534" s="325"/>
      <c r="K534" s="325"/>
      <c r="L534" s="330"/>
      <c r="M534" s="354"/>
      <c r="N534" s="377"/>
      <c r="O534" s="384"/>
      <c r="P534" s="43"/>
    </row>
    <row r="535" spans="1:16" ht="15.75">
      <c r="A535" s="296">
        <v>2</v>
      </c>
      <c r="B535" s="295">
        <v>2</v>
      </c>
      <c r="C535" s="295">
        <v>5</v>
      </c>
      <c r="D535" s="295"/>
      <c r="E535" s="105" t="s">
        <v>1040</v>
      </c>
      <c r="F535" s="325"/>
      <c r="G535" s="325"/>
      <c r="H535" s="325"/>
      <c r="I535" s="325"/>
      <c r="J535" s="325"/>
      <c r="K535" s="325"/>
      <c r="L535" s="330"/>
      <c r="M535" s="354">
        <f>M536+M552</f>
        <v>22792500</v>
      </c>
      <c r="N535" s="377"/>
      <c r="O535" s="384"/>
      <c r="P535" s="43" t="s">
        <v>587</v>
      </c>
    </row>
    <row r="536" spans="1:16" ht="15.75">
      <c r="A536" s="296">
        <v>2</v>
      </c>
      <c r="B536" s="295">
        <v>2</v>
      </c>
      <c r="C536" s="295">
        <v>5</v>
      </c>
      <c r="D536" s="295">
        <v>2</v>
      </c>
      <c r="E536" s="99" t="s">
        <v>82</v>
      </c>
      <c r="F536" s="325"/>
      <c r="G536" s="325"/>
      <c r="H536" s="325"/>
      <c r="I536" s="325"/>
      <c r="J536" s="325"/>
      <c r="K536" s="325"/>
      <c r="L536" s="330"/>
      <c r="M536" s="354">
        <f>SUM(M537:M550)</f>
        <v>5569500</v>
      </c>
      <c r="N536" s="377"/>
      <c r="O536" s="384"/>
      <c r="P536" s="43"/>
    </row>
    <row r="537" spans="1:16" ht="15.75">
      <c r="A537" s="296"/>
      <c r="B537" s="295"/>
      <c r="C537" s="295"/>
      <c r="D537" s="295"/>
      <c r="E537" s="99" t="s">
        <v>129</v>
      </c>
      <c r="F537" s="325"/>
      <c r="G537" s="325"/>
      <c r="H537" s="325"/>
      <c r="I537" s="325">
        <v>18</v>
      </c>
      <c r="J537" s="325" t="s">
        <v>50</v>
      </c>
      <c r="K537" s="325"/>
      <c r="L537" s="330">
        <v>20000</v>
      </c>
      <c r="M537" s="354">
        <f>I537*L537</f>
        <v>360000</v>
      </c>
      <c r="N537" s="377"/>
      <c r="O537" s="384"/>
      <c r="P537" s="43"/>
    </row>
    <row r="538" spans="1:16" ht="15.75">
      <c r="A538" s="296"/>
      <c r="B538" s="295"/>
      <c r="C538" s="295"/>
      <c r="D538" s="295"/>
      <c r="E538" s="293" t="s">
        <v>1124</v>
      </c>
      <c r="F538" s="325"/>
      <c r="G538" s="325"/>
      <c r="H538" s="325"/>
      <c r="I538" s="325"/>
      <c r="J538" s="325"/>
      <c r="K538" s="325"/>
      <c r="L538" s="330"/>
      <c r="M538" s="354">
        <f>SUM(L539:L541)</f>
        <v>1825000</v>
      </c>
      <c r="N538" s="377"/>
      <c r="O538" s="384"/>
      <c r="P538" s="43"/>
    </row>
    <row r="539" spans="1:16" ht="15.75">
      <c r="A539" s="296"/>
      <c r="B539" s="295"/>
      <c r="C539" s="295"/>
      <c r="D539" s="295"/>
      <c r="E539" s="293" t="s">
        <v>124</v>
      </c>
      <c r="F539" s="325">
        <v>1</v>
      </c>
      <c r="G539" s="325" t="s">
        <v>50</v>
      </c>
      <c r="H539" s="333">
        <v>300000</v>
      </c>
      <c r="I539" s="333" t="s">
        <v>50</v>
      </c>
      <c r="J539" s="333">
        <v>1</v>
      </c>
      <c r="K539" s="333"/>
      <c r="L539" s="333">
        <f>H539*J539*F539</f>
        <v>300000</v>
      </c>
      <c r="M539" s="354"/>
      <c r="N539" s="377"/>
      <c r="O539" s="384"/>
      <c r="P539" s="43"/>
    </row>
    <row r="540" spans="1:16" ht="15.75">
      <c r="A540" s="296"/>
      <c r="B540" s="295"/>
      <c r="C540" s="295"/>
      <c r="D540" s="295"/>
      <c r="E540" s="293" t="s">
        <v>125</v>
      </c>
      <c r="F540" s="325">
        <v>1</v>
      </c>
      <c r="G540" s="325" t="s">
        <v>50</v>
      </c>
      <c r="H540" s="333">
        <v>275000</v>
      </c>
      <c r="I540" s="333" t="s">
        <v>50</v>
      </c>
      <c r="J540" s="333">
        <v>1</v>
      </c>
      <c r="K540" s="333"/>
      <c r="L540" s="333">
        <f t="shared" ref="L540:L541" si="45">H540*J540*F540</f>
        <v>275000</v>
      </c>
      <c r="M540" s="354"/>
      <c r="N540" s="377"/>
      <c r="O540" s="384"/>
      <c r="P540" s="43"/>
    </row>
    <row r="541" spans="1:16" ht="15.75">
      <c r="A541" s="296"/>
      <c r="B541" s="295"/>
      <c r="C541" s="295"/>
      <c r="D541" s="295"/>
      <c r="E541" s="293" t="s">
        <v>126</v>
      </c>
      <c r="F541" s="325">
        <v>5</v>
      </c>
      <c r="G541" s="325" t="s">
        <v>50</v>
      </c>
      <c r="H541" s="333">
        <v>250000</v>
      </c>
      <c r="I541" s="333" t="s">
        <v>50</v>
      </c>
      <c r="J541" s="333">
        <v>1</v>
      </c>
      <c r="K541" s="333"/>
      <c r="L541" s="333">
        <f t="shared" si="45"/>
        <v>1250000</v>
      </c>
      <c r="M541" s="354"/>
      <c r="N541" s="377"/>
      <c r="O541" s="384"/>
      <c r="P541" s="43"/>
    </row>
    <row r="542" spans="1:16" ht="15.75">
      <c r="A542" s="296"/>
      <c r="B542" s="295"/>
      <c r="C542" s="295"/>
      <c r="D542" s="295"/>
      <c r="E542" s="293" t="s">
        <v>156</v>
      </c>
      <c r="F542" s="325">
        <v>1</v>
      </c>
      <c r="G542" s="325" t="s">
        <v>50</v>
      </c>
      <c r="H542" s="325">
        <v>200000</v>
      </c>
      <c r="I542" s="325" t="s">
        <v>50</v>
      </c>
      <c r="J542" s="325">
        <v>1</v>
      </c>
      <c r="K542" s="325"/>
      <c r="L542" s="330"/>
      <c r="M542" s="354">
        <f>F542*H542*J542</f>
        <v>200000</v>
      </c>
      <c r="N542" s="377"/>
      <c r="O542" s="384"/>
      <c r="P542" s="43"/>
    </row>
    <row r="543" spans="1:16" ht="15.75">
      <c r="A543" s="296"/>
      <c r="B543" s="295"/>
      <c r="C543" s="295"/>
      <c r="D543" s="295"/>
      <c r="E543" s="99" t="s">
        <v>127</v>
      </c>
      <c r="F543" s="325"/>
      <c r="G543" s="325"/>
      <c r="H543" s="325"/>
      <c r="I543" s="325"/>
      <c r="J543" s="325"/>
      <c r="K543" s="325"/>
      <c r="L543" s="330"/>
      <c r="M543" s="354">
        <v>50000</v>
      </c>
      <c r="N543" s="377"/>
      <c r="O543" s="384"/>
      <c r="P543" s="43"/>
    </row>
    <row r="544" spans="1:16" ht="15.75">
      <c r="A544" s="296"/>
      <c r="B544" s="295"/>
      <c r="C544" s="295"/>
      <c r="D544" s="295"/>
      <c r="E544" s="99" t="s">
        <v>128</v>
      </c>
      <c r="F544" s="325"/>
      <c r="G544" s="325"/>
      <c r="H544" s="325"/>
      <c r="I544" s="325"/>
      <c r="J544" s="325"/>
      <c r="K544" s="325"/>
      <c r="L544" s="330"/>
      <c r="M544" s="354">
        <v>50000</v>
      </c>
      <c r="N544" s="377"/>
      <c r="O544" s="384"/>
      <c r="P544" s="43"/>
    </row>
    <row r="545" spans="1:16" ht="15.75">
      <c r="A545" s="296"/>
      <c r="B545" s="295"/>
      <c r="C545" s="295"/>
      <c r="D545" s="295"/>
      <c r="E545" s="99" t="s">
        <v>502</v>
      </c>
      <c r="F545" s="325"/>
      <c r="G545" s="325"/>
      <c r="H545" s="325"/>
      <c r="I545" s="325"/>
      <c r="J545" s="325"/>
      <c r="K545" s="325"/>
      <c r="L545" s="330"/>
      <c r="M545" s="354">
        <v>50000</v>
      </c>
      <c r="N545" s="377"/>
      <c r="O545" s="384"/>
      <c r="P545" s="43"/>
    </row>
    <row r="546" spans="1:16" ht="15.75">
      <c r="A546" s="296"/>
      <c r="B546" s="295"/>
      <c r="C546" s="295"/>
      <c r="D546" s="295"/>
      <c r="E546" s="99" t="s">
        <v>503</v>
      </c>
      <c r="F546" s="325">
        <v>9</v>
      </c>
      <c r="G546" s="325" t="s">
        <v>50</v>
      </c>
      <c r="H546" s="333">
        <v>200000</v>
      </c>
      <c r="I546" s="325"/>
      <c r="J546" s="325"/>
      <c r="K546" s="325"/>
      <c r="L546" s="330"/>
      <c r="M546" s="354">
        <v>200000</v>
      </c>
      <c r="N546" s="377"/>
      <c r="O546" s="384"/>
      <c r="P546" s="43"/>
    </row>
    <row r="547" spans="1:16" ht="15.75">
      <c r="A547" s="296"/>
      <c r="B547" s="295"/>
      <c r="C547" s="295"/>
      <c r="D547" s="295"/>
      <c r="E547" s="293" t="s">
        <v>158</v>
      </c>
      <c r="F547" s="325"/>
      <c r="G547" s="325"/>
      <c r="H547" s="325"/>
      <c r="I547" s="325"/>
      <c r="J547" s="325"/>
      <c r="K547" s="325"/>
      <c r="L547" s="330"/>
      <c r="M547" s="354">
        <f>SUM(L548:L549)</f>
        <v>2534500</v>
      </c>
      <c r="N547" s="377"/>
      <c r="O547" s="384"/>
      <c r="P547" s="43"/>
    </row>
    <row r="548" spans="1:16" ht="15.75">
      <c r="A548" s="296"/>
      <c r="B548" s="295"/>
      <c r="C548" s="295"/>
      <c r="D548" s="295"/>
      <c r="E548" s="293" t="s">
        <v>160</v>
      </c>
      <c r="F548" s="325">
        <v>7</v>
      </c>
      <c r="G548" s="325" t="s">
        <v>504</v>
      </c>
      <c r="H548" s="325" t="s">
        <v>50</v>
      </c>
      <c r="I548" s="982">
        <v>62500</v>
      </c>
      <c r="J548" s="982"/>
      <c r="K548" s="982"/>
      <c r="L548" s="330">
        <f>F548*I548</f>
        <v>437500</v>
      </c>
      <c r="M548" s="354"/>
      <c r="N548" s="377"/>
      <c r="O548" s="384"/>
      <c r="P548" s="43"/>
    </row>
    <row r="549" spans="1:16" ht="15.75">
      <c r="A549" s="296"/>
      <c r="B549" s="295"/>
      <c r="C549" s="295"/>
      <c r="D549" s="295"/>
      <c r="E549" s="293" t="s">
        <v>161</v>
      </c>
      <c r="F549" s="325">
        <v>45</v>
      </c>
      <c r="G549" s="325" t="s">
        <v>504</v>
      </c>
      <c r="H549" s="325" t="s">
        <v>50</v>
      </c>
      <c r="I549" s="982">
        <v>46600</v>
      </c>
      <c r="J549" s="982"/>
      <c r="K549" s="982"/>
      <c r="L549" s="330">
        <f>F549*I549</f>
        <v>2097000</v>
      </c>
      <c r="M549" s="354"/>
      <c r="N549" s="377"/>
      <c r="O549" s="384"/>
      <c r="P549" s="43"/>
    </row>
    <row r="550" spans="1:16" ht="15.75">
      <c r="A550" s="296"/>
      <c r="B550" s="295"/>
      <c r="C550" s="295"/>
      <c r="D550" s="295"/>
      <c r="E550" s="99" t="s">
        <v>505</v>
      </c>
      <c r="F550" s="325">
        <v>2</v>
      </c>
      <c r="G550" s="325" t="s">
        <v>506</v>
      </c>
      <c r="H550" s="325" t="s">
        <v>50</v>
      </c>
      <c r="I550" s="982">
        <v>150000</v>
      </c>
      <c r="J550" s="982"/>
      <c r="K550" s="982"/>
      <c r="L550" s="330"/>
      <c r="M550" s="354">
        <f>F550*I550</f>
        <v>300000</v>
      </c>
      <c r="N550" s="377"/>
      <c r="O550" s="384"/>
      <c r="P550" s="43"/>
    </row>
    <row r="551" spans="1:16" ht="15.75">
      <c r="A551" s="296"/>
      <c r="B551" s="295"/>
      <c r="C551" s="295"/>
      <c r="D551" s="295"/>
      <c r="E551" s="99"/>
      <c r="F551" s="325"/>
      <c r="G551" s="325"/>
      <c r="H551" s="333"/>
      <c r="I551" s="325"/>
      <c r="J551" s="325"/>
      <c r="K551" s="325"/>
      <c r="L551" s="330"/>
      <c r="M551" s="354"/>
      <c r="N551" s="377"/>
      <c r="O551" s="384"/>
      <c r="P551" s="43"/>
    </row>
    <row r="552" spans="1:16" ht="15.75">
      <c r="A552" s="296">
        <v>2</v>
      </c>
      <c r="B552" s="295">
        <v>2</v>
      </c>
      <c r="C552" s="295">
        <v>5</v>
      </c>
      <c r="D552" s="295">
        <v>3</v>
      </c>
      <c r="E552" s="99" t="s">
        <v>521</v>
      </c>
      <c r="F552" s="325"/>
      <c r="G552" s="325"/>
      <c r="H552" s="325"/>
      <c r="I552" s="342"/>
      <c r="J552" s="342"/>
      <c r="K552" s="342"/>
      <c r="L552" s="330"/>
      <c r="M552" s="354">
        <f>M553</f>
        <v>17223000</v>
      </c>
      <c r="N552" s="377"/>
      <c r="O552" s="384"/>
      <c r="P552" s="43"/>
    </row>
    <row r="553" spans="1:16" ht="15.75">
      <c r="A553" s="296"/>
      <c r="B553" s="295"/>
      <c r="C553" s="295"/>
      <c r="D553" s="295"/>
      <c r="E553" s="99" t="s">
        <v>1039</v>
      </c>
      <c r="F553" s="325"/>
      <c r="G553" s="325"/>
      <c r="H553" s="325"/>
      <c r="I553" s="325"/>
      <c r="J553" s="325"/>
      <c r="K553" s="325"/>
      <c r="L553" s="330"/>
      <c r="M553" s="354">
        <f>SUM(L554:L561)</f>
        <v>17223000</v>
      </c>
      <c r="N553" s="377"/>
      <c r="O553" s="384"/>
      <c r="P553" s="43"/>
    </row>
    <row r="554" spans="1:16" ht="15.75">
      <c r="A554" s="296"/>
      <c r="B554" s="295"/>
      <c r="C554" s="295"/>
      <c r="D554" s="295"/>
      <c r="E554" s="293" t="s">
        <v>507</v>
      </c>
      <c r="F554" s="325">
        <v>143</v>
      </c>
      <c r="G554" s="325" t="s">
        <v>508</v>
      </c>
      <c r="H554" s="325" t="s">
        <v>50</v>
      </c>
      <c r="I554" s="333">
        <v>55000</v>
      </c>
      <c r="J554" s="325"/>
      <c r="K554" s="325"/>
      <c r="L554" s="330">
        <f>F554*I554</f>
        <v>7865000</v>
      </c>
      <c r="M554" s="354"/>
      <c r="N554" s="377"/>
      <c r="O554" s="384"/>
      <c r="P554" s="43"/>
    </row>
    <row r="555" spans="1:16" ht="15.75">
      <c r="A555" s="296"/>
      <c r="B555" s="295"/>
      <c r="C555" s="295"/>
      <c r="D555" s="295"/>
      <c r="E555" s="293" t="s">
        <v>509</v>
      </c>
      <c r="F555" s="325">
        <v>14</v>
      </c>
      <c r="G555" s="325" t="s">
        <v>510</v>
      </c>
      <c r="H555" s="325" t="s">
        <v>50</v>
      </c>
      <c r="I555" s="333">
        <v>120000</v>
      </c>
      <c r="J555" s="325"/>
      <c r="K555" s="325"/>
      <c r="L555" s="330">
        <f t="shared" ref="L555:L561" si="46">F555*I555</f>
        <v>1680000</v>
      </c>
      <c r="M555" s="354"/>
      <c r="N555" s="377"/>
      <c r="O555" s="384"/>
      <c r="P555" s="43"/>
    </row>
    <row r="556" spans="1:16" ht="15.75">
      <c r="A556" s="296"/>
      <c r="B556" s="295"/>
      <c r="C556" s="295"/>
      <c r="D556" s="295"/>
      <c r="E556" s="99" t="s">
        <v>511</v>
      </c>
      <c r="F556" s="325">
        <v>23</v>
      </c>
      <c r="G556" s="325" t="s">
        <v>510</v>
      </c>
      <c r="H556" s="325" t="s">
        <v>50</v>
      </c>
      <c r="I556" s="333">
        <v>286000</v>
      </c>
      <c r="J556" s="325"/>
      <c r="K556" s="325"/>
      <c r="L556" s="330">
        <f t="shared" si="46"/>
        <v>6578000</v>
      </c>
      <c r="M556" s="354"/>
      <c r="N556" s="377"/>
      <c r="O556" s="384"/>
      <c r="P556" s="43"/>
    </row>
    <row r="557" spans="1:16" ht="15.75">
      <c r="A557" s="296"/>
      <c r="B557" s="295"/>
      <c r="C557" s="295"/>
      <c r="D557" s="295"/>
      <c r="E557" s="99" t="s">
        <v>512</v>
      </c>
      <c r="F557" s="325">
        <v>50</v>
      </c>
      <c r="G557" s="325" t="s">
        <v>513</v>
      </c>
      <c r="H557" s="325" t="s">
        <v>50</v>
      </c>
      <c r="I557" s="333">
        <v>9000</v>
      </c>
      <c r="J557" s="325"/>
      <c r="K557" s="325"/>
      <c r="L557" s="330">
        <f t="shared" si="46"/>
        <v>450000</v>
      </c>
      <c r="M557" s="354"/>
      <c r="N557" s="377"/>
      <c r="O557" s="384"/>
      <c r="P557" s="43"/>
    </row>
    <row r="558" spans="1:16" ht="15.75">
      <c r="A558" s="296"/>
      <c r="B558" s="295"/>
      <c r="C558" s="295"/>
      <c r="D558" s="295"/>
      <c r="E558" s="99" t="s">
        <v>514</v>
      </c>
      <c r="F558" s="325">
        <v>2</v>
      </c>
      <c r="G558" s="325" t="s">
        <v>515</v>
      </c>
      <c r="H558" s="325" t="s">
        <v>50</v>
      </c>
      <c r="I558" s="333">
        <v>40000</v>
      </c>
      <c r="J558" s="325"/>
      <c r="K558" s="325"/>
      <c r="L558" s="330">
        <f t="shared" si="46"/>
        <v>80000</v>
      </c>
      <c r="M558" s="354"/>
      <c r="N558" s="377"/>
      <c r="O558" s="384"/>
      <c r="P558" s="43"/>
    </row>
    <row r="559" spans="1:16" ht="15.75">
      <c r="A559" s="296"/>
      <c r="B559" s="295"/>
      <c r="C559" s="295"/>
      <c r="D559" s="295"/>
      <c r="E559" s="99" t="s">
        <v>516</v>
      </c>
      <c r="F559" s="325">
        <v>10</v>
      </c>
      <c r="G559" s="325" t="s">
        <v>515</v>
      </c>
      <c r="H559" s="325" t="s">
        <v>50</v>
      </c>
      <c r="I559" s="333">
        <v>35000</v>
      </c>
      <c r="J559" s="325"/>
      <c r="K559" s="325"/>
      <c r="L559" s="330">
        <f t="shared" si="46"/>
        <v>350000</v>
      </c>
      <c r="M559" s="354"/>
      <c r="N559" s="377"/>
      <c r="O559" s="384"/>
      <c r="P559" s="43"/>
    </row>
    <row r="560" spans="1:16" ht="15.75">
      <c r="A560" s="296"/>
      <c r="B560" s="295"/>
      <c r="C560" s="295"/>
      <c r="D560" s="295"/>
      <c r="E560" s="99" t="s">
        <v>517</v>
      </c>
      <c r="F560" s="325">
        <v>10</v>
      </c>
      <c r="G560" s="325" t="s">
        <v>518</v>
      </c>
      <c r="H560" s="325" t="s">
        <v>50</v>
      </c>
      <c r="I560" s="333">
        <v>12000</v>
      </c>
      <c r="J560" s="325"/>
      <c r="K560" s="325"/>
      <c r="L560" s="330">
        <f t="shared" si="46"/>
        <v>120000</v>
      </c>
      <c r="M560" s="354"/>
      <c r="N560" s="377"/>
      <c r="O560" s="384"/>
      <c r="P560" s="43"/>
    </row>
    <row r="561" spans="1:16" ht="15.75">
      <c r="A561" s="296"/>
      <c r="B561" s="295"/>
      <c r="C561" s="295"/>
      <c r="D561" s="295"/>
      <c r="E561" s="99" t="s">
        <v>520</v>
      </c>
      <c r="F561" s="325">
        <v>4</v>
      </c>
      <c r="G561" s="325" t="s">
        <v>515</v>
      </c>
      <c r="H561" s="325" t="s">
        <v>50</v>
      </c>
      <c r="I561" s="333">
        <v>25000</v>
      </c>
      <c r="J561" s="325"/>
      <c r="K561" s="325"/>
      <c r="L561" s="330">
        <f t="shared" si="46"/>
        <v>100000</v>
      </c>
      <c r="M561" s="354"/>
      <c r="N561" s="377"/>
      <c r="O561" s="384"/>
      <c r="P561" s="43"/>
    </row>
    <row r="562" spans="1:16" ht="15.75">
      <c r="A562" s="296"/>
      <c r="B562" s="295"/>
      <c r="C562" s="295"/>
      <c r="D562" s="295"/>
      <c r="E562" s="99"/>
      <c r="F562" s="325"/>
      <c r="G562" s="325"/>
      <c r="H562" s="333"/>
      <c r="I562" s="325"/>
      <c r="J562" s="325"/>
      <c r="K562" s="325"/>
      <c r="L562" s="330"/>
      <c r="M562" s="354"/>
      <c r="N562" s="377"/>
      <c r="O562" s="384"/>
      <c r="P562" s="43"/>
    </row>
    <row r="563" spans="1:16" ht="15.75">
      <c r="A563" s="296"/>
      <c r="B563" s="295"/>
      <c r="C563" s="295"/>
      <c r="D563" s="295"/>
      <c r="E563" s="99"/>
      <c r="F563" s="325"/>
      <c r="G563" s="325"/>
      <c r="H563" s="333"/>
      <c r="I563" s="325"/>
      <c r="J563" s="325"/>
      <c r="K563" s="325"/>
      <c r="L563" s="330"/>
      <c r="M563" s="354"/>
      <c r="N563" s="377"/>
      <c r="O563" s="384"/>
      <c r="P563" s="43"/>
    </row>
    <row r="564" spans="1:16" ht="15.75">
      <c r="A564" s="296">
        <v>2</v>
      </c>
      <c r="B564" s="295">
        <v>2</v>
      </c>
      <c r="C564" s="295">
        <v>6</v>
      </c>
      <c r="D564" s="295"/>
      <c r="E564" s="105" t="s">
        <v>1041</v>
      </c>
      <c r="F564" s="325"/>
      <c r="G564" s="325"/>
      <c r="H564" s="325"/>
      <c r="I564" s="325"/>
      <c r="J564" s="325"/>
      <c r="K564" s="325"/>
      <c r="L564" s="330"/>
      <c r="M564" s="354">
        <f>M565+M581</f>
        <v>22792500</v>
      </c>
      <c r="N564" s="377"/>
      <c r="O564" s="384"/>
      <c r="P564" s="43" t="s">
        <v>587</v>
      </c>
    </row>
    <row r="565" spans="1:16" ht="15.75">
      <c r="A565" s="296">
        <v>2</v>
      </c>
      <c r="B565" s="295">
        <v>2</v>
      </c>
      <c r="C565" s="295">
        <v>6</v>
      </c>
      <c r="D565" s="295">
        <v>2</v>
      </c>
      <c r="E565" s="99" t="s">
        <v>82</v>
      </c>
      <c r="F565" s="325"/>
      <c r="G565" s="325"/>
      <c r="H565" s="325"/>
      <c r="I565" s="325"/>
      <c r="J565" s="325"/>
      <c r="K565" s="325"/>
      <c r="L565" s="330"/>
      <c r="M565" s="354">
        <f>SUM(M566:M579)</f>
        <v>5569500</v>
      </c>
      <c r="N565" s="377"/>
      <c r="O565" s="384"/>
      <c r="P565" s="43"/>
    </row>
    <row r="566" spans="1:16" ht="15.75">
      <c r="A566" s="296"/>
      <c r="B566" s="295"/>
      <c r="C566" s="295"/>
      <c r="D566" s="295"/>
      <c r="E566" s="99" t="s">
        <v>129</v>
      </c>
      <c r="F566" s="325"/>
      <c r="G566" s="325"/>
      <c r="H566" s="325"/>
      <c r="I566" s="325">
        <v>18</v>
      </c>
      <c r="J566" s="325" t="s">
        <v>50</v>
      </c>
      <c r="K566" s="325"/>
      <c r="L566" s="330">
        <v>20000</v>
      </c>
      <c r="M566" s="354">
        <f>I566*L566</f>
        <v>360000</v>
      </c>
      <c r="N566" s="377"/>
      <c r="O566" s="384"/>
      <c r="P566" s="43"/>
    </row>
    <row r="567" spans="1:16" ht="15.75">
      <c r="A567" s="296"/>
      <c r="B567" s="295"/>
      <c r="C567" s="295"/>
      <c r="D567" s="295"/>
      <c r="E567" s="293" t="s">
        <v>1124</v>
      </c>
      <c r="F567" s="325"/>
      <c r="G567" s="325"/>
      <c r="H567" s="325"/>
      <c r="I567" s="325"/>
      <c r="J567" s="325"/>
      <c r="K567" s="325"/>
      <c r="L567" s="330"/>
      <c r="M567" s="354">
        <f>SUM(L568:L570)</f>
        <v>1825000</v>
      </c>
      <c r="N567" s="377"/>
      <c r="O567" s="384"/>
      <c r="P567" s="43"/>
    </row>
    <row r="568" spans="1:16" ht="15.75">
      <c r="A568" s="296"/>
      <c r="B568" s="295"/>
      <c r="C568" s="295"/>
      <c r="D568" s="295"/>
      <c r="E568" s="293" t="s">
        <v>124</v>
      </c>
      <c r="F568" s="325">
        <v>1</v>
      </c>
      <c r="G568" s="325" t="s">
        <v>50</v>
      </c>
      <c r="H568" s="333">
        <v>300000</v>
      </c>
      <c r="I568" s="333" t="s">
        <v>50</v>
      </c>
      <c r="J568" s="333">
        <v>1</v>
      </c>
      <c r="K568" s="333"/>
      <c r="L568" s="333">
        <f>H568*J568*F568</f>
        <v>300000</v>
      </c>
      <c r="M568" s="354"/>
      <c r="N568" s="377"/>
      <c r="O568" s="384"/>
      <c r="P568" s="43"/>
    </row>
    <row r="569" spans="1:16" ht="15.75">
      <c r="A569" s="296"/>
      <c r="B569" s="295"/>
      <c r="C569" s="295"/>
      <c r="D569" s="295"/>
      <c r="E569" s="293" t="s">
        <v>125</v>
      </c>
      <c r="F569" s="325">
        <v>1</v>
      </c>
      <c r="G569" s="325" t="s">
        <v>50</v>
      </c>
      <c r="H569" s="333">
        <v>275000</v>
      </c>
      <c r="I569" s="333" t="s">
        <v>50</v>
      </c>
      <c r="J569" s="333">
        <v>1</v>
      </c>
      <c r="K569" s="333"/>
      <c r="L569" s="333">
        <f t="shared" ref="L569:L570" si="47">H569*J569*F569</f>
        <v>275000</v>
      </c>
      <c r="M569" s="354"/>
      <c r="N569" s="377"/>
      <c r="O569" s="384"/>
      <c r="P569" s="43"/>
    </row>
    <row r="570" spans="1:16" ht="15.75">
      <c r="A570" s="296"/>
      <c r="B570" s="295"/>
      <c r="C570" s="295"/>
      <c r="D570" s="295"/>
      <c r="E570" s="293" t="s">
        <v>126</v>
      </c>
      <c r="F570" s="325">
        <v>5</v>
      </c>
      <c r="G570" s="325" t="s">
        <v>50</v>
      </c>
      <c r="H570" s="333">
        <v>250000</v>
      </c>
      <c r="I570" s="333" t="s">
        <v>50</v>
      </c>
      <c r="J570" s="333">
        <v>1</v>
      </c>
      <c r="K570" s="333"/>
      <c r="L570" s="333">
        <f t="shared" si="47"/>
        <v>1250000</v>
      </c>
      <c r="M570" s="354"/>
      <c r="N570" s="377"/>
      <c r="O570" s="384"/>
      <c r="P570" s="43"/>
    </row>
    <row r="571" spans="1:16" ht="15.75">
      <c r="A571" s="296"/>
      <c r="B571" s="295"/>
      <c r="C571" s="295"/>
      <c r="D571" s="295"/>
      <c r="E571" s="293" t="s">
        <v>156</v>
      </c>
      <c r="F571" s="325">
        <v>1</v>
      </c>
      <c r="G571" s="325" t="s">
        <v>50</v>
      </c>
      <c r="H571" s="325">
        <v>200000</v>
      </c>
      <c r="I571" s="325" t="s">
        <v>50</v>
      </c>
      <c r="J571" s="325">
        <v>1</v>
      </c>
      <c r="K571" s="325"/>
      <c r="L571" s="330"/>
      <c r="M571" s="354">
        <f>F571*H571*J571</f>
        <v>200000</v>
      </c>
      <c r="N571" s="377"/>
      <c r="O571" s="384"/>
      <c r="P571" s="43"/>
    </row>
    <row r="572" spans="1:16" ht="15.75">
      <c r="A572" s="296"/>
      <c r="B572" s="295"/>
      <c r="C572" s="295"/>
      <c r="D572" s="295"/>
      <c r="E572" s="99" t="s">
        <v>127</v>
      </c>
      <c r="F572" s="325"/>
      <c r="G572" s="325"/>
      <c r="H572" s="325"/>
      <c r="I572" s="325"/>
      <c r="J572" s="325"/>
      <c r="K572" s="325"/>
      <c r="L572" s="330"/>
      <c r="M572" s="354">
        <v>50000</v>
      </c>
      <c r="N572" s="377"/>
      <c r="O572" s="384"/>
      <c r="P572" s="43"/>
    </row>
    <row r="573" spans="1:16" ht="15.75">
      <c r="A573" s="296"/>
      <c r="B573" s="295"/>
      <c r="C573" s="295"/>
      <c r="D573" s="295"/>
      <c r="E573" s="99" t="s">
        <v>128</v>
      </c>
      <c r="F573" s="325"/>
      <c r="G573" s="325"/>
      <c r="H573" s="325"/>
      <c r="I573" s="325"/>
      <c r="J573" s="325"/>
      <c r="K573" s="325"/>
      <c r="L573" s="330"/>
      <c r="M573" s="354">
        <v>50000</v>
      </c>
      <c r="N573" s="377"/>
      <c r="O573" s="384"/>
      <c r="P573" s="43"/>
    </row>
    <row r="574" spans="1:16" ht="15.75">
      <c r="A574" s="296"/>
      <c r="B574" s="295"/>
      <c r="C574" s="295"/>
      <c r="D574" s="295"/>
      <c r="E574" s="99" t="s">
        <v>502</v>
      </c>
      <c r="F574" s="325"/>
      <c r="G574" s="325"/>
      <c r="H574" s="325"/>
      <c r="I574" s="325"/>
      <c r="J574" s="325"/>
      <c r="K574" s="325"/>
      <c r="L574" s="330"/>
      <c r="M574" s="354">
        <v>50000</v>
      </c>
      <c r="N574" s="377"/>
      <c r="O574" s="384"/>
      <c r="P574" s="43"/>
    </row>
    <row r="575" spans="1:16" ht="15.75">
      <c r="A575" s="296"/>
      <c r="B575" s="295"/>
      <c r="C575" s="295"/>
      <c r="D575" s="295"/>
      <c r="E575" s="99" t="s">
        <v>503</v>
      </c>
      <c r="F575" s="325">
        <v>9</v>
      </c>
      <c r="G575" s="325" t="s">
        <v>50</v>
      </c>
      <c r="H575" s="333">
        <v>200000</v>
      </c>
      <c r="I575" s="325"/>
      <c r="J575" s="325"/>
      <c r="K575" s="325"/>
      <c r="L575" s="330"/>
      <c r="M575" s="354">
        <v>200000</v>
      </c>
      <c r="N575" s="377"/>
      <c r="O575" s="384"/>
      <c r="P575" s="43"/>
    </row>
    <row r="576" spans="1:16" ht="19.5" customHeight="1">
      <c r="A576" s="296"/>
      <c r="B576" s="295"/>
      <c r="C576" s="295"/>
      <c r="D576" s="295"/>
      <c r="E576" s="293" t="s">
        <v>158</v>
      </c>
      <c r="F576" s="325"/>
      <c r="G576" s="325"/>
      <c r="H576" s="325"/>
      <c r="I576" s="325"/>
      <c r="J576" s="325"/>
      <c r="K576" s="325"/>
      <c r="L576" s="330"/>
      <c r="M576" s="354">
        <f>SUM(L577:L578)</f>
        <v>2534500</v>
      </c>
      <c r="N576" s="377"/>
      <c r="O576" s="384"/>
      <c r="P576" s="43"/>
    </row>
    <row r="577" spans="1:16" ht="15.75">
      <c r="A577" s="296"/>
      <c r="B577" s="295"/>
      <c r="C577" s="295"/>
      <c r="D577" s="295"/>
      <c r="E577" s="293" t="s">
        <v>160</v>
      </c>
      <c r="F577" s="325">
        <v>7</v>
      </c>
      <c r="G577" s="325" t="s">
        <v>504</v>
      </c>
      <c r="H577" s="325" t="s">
        <v>50</v>
      </c>
      <c r="I577" s="982">
        <v>62500</v>
      </c>
      <c r="J577" s="982"/>
      <c r="K577" s="982"/>
      <c r="L577" s="330">
        <f>F577*I577</f>
        <v>437500</v>
      </c>
      <c r="M577" s="354"/>
      <c r="N577" s="377"/>
      <c r="O577" s="384"/>
      <c r="P577" s="43"/>
    </row>
    <row r="578" spans="1:16" ht="15.75">
      <c r="A578" s="296"/>
      <c r="B578" s="295"/>
      <c r="C578" s="295"/>
      <c r="D578" s="295"/>
      <c r="E578" s="293" t="s">
        <v>161</v>
      </c>
      <c r="F578" s="325">
        <v>45</v>
      </c>
      <c r="G578" s="325" t="s">
        <v>504</v>
      </c>
      <c r="H578" s="325" t="s">
        <v>50</v>
      </c>
      <c r="I578" s="982">
        <v>46600</v>
      </c>
      <c r="J578" s="982"/>
      <c r="K578" s="982"/>
      <c r="L578" s="330">
        <f>F578*I578</f>
        <v>2097000</v>
      </c>
      <c r="M578" s="354"/>
      <c r="N578" s="377"/>
      <c r="O578" s="384"/>
      <c r="P578" s="43"/>
    </row>
    <row r="579" spans="1:16" ht="15.75">
      <c r="A579" s="296"/>
      <c r="B579" s="295"/>
      <c r="C579" s="295"/>
      <c r="D579" s="295"/>
      <c r="E579" s="99" t="s">
        <v>505</v>
      </c>
      <c r="F579" s="325">
        <v>2</v>
      </c>
      <c r="G579" s="325" t="s">
        <v>506</v>
      </c>
      <c r="H579" s="325" t="s">
        <v>50</v>
      </c>
      <c r="I579" s="982">
        <v>150000</v>
      </c>
      <c r="J579" s="982"/>
      <c r="K579" s="982"/>
      <c r="L579" s="330"/>
      <c r="M579" s="354">
        <f>F579*I579</f>
        <v>300000</v>
      </c>
      <c r="N579" s="377"/>
      <c r="O579" s="384"/>
      <c r="P579" s="43"/>
    </row>
    <row r="580" spans="1:16" ht="15.75">
      <c r="A580" s="296"/>
      <c r="B580" s="295"/>
      <c r="C580" s="295"/>
      <c r="D580" s="295"/>
      <c r="E580" s="99"/>
      <c r="F580" s="325"/>
      <c r="G580" s="325"/>
      <c r="H580" s="333"/>
      <c r="I580" s="325"/>
      <c r="J580" s="325"/>
      <c r="K580" s="325"/>
      <c r="L580" s="330"/>
      <c r="M580" s="354"/>
      <c r="N580" s="377"/>
      <c r="O580" s="384"/>
      <c r="P580" s="43"/>
    </row>
    <row r="581" spans="1:16" ht="15.75">
      <c r="A581" s="296">
        <v>2</v>
      </c>
      <c r="B581" s="295">
        <v>2</v>
      </c>
      <c r="C581" s="295">
        <v>6</v>
      </c>
      <c r="D581" s="295">
        <v>3</v>
      </c>
      <c r="E581" s="99" t="s">
        <v>521</v>
      </c>
      <c r="F581" s="325"/>
      <c r="G581" s="325"/>
      <c r="H581" s="325"/>
      <c r="I581" s="342"/>
      <c r="J581" s="342"/>
      <c r="K581" s="342"/>
      <c r="L581" s="330"/>
      <c r="M581" s="354">
        <f>M582</f>
        <v>17223000</v>
      </c>
      <c r="N581" s="377"/>
      <c r="O581" s="384"/>
      <c r="P581" s="43"/>
    </row>
    <row r="582" spans="1:16" ht="15.75">
      <c r="A582" s="296"/>
      <c r="B582" s="295"/>
      <c r="C582" s="295"/>
      <c r="D582" s="295"/>
      <c r="E582" s="99" t="s">
        <v>1039</v>
      </c>
      <c r="F582" s="325"/>
      <c r="G582" s="325"/>
      <c r="H582" s="325"/>
      <c r="I582" s="325"/>
      <c r="J582" s="325"/>
      <c r="K582" s="325"/>
      <c r="L582" s="330"/>
      <c r="M582" s="354">
        <f>SUM(L583:L590)</f>
        <v>17223000</v>
      </c>
      <c r="N582" s="377"/>
      <c r="O582" s="384"/>
      <c r="P582" s="43"/>
    </row>
    <row r="583" spans="1:16" ht="15.75">
      <c r="A583" s="296"/>
      <c r="B583" s="295"/>
      <c r="C583" s="295"/>
      <c r="D583" s="295"/>
      <c r="E583" s="293" t="s">
        <v>507</v>
      </c>
      <c r="F583" s="325">
        <v>143</v>
      </c>
      <c r="G583" s="325" t="s">
        <v>508</v>
      </c>
      <c r="H583" s="325" t="s">
        <v>50</v>
      </c>
      <c r="I583" s="333">
        <v>55000</v>
      </c>
      <c r="J583" s="325"/>
      <c r="K583" s="325"/>
      <c r="L583" s="330">
        <f>F583*I583</f>
        <v>7865000</v>
      </c>
      <c r="M583" s="354"/>
      <c r="N583" s="377"/>
      <c r="O583" s="384"/>
      <c r="P583" s="43"/>
    </row>
    <row r="584" spans="1:16" ht="15.75">
      <c r="A584" s="296"/>
      <c r="B584" s="295"/>
      <c r="C584" s="295"/>
      <c r="D584" s="295"/>
      <c r="E584" s="293" t="s">
        <v>509</v>
      </c>
      <c r="F584" s="325">
        <v>14</v>
      </c>
      <c r="G584" s="325" t="s">
        <v>510</v>
      </c>
      <c r="H584" s="325" t="s">
        <v>50</v>
      </c>
      <c r="I584" s="333">
        <v>120000</v>
      </c>
      <c r="J584" s="325"/>
      <c r="K584" s="325"/>
      <c r="L584" s="330">
        <f t="shared" ref="L584:L590" si="48">F584*I584</f>
        <v>1680000</v>
      </c>
      <c r="M584" s="354"/>
      <c r="N584" s="377"/>
      <c r="O584" s="384"/>
      <c r="P584" s="43"/>
    </row>
    <row r="585" spans="1:16" ht="15.75">
      <c r="A585" s="296"/>
      <c r="B585" s="295"/>
      <c r="C585" s="295"/>
      <c r="D585" s="295"/>
      <c r="E585" s="99" t="s">
        <v>511</v>
      </c>
      <c r="F585" s="325">
        <v>23</v>
      </c>
      <c r="G585" s="325" t="s">
        <v>510</v>
      </c>
      <c r="H585" s="325" t="s">
        <v>50</v>
      </c>
      <c r="I585" s="333">
        <v>286000</v>
      </c>
      <c r="J585" s="325"/>
      <c r="K585" s="325"/>
      <c r="L585" s="330">
        <f t="shared" si="48"/>
        <v>6578000</v>
      </c>
      <c r="M585" s="354"/>
      <c r="N585" s="377"/>
      <c r="O585" s="384"/>
      <c r="P585" s="43"/>
    </row>
    <row r="586" spans="1:16" ht="15.75">
      <c r="A586" s="296"/>
      <c r="B586" s="295"/>
      <c r="C586" s="295"/>
      <c r="D586" s="295"/>
      <c r="E586" s="99" t="s">
        <v>512</v>
      </c>
      <c r="F586" s="325">
        <v>50</v>
      </c>
      <c r="G586" s="325" t="s">
        <v>513</v>
      </c>
      <c r="H586" s="325" t="s">
        <v>50</v>
      </c>
      <c r="I586" s="333">
        <v>9000</v>
      </c>
      <c r="J586" s="325"/>
      <c r="K586" s="325"/>
      <c r="L586" s="330">
        <f t="shared" si="48"/>
        <v>450000</v>
      </c>
      <c r="M586" s="354"/>
      <c r="N586" s="377"/>
      <c r="O586" s="384"/>
      <c r="P586" s="43"/>
    </row>
    <row r="587" spans="1:16" ht="15.75">
      <c r="A587" s="296"/>
      <c r="B587" s="295"/>
      <c r="C587" s="295"/>
      <c r="D587" s="295"/>
      <c r="E587" s="99" t="s">
        <v>514</v>
      </c>
      <c r="F587" s="325">
        <v>2</v>
      </c>
      <c r="G587" s="325" t="s">
        <v>515</v>
      </c>
      <c r="H587" s="325" t="s">
        <v>50</v>
      </c>
      <c r="I587" s="333">
        <v>40000</v>
      </c>
      <c r="J587" s="325"/>
      <c r="K587" s="325"/>
      <c r="L587" s="330">
        <f t="shared" si="48"/>
        <v>80000</v>
      </c>
      <c r="M587" s="354"/>
      <c r="N587" s="377"/>
      <c r="O587" s="384"/>
      <c r="P587" s="43"/>
    </row>
    <row r="588" spans="1:16" ht="15.75">
      <c r="A588" s="296"/>
      <c r="B588" s="295"/>
      <c r="C588" s="295"/>
      <c r="D588" s="295"/>
      <c r="E588" s="99" t="s">
        <v>516</v>
      </c>
      <c r="F588" s="325">
        <v>10</v>
      </c>
      <c r="G588" s="325" t="s">
        <v>515</v>
      </c>
      <c r="H588" s="325" t="s">
        <v>50</v>
      </c>
      <c r="I588" s="333">
        <v>35000</v>
      </c>
      <c r="J588" s="325"/>
      <c r="K588" s="325"/>
      <c r="L588" s="330">
        <f t="shared" si="48"/>
        <v>350000</v>
      </c>
      <c r="M588" s="354"/>
      <c r="N588" s="377"/>
      <c r="O588" s="384"/>
      <c r="P588" s="43"/>
    </row>
    <row r="589" spans="1:16" ht="15.75">
      <c r="A589" s="296"/>
      <c r="B589" s="295"/>
      <c r="C589" s="295"/>
      <c r="D589" s="295"/>
      <c r="E589" s="99" t="s">
        <v>517</v>
      </c>
      <c r="F589" s="325">
        <v>10</v>
      </c>
      <c r="G589" s="325" t="s">
        <v>518</v>
      </c>
      <c r="H589" s="325" t="s">
        <v>50</v>
      </c>
      <c r="I589" s="333">
        <v>12000</v>
      </c>
      <c r="J589" s="325"/>
      <c r="K589" s="325"/>
      <c r="L589" s="330">
        <f t="shared" si="48"/>
        <v>120000</v>
      </c>
      <c r="M589" s="354"/>
      <c r="N589" s="377"/>
      <c r="O589" s="384"/>
      <c r="P589" s="43"/>
    </row>
    <row r="590" spans="1:16" ht="15.75">
      <c r="A590" s="296"/>
      <c r="B590" s="295"/>
      <c r="C590" s="295"/>
      <c r="D590" s="295"/>
      <c r="E590" s="99" t="s">
        <v>520</v>
      </c>
      <c r="F590" s="325">
        <v>4</v>
      </c>
      <c r="G590" s="325" t="s">
        <v>515</v>
      </c>
      <c r="H590" s="325" t="s">
        <v>50</v>
      </c>
      <c r="I590" s="333">
        <v>25000</v>
      </c>
      <c r="J590" s="325"/>
      <c r="K590" s="325"/>
      <c r="L590" s="330">
        <f t="shared" si="48"/>
        <v>100000</v>
      </c>
      <c r="M590" s="354"/>
      <c r="N590" s="377"/>
      <c r="O590" s="384"/>
      <c r="P590" s="43"/>
    </row>
    <row r="591" spans="1:16" ht="15.75">
      <c r="A591" s="296"/>
      <c r="B591" s="295"/>
      <c r="C591" s="295"/>
      <c r="D591" s="295"/>
      <c r="E591" s="99"/>
      <c r="F591" s="325"/>
      <c r="G591" s="325"/>
      <c r="H591" s="333"/>
      <c r="I591" s="325"/>
      <c r="J591" s="325"/>
      <c r="K591" s="325"/>
      <c r="L591" s="330"/>
      <c r="M591" s="354"/>
      <c r="N591" s="377"/>
      <c r="O591" s="384"/>
      <c r="P591" s="43"/>
    </row>
    <row r="592" spans="1:16" ht="15.75">
      <c r="A592" s="296"/>
      <c r="B592" s="295"/>
      <c r="C592" s="295"/>
      <c r="D592" s="295"/>
      <c r="E592" s="99"/>
      <c r="F592" s="325"/>
      <c r="G592" s="325"/>
      <c r="H592" s="333"/>
      <c r="I592" s="325"/>
      <c r="J592" s="325"/>
      <c r="K592" s="325"/>
      <c r="L592" s="330"/>
      <c r="M592" s="354"/>
      <c r="N592" s="377"/>
      <c r="O592" s="384"/>
      <c r="P592" s="43"/>
    </row>
    <row r="593" spans="1:16" ht="15.75">
      <c r="A593" s="296">
        <v>2</v>
      </c>
      <c r="B593" s="295">
        <v>2</v>
      </c>
      <c r="C593" s="295">
        <v>7</v>
      </c>
      <c r="D593" s="295"/>
      <c r="E593" s="105" t="s">
        <v>1042</v>
      </c>
      <c r="F593" s="325"/>
      <c r="G593" s="325"/>
      <c r="H593" s="325"/>
      <c r="I593" s="325"/>
      <c r="J593" s="325"/>
      <c r="K593" s="325"/>
      <c r="L593" s="330"/>
      <c r="M593" s="354">
        <f>M594+M610</f>
        <v>22792500</v>
      </c>
      <c r="N593" s="377"/>
      <c r="O593" s="384"/>
      <c r="P593" s="43" t="s">
        <v>587</v>
      </c>
    </row>
    <row r="594" spans="1:16" ht="15.75">
      <c r="A594" s="296">
        <v>2</v>
      </c>
      <c r="B594" s="295">
        <v>2</v>
      </c>
      <c r="C594" s="295">
        <v>7</v>
      </c>
      <c r="D594" s="295">
        <v>2</v>
      </c>
      <c r="E594" s="99" t="s">
        <v>82</v>
      </c>
      <c r="F594" s="325"/>
      <c r="G594" s="325"/>
      <c r="H594" s="325"/>
      <c r="I594" s="325"/>
      <c r="J594" s="325"/>
      <c r="K594" s="325"/>
      <c r="L594" s="330"/>
      <c r="M594" s="354">
        <f>SUM(M595:M608)</f>
        <v>5569500</v>
      </c>
      <c r="N594" s="377"/>
      <c r="O594" s="384"/>
      <c r="P594" s="43"/>
    </row>
    <row r="595" spans="1:16" ht="15.75">
      <c r="A595" s="296"/>
      <c r="B595" s="295"/>
      <c r="C595" s="295"/>
      <c r="D595" s="295"/>
      <c r="E595" s="99" t="s">
        <v>129</v>
      </c>
      <c r="F595" s="325"/>
      <c r="G595" s="325"/>
      <c r="H595" s="325"/>
      <c r="I595" s="325">
        <v>18</v>
      </c>
      <c r="J595" s="325" t="s">
        <v>50</v>
      </c>
      <c r="K595" s="325"/>
      <c r="L595" s="330">
        <v>20000</v>
      </c>
      <c r="M595" s="354">
        <f>I595*L595</f>
        <v>360000</v>
      </c>
      <c r="N595" s="377"/>
      <c r="O595" s="384"/>
      <c r="P595" s="43"/>
    </row>
    <row r="596" spans="1:16" ht="15.75">
      <c r="A596" s="296"/>
      <c r="B596" s="295"/>
      <c r="C596" s="295"/>
      <c r="D596" s="295"/>
      <c r="E596" s="293" t="s">
        <v>1124</v>
      </c>
      <c r="F596" s="325"/>
      <c r="G596" s="325"/>
      <c r="H596" s="325"/>
      <c r="I596" s="325"/>
      <c r="J596" s="325"/>
      <c r="K596" s="325"/>
      <c r="L596" s="330"/>
      <c r="M596" s="354">
        <f>SUM(L597:L599)</f>
        <v>1825000</v>
      </c>
      <c r="N596" s="377"/>
      <c r="O596" s="384"/>
      <c r="P596" s="43"/>
    </row>
    <row r="597" spans="1:16" ht="15.75">
      <c r="A597" s="296"/>
      <c r="B597" s="295"/>
      <c r="C597" s="295"/>
      <c r="D597" s="295"/>
      <c r="E597" s="293" t="s">
        <v>124</v>
      </c>
      <c r="F597" s="325">
        <v>1</v>
      </c>
      <c r="G597" s="325" t="s">
        <v>50</v>
      </c>
      <c r="H597" s="333">
        <v>300000</v>
      </c>
      <c r="I597" s="333" t="s">
        <v>50</v>
      </c>
      <c r="J597" s="333">
        <v>1</v>
      </c>
      <c r="K597" s="333"/>
      <c r="L597" s="333">
        <f>H597*J597*F597</f>
        <v>300000</v>
      </c>
      <c r="M597" s="354"/>
      <c r="N597" s="377"/>
      <c r="O597" s="384"/>
      <c r="P597" s="43"/>
    </row>
    <row r="598" spans="1:16" ht="15.75">
      <c r="A598" s="296"/>
      <c r="B598" s="295"/>
      <c r="C598" s="295"/>
      <c r="D598" s="295"/>
      <c r="E598" s="293" t="s">
        <v>125</v>
      </c>
      <c r="F598" s="325">
        <v>1</v>
      </c>
      <c r="G598" s="325" t="s">
        <v>50</v>
      </c>
      <c r="H598" s="333">
        <v>275000</v>
      </c>
      <c r="I598" s="333" t="s">
        <v>50</v>
      </c>
      <c r="J598" s="333">
        <v>1</v>
      </c>
      <c r="K598" s="333"/>
      <c r="L598" s="333">
        <f t="shared" ref="L598:L599" si="49">H598*J598*F598</f>
        <v>275000</v>
      </c>
      <c r="M598" s="354"/>
      <c r="N598" s="377"/>
      <c r="O598" s="384"/>
      <c r="P598" s="43"/>
    </row>
    <row r="599" spans="1:16" ht="15.75">
      <c r="A599" s="296"/>
      <c r="B599" s="295"/>
      <c r="C599" s="295"/>
      <c r="D599" s="295"/>
      <c r="E599" s="293" t="s">
        <v>126</v>
      </c>
      <c r="F599" s="325">
        <v>5</v>
      </c>
      <c r="G599" s="325" t="s">
        <v>50</v>
      </c>
      <c r="H599" s="333">
        <v>250000</v>
      </c>
      <c r="I599" s="333" t="s">
        <v>50</v>
      </c>
      <c r="J599" s="333">
        <v>1</v>
      </c>
      <c r="K599" s="333"/>
      <c r="L599" s="333">
        <f t="shared" si="49"/>
        <v>1250000</v>
      </c>
      <c r="M599" s="354"/>
      <c r="N599" s="377"/>
      <c r="O599" s="384"/>
      <c r="P599" s="43"/>
    </row>
    <row r="600" spans="1:16" ht="15.75">
      <c r="A600" s="296"/>
      <c r="B600" s="295"/>
      <c r="C600" s="295"/>
      <c r="D600" s="295"/>
      <c r="E600" s="293" t="s">
        <v>156</v>
      </c>
      <c r="F600" s="325">
        <v>1</v>
      </c>
      <c r="G600" s="325" t="s">
        <v>50</v>
      </c>
      <c r="H600" s="325">
        <v>200000</v>
      </c>
      <c r="I600" s="325" t="s">
        <v>50</v>
      </c>
      <c r="J600" s="325">
        <v>1</v>
      </c>
      <c r="K600" s="325"/>
      <c r="L600" s="330"/>
      <c r="M600" s="354">
        <f>F600*H600*J600</f>
        <v>200000</v>
      </c>
      <c r="N600" s="377"/>
      <c r="O600" s="384"/>
      <c r="P600" s="43"/>
    </row>
    <row r="601" spans="1:16" ht="15.75">
      <c r="A601" s="296"/>
      <c r="B601" s="295"/>
      <c r="C601" s="295"/>
      <c r="D601" s="295"/>
      <c r="E601" s="99" t="s">
        <v>127</v>
      </c>
      <c r="F601" s="325"/>
      <c r="G601" s="325"/>
      <c r="H601" s="325"/>
      <c r="I601" s="325"/>
      <c r="J601" s="325"/>
      <c r="K601" s="325"/>
      <c r="L601" s="330"/>
      <c r="M601" s="354">
        <v>50000</v>
      </c>
      <c r="N601" s="377"/>
      <c r="O601" s="384"/>
      <c r="P601" s="43"/>
    </row>
    <row r="602" spans="1:16" ht="15.75">
      <c r="A602" s="296"/>
      <c r="B602" s="295"/>
      <c r="C602" s="295"/>
      <c r="D602" s="295"/>
      <c r="E602" s="99" t="s">
        <v>128</v>
      </c>
      <c r="F602" s="325"/>
      <c r="G602" s="325"/>
      <c r="H602" s="325"/>
      <c r="I602" s="325"/>
      <c r="J602" s="325"/>
      <c r="K602" s="325"/>
      <c r="L602" s="330"/>
      <c r="M602" s="354">
        <v>50000</v>
      </c>
      <c r="N602" s="377"/>
      <c r="O602" s="384"/>
      <c r="P602" s="43"/>
    </row>
    <row r="603" spans="1:16" ht="15.75">
      <c r="A603" s="296"/>
      <c r="B603" s="295"/>
      <c r="C603" s="295"/>
      <c r="D603" s="295"/>
      <c r="E603" s="99" t="s">
        <v>502</v>
      </c>
      <c r="F603" s="325"/>
      <c r="G603" s="325"/>
      <c r="H603" s="325"/>
      <c r="I603" s="325"/>
      <c r="J603" s="325"/>
      <c r="K603" s="325"/>
      <c r="L603" s="330"/>
      <c r="M603" s="354">
        <v>50000</v>
      </c>
      <c r="N603" s="377"/>
      <c r="O603" s="384"/>
      <c r="P603" s="43"/>
    </row>
    <row r="604" spans="1:16" ht="15.75">
      <c r="A604" s="296"/>
      <c r="B604" s="295"/>
      <c r="C604" s="295"/>
      <c r="D604" s="295"/>
      <c r="E604" s="99" t="s">
        <v>503</v>
      </c>
      <c r="F604" s="325">
        <v>9</v>
      </c>
      <c r="G604" s="325" t="s">
        <v>50</v>
      </c>
      <c r="H604" s="333">
        <v>200000</v>
      </c>
      <c r="I604" s="325"/>
      <c r="J604" s="325"/>
      <c r="K604" s="325"/>
      <c r="L604" s="330"/>
      <c r="M604" s="354">
        <v>200000</v>
      </c>
      <c r="N604" s="377"/>
      <c r="O604" s="384"/>
      <c r="P604" s="43"/>
    </row>
    <row r="605" spans="1:16" ht="15.75">
      <c r="A605" s="296"/>
      <c r="B605" s="295"/>
      <c r="C605" s="295"/>
      <c r="D605" s="295"/>
      <c r="E605" s="293" t="s">
        <v>158</v>
      </c>
      <c r="F605" s="325"/>
      <c r="G605" s="325"/>
      <c r="H605" s="325"/>
      <c r="I605" s="325"/>
      <c r="J605" s="325"/>
      <c r="K605" s="325"/>
      <c r="L605" s="330"/>
      <c r="M605" s="354">
        <f>SUM(L606:L607)</f>
        <v>2534500</v>
      </c>
      <c r="N605" s="377"/>
      <c r="O605" s="384"/>
      <c r="P605" s="43"/>
    </row>
    <row r="606" spans="1:16" ht="15.75">
      <c r="A606" s="296"/>
      <c r="B606" s="295"/>
      <c r="C606" s="295"/>
      <c r="D606" s="295"/>
      <c r="E606" s="293" t="s">
        <v>160</v>
      </c>
      <c r="F606" s="325">
        <v>7</v>
      </c>
      <c r="G606" s="325" t="s">
        <v>504</v>
      </c>
      <c r="H606" s="325" t="s">
        <v>50</v>
      </c>
      <c r="I606" s="982">
        <v>62500</v>
      </c>
      <c r="J606" s="982"/>
      <c r="K606" s="982"/>
      <c r="L606" s="330">
        <f>F606*I606</f>
        <v>437500</v>
      </c>
      <c r="M606" s="354"/>
      <c r="N606" s="377"/>
      <c r="O606" s="384"/>
      <c r="P606" s="43"/>
    </row>
    <row r="607" spans="1:16" ht="15.75">
      <c r="A607" s="296"/>
      <c r="B607" s="295"/>
      <c r="C607" s="295"/>
      <c r="D607" s="295"/>
      <c r="E607" s="293" t="s">
        <v>161</v>
      </c>
      <c r="F607" s="325">
        <v>45</v>
      </c>
      <c r="G607" s="325" t="s">
        <v>504</v>
      </c>
      <c r="H607" s="325" t="s">
        <v>50</v>
      </c>
      <c r="I607" s="982">
        <v>46600</v>
      </c>
      <c r="J607" s="982"/>
      <c r="K607" s="982"/>
      <c r="L607" s="330">
        <f>F607*I607</f>
        <v>2097000</v>
      </c>
      <c r="M607" s="354"/>
      <c r="N607" s="377"/>
      <c r="O607" s="384"/>
      <c r="P607" s="43"/>
    </row>
    <row r="608" spans="1:16" ht="15.75">
      <c r="A608" s="296"/>
      <c r="B608" s="295"/>
      <c r="C608" s="295"/>
      <c r="D608" s="295"/>
      <c r="E608" s="99" t="s">
        <v>505</v>
      </c>
      <c r="F608" s="325">
        <v>2</v>
      </c>
      <c r="G608" s="325" t="s">
        <v>506</v>
      </c>
      <c r="H608" s="325" t="s">
        <v>50</v>
      </c>
      <c r="I608" s="982">
        <v>150000</v>
      </c>
      <c r="J608" s="982"/>
      <c r="K608" s="982"/>
      <c r="L608" s="330"/>
      <c r="M608" s="354">
        <f>F608*I608</f>
        <v>300000</v>
      </c>
      <c r="N608" s="377"/>
      <c r="O608" s="384"/>
      <c r="P608" s="43"/>
    </row>
    <row r="609" spans="1:16" ht="15.75">
      <c r="A609" s="296"/>
      <c r="B609" s="295"/>
      <c r="C609" s="295"/>
      <c r="D609" s="295"/>
      <c r="E609" s="99"/>
      <c r="F609" s="325"/>
      <c r="G609" s="325"/>
      <c r="H609" s="333"/>
      <c r="I609" s="325"/>
      <c r="J609" s="325"/>
      <c r="K609" s="325"/>
      <c r="L609" s="330"/>
      <c r="M609" s="354"/>
      <c r="N609" s="377"/>
      <c r="O609" s="384"/>
      <c r="P609" s="43"/>
    </row>
    <row r="610" spans="1:16" ht="15.75">
      <c r="A610" s="296">
        <v>2</v>
      </c>
      <c r="B610" s="295">
        <v>2</v>
      </c>
      <c r="C610" s="295">
        <v>7</v>
      </c>
      <c r="D610" s="295">
        <v>3</v>
      </c>
      <c r="E610" s="99" t="s">
        <v>521</v>
      </c>
      <c r="F610" s="325"/>
      <c r="G610" s="325"/>
      <c r="H610" s="325"/>
      <c r="I610" s="342"/>
      <c r="J610" s="342"/>
      <c r="K610" s="342"/>
      <c r="L610" s="330"/>
      <c r="M610" s="354">
        <f>M611</f>
        <v>17223000</v>
      </c>
      <c r="N610" s="377"/>
      <c r="O610" s="384"/>
      <c r="P610" s="43"/>
    </row>
    <row r="611" spans="1:16" ht="15.75">
      <c r="A611" s="296"/>
      <c r="B611" s="295"/>
      <c r="C611" s="295"/>
      <c r="D611" s="295"/>
      <c r="E611" s="99" t="s">
        <v>1039</v>
      </c>
      <c r="F611" s="325"/>
      <c r="G611" s="325"/>
      <c r="H611" s="325"/>
      <c r="I611" s="325"/>
      <c r="J611" s="325"/>
      <c r="K611" s="325"/>
      <c r="L611" s="330"/>
      <c r="M611" s="354">
        <f>SUM(L612:L619)</f>
        <v>17223000</v>
      </c>
      <c r="N611" s="377"/>
      <c r="O611" s="384"/>
      <c r="P611" s="43"/>
    </row>
    <row r="612" spans="1:16" ht="15.75">
      <c r="A612" s="296"/>
      <c r="B612" s="295"/>
      <c r="C612" s="295"/>
      <c r="D612" s="295"/>
      <c r="E612" s="293" t="s">
        <v>507</v>
      </c>
      <c r="F612" s="325">
        <v>143</v>
      </c>
      <c r="G612" s="325" t="s">
        <v>508</v>
      </c>
      <c r="H612" s="325" t="s">
        <v>50</v>
      </c>
      <c r="I612" s="333">
        <v>55000</v>
      </c>
      <c r="J612" s="325"/>
      <c r="K612" s="325"/>
      <c r="L612" s="330">
        <f>F612*I612</f>
        <v>7865000</v>
      </c>
      <c r="M612" s="354"/>
      <c r="N612" s="377"/>
      <c r="O612" s="384"/>
      <c r="P612" s="43"/>
    </row>
    <row r="613" spans="1:16" ht="15.75">
      <c r="A613" s="296"/>
      <c r="B613" s="295"/>
      <c r="C613" s="295"/>
      <c r="D613" s="295"/>
      <c r="E613" s="293" t="s">
        <v>509</v>
      </c>
      <c r="F613" s="325">
        <v>14</v>
      </c>
      <c r="G613" s="325" t="s">
        <v>510</v>
      </c>
      <c r="H613" s="325" t="s">
        <v>50</v>
      </c>
      <c r="I613" s="333">
        <v>120000</v>
      </c>
      <c r="J613" s="325"/>
      <c r="K613" s="325"/>
      <c r="L613" s="330">
        <f t="shared" ref="L613:L619" si="50">F613*I613</f>
        <v>1680000</v>
      </c>
      <c r="M613" s="354"/>
      <c r="N613" s="377"/>
      <c r="O613" s="384"/>
      <c r="P613" s="43"/>
    </row>
    <row r="614" spans="1:16" ht="15.75">
      <c r="A614" s="296"/>
      <c r="B614" s="295"/>
      <c r="C614" s="295"/>
      <c r="D614" s="295"/>
      <c r="E614" s="99" t="s">
        <v>511</v>
      </c>
      <c r="F614" s="325">
        <v>23</v>
      </c>
      <c r="G614" s="325" t="s">
        <v>510</v>
      </c>
      <c r="H614" s="325" t="s">
        <v>50</v>
      </c>
      <c r="I614" s="333">
        <v>286000</v>
      </c>
      <c r="J614" s="325"/>
      <c r="K614" s="325"/>
      <c r="L614" s="330">
        <f t="shared" si="50"/>
        <v>6578000</v>
      </c>
      <c r="M614" s="354"/>
      <c r="N614" s="377"/>
      <c r="O614" s="384"/>
      <c r="P614" s="43"/>
    </row>
    <row r="615" spans="1:16" ht="15.75">
      <c r="A615" s="296"/>
      <c r="B615" s="295"/>
      <c r="C615" s="295"/>
      <c r="D615" s="295"/>
      <c r="E615" s="99" t="s">
        <v>512</v>
      </c>
      <c r="F615" s="325">
        <v>50</v>
      </c>
      <c r="G615" s="325" t="s">
        <v>513</v>
      </c>
      <c r="H615" s="325" t="s">
        <v>50</v>
      </c>
      <c r="I615" s="333">
        <v>9000</v>
      </c>
      <c r="J615" s="325"/>
      <c r="K615" s="325"/>
      <c r="L615" s="330">
        <f t="shared" si="50"/>
        <v>450000</v>
      </c>
      <c r="M615" s="354"/>
      <c r="N615" s="377"/>
      <c r="O615" s="384"/>
      <c r="P615" s="43"/>
    </row>
    <row r="616" spans="1:16" ht="15.75">
      <c r="A616" s="296"/>
      <c r="B616" s="295"/>
      <c r="C616" s="295"/>
      <c r="D616" s="295"/>
      <c r="E616" s="99" t="s">
        <v>514</v>
      </c>
      <c r="F616" s="325">
        <v>2</v>
      </c>
      <c r="G616" s="325" t="s">
        <v>515</v>
      </c>
      <c r="H616" s="325" t="s">
        <v>50</v>
      </c>
      <c r="I616" s="333">
        <v>40000</v>
      </c>
      <c r="J616" s="325"/>
      <c r="K616" s="325"/>
      <c r="L616" s="330">
        <f t="shared" si="50"/>
        <v>80000</v>
      </c>
      <c r="M616" s="354"/>
      <c r="N616" s="377"/>
      <c r="O616" s="384"/>
      <c r="P616" s="43"/>
    </row>
    <row r="617" spans="1:16" ht="15.75">
      <c r="A617" s="296"/>
      <c r="B617" s="295"/>
      <c r="C617" s="295"/>
      <c r="D617" s="295"/>
      <c r="E617" s="99" t="s">
        <v>516</v>
      </c>
      <c r="F617" s="325">
        <v>10</v>
      </c>
      <c r="G617" s="325" t="s">
        <v>515</v>
      </c>
      <c r="H617" s="325" t="s">
        <v>50</v>
      </c>
      <c r="I617" s="333">
        <v>35000</v>
      </c>
      <c r="J617" s="325"/>
      <c r="K617" s="325"/>
      <c r="L617" s="330">
        <f t="shared" si="50"/>
        <v>350000</v>
      </c>
      <c r="M617" s="354"/>
      <c r="N617" s="377"/>
      <c r="O617" s="384"/>
      <c r="P617" s="43"/>
    </row>
    <row r="618" spans="1:16" ht="15.75">
      <c r="A618" s="296"/>
      <c r="B618" s="295"/>
      <c r="C618" s="295"/>
      <c r="D618" s="295"/>
      <c r="E618" s="99" t="s">
        <v>517</v>
      </c>
      <c r="F618" s="325">
        <v>10</v>
      </c>
      <c r="G618" s="325" t="s">
        <v>518</v>
      </c>
      <c r="H618" s="325" t="s">
        <v>50</v>
      </c>
      <c r="I618" s="333">
        <v>12000</v>
      </c>
      <c r="J618" s="325"/>
      <c r="K618" s="325"/>
      <c r="L618" s="330">
        <f t="shared" si="50"/>
        <v>120000</v>
      </c>
      <c r="M618" s="354"/>
      <c r="N618" s="377"/>
      <c r="O618" s="384"/>
      <c r="P618" s="43"/>
    </row>
    <row r="619" spans="1:16" ht="15.75">
      <c r="A619" s="296"/>
      <c r="B619" s="295"/>
      <c r="C619" s="295"/>
      <c r="D619" s="295"/>
      <c r="E619" s="99" t="s">
        <v>520</v>
      </c>
      <c r="F619" s="325">
        <v>4</v>
      </c>
      <c r="G619" s="325" t="s">
        <v>515</v>
      </c>
      <c r="H619" s="325" t="s">
        <v>50</v>
      </c>
      <c r="I619" s="333">
        <v>25000</v>
      </c>
      <c r="J619" s="325"/>
      <c r="K619" s="325"/>
      <c r="L619" s="330">
        <f t="shared" si="50"/>
        <v>100000</v>
      </c>
      <c r="M619" s="354"/>
      <c r="N619" s="377"/>
      <c r="O619" s="384"/>
      <c r="P619" s="43"/>
    </row>
    <row r="620" spans="1:16" ht="15.75">
      <c r="A620" s="296"/>
      <c r="B620" s="295"/>
      <c r="C620" s="295"/>
      <c r="D620" s="295"/>
      <c r="E620" s="99"/>
      <c r="F620" s="325"/>
      <c r="G620" s="325"/>
      <c r="H620" s="333"/>
      <c r="I620" s="325"/>
      <c r="J620" s="325"/>
      <c r="K620" s="325"/>
      <c r="L620" s="330"/>
      <c r="M620" s="354"/>
      <c r="N620" s="377"/>
      <c r="O620" s="384"/>
      <c r="P620" s="43"/>
    </row>
    <row r="621" spans="1:16" ht="15.75">
      <c r="A621" s="296"/>
      <c r="B621" s="295"/>
      <c r="C621" s="295"/>
      <c r="D621" s="295"/>
      <c r="E621" s="99"/>
      <c r="F621" s="325"/>
      <c r="G621" s="325"/>
      <c r="H621" s="333"/>
      <c r="I621" s="325"/>
      <c r="J621" s="325"/>
      <c r="K621" s="325"/>
      <c r="L621" s="330"/>
      <c r="M621" s="354"/>
      <c r="N621" s="377"/>
      <c r="O621" s="384"/>
      <c r="P621" s="43"/>
    </row>
    <row r="622" spans="1:16" ht="15.75">
      <c r="A622" s="296">
        <v>2</v>
      </c>
      <c r="B622" s="295">
        <v>2</v>
      </c>
      <c r="C622" s="295">
        <v>8</v>
      </c>
      <c r="D622" s="295"/>
      <c r="E622" s="105" t="s">
        <v>1043</v>
      </c>
      <c r="F622" s="325"/>
      <c r="G622" s="325"/>
      <c r="H622" s="325"/>
      <c r="I622" s="325"/>
      <c r="J622" s="325"/>
      <c r="K622" s="325"/>
      <c r="L622" s="330"/>
      <c r="M622" s="354">
        <f>M623+M639</f>
        <v>22792500</v>
      </c>
      <c r="N622" s="377"/>
      <c r="O622" s="384"/>
      <c r="P622" s="43" t="s">
        <v>587</v>
      </c>
    </row>
    <row r="623" spans="1:16" ht="15.75">
      <c r="A623" s="296">
        <v>2</v>
      </c>
      <c r="B623" s="295">
        <v>2</v>
      </c>
      <c r="C623" s="295">
        <v>8</v>
      </c>
      <c r="D623" s="295">
        <v>2</v>
      </c>
      <c r="E623" s="99" t="s">
        <v>82</v>
      </c>
      <c r="F623" s="325"/>
      <c r="G623" s="325"/>
      <c r="H623" s="325"/>
      <c r="I623" s="325"/>
      <c r="J623" s="325"/>
      <c r="K623" s="325"/>
      <c r="L623" s="330"/>
      <c r="M623" s="354">
        <f>SUM(M624:M637)</f>
        <v>5569500</v>
      </c>
      <c r="N623" s="377"/>
      <c r="O623" s="384"/>
      <c r="P623" s="43"/>
    </row>
    <row r="624" spans="1:16" ht="15.75">
      <c r="A624" s="296"/>
      <c r="B624" s="295"/>
      <c r="C624" s="295"/>
      <c r="D624" s="295"/>
      <c r="E624" s="99" t="s">
        <v>129</v>
      </c>
      <c r="F624" s="325"/>
      <c r="G624" s="325"/>
      <c r="H624" s="325"/>
      <c r="I624" s="325">
        <v>18</v>
      </c>
      <c r="J624" s="325" t="s">
        <v>50</v>
      </c>
      <c r="K624" s="325"/>
      <c r="L624" s="330">
        <v>20000</v>
      </c>
      <c r="M624" s="354">
        <f>I624*L624</f>
        <v>360000</v>
      </c>
      <c r="N624" s="377"/>
      <c r="O624" s="384"/>
      <c r="P624" s="43"/>
    </row>
    <row r="625" spans="1:16" ht="15.75">
      <c r="A625" s="296"/>
      <c r="B625" s="295"/>
      <c r="C625" s="295"/>
      <c r="D625" s="295"/>
      <c r="E625" s="293" t="s">
        <v>1124</v>
      </c>
      <c r="F625" s="325"/>
      <c r="G625" s="325"/>
      <c r="H625" s="325"/>
      <c r="I625" s="325"/>
      <c r="J625" s="325"/>
      <c r="K625" s="325"/>
      <c r="L625" s="330"/>
      <c r="M625" s="354">
        <f>SUM(L626:L628)</f>
        <v>1825000</v>
      </c>
      <c r="N625" s="377"/>
      <c r="O625" s="384"/>
      <c r="P625" s="43"/>
    </row>
    <row r="626" spans="1:16" ht="15.75">
      <c r="A626" s="296"/>
      <c r="B626" s="295"/>
      <c r="C626" s="295"/>
      <c r="D626" s="295"/>
      <c r="E626" s="293" t="s">
        <v>124</v>
      </c>
      <c r="F626" s="325">
        <v>1</v>
      </c>
      <c r="G626" s="325" t="s">
        <v>50</v>
      </c>
      <c r="H626" s="333">
        <v>300000</v>
      </c>
      <c r="I626" s="333" t="s">
        <v>50</v>
      </c>
      <c r="J626" s="333">
        <v>1</v>
      </c>
      <c r="K626" s="333"/>
      <c r="L626" s="333">
        <f>H626*J626*F626</f>
        <v>300000</v>
      </c>
      <c r="M626" s="354"/>
      <c r="N626" s="377"/>
      <c r="O626" s="384"/>
      <c r="P626" s="43"/>
    </row>
    <row r="627" spans="1:16" ht="15.75">
      <c r="A627" s="296"/>
      <c r="B627" s="295"/>
      <c r="C627" s="295"/>
      <c r="D627" s="295"/>
      <c r="E627" s="293" t="s">
        <v>125</v>
      </c>
      <c r="F627" s="325">
        <v>1</v>
      </c>
      <c r="G627" s="325" t="s">
        <v>50</v>
      </c>
      <c r="H627" s="333">
        <v>275000</v>
      </c>
      <c r="I627" s="333" t="s">
        <v>50</v>
      </c>
      <c r="J627" s="333">
        <v>1</v>
      </c>
      <c r="K627" s="333"/>
      <c r="L627" s="333">
        <f t="shared" ref="L627:L628" si="51">H627*J627*F627</f>
        <v>275000</v>
      </c>
      <c r="M627" s="354"/>
      <c r="N627" s="377"/>
      <c r="O627" s="384"/>
      <c r="P627" s="43"/>
    </row>
    <row r="628" spans="1:16" ht="15.75">
      <c r="A628" s="296"/>
      <c r="B628" s="295"/>
      <c r="C628" s="295"/>
      <c r="D628" s="295"/>
      <c r="E628" s="293" t="s">
        <v>126</v>
      </c>
      <c r="F628" s="325">
        <v>5</v>
      </c>
      <c r="G628" s="325" t="s">
        <v>50</v>
      </c>
      <c r="H628" s="333">
        <v>250000</v>
      </c>
      <c r="I628" s="333" t="s">
        <v>50</v>
      </c>
      <c r="J628" s="333">
        <v>1</v>
      </c>
      <c r="K628" s="333"/>
      <c r="L628" s="333">
        <f t="shared" si="51"/>
        <v>1250000</v>
      </c>
      <c r="M628" s="354"/>
      <c r="N628" s="377"/>
      <c r="O628" s="384"/>
      <c r="P628" s="43"/>
    </row>
    <row r="629" spans="1:16" ht="15.75">
      <c r="A629" s="296"/>
      <c r="B629" s="295"/>
      <c r="C629" s="295"/>
      <c r="D629" s="295"/>
      <c r="E629" s="293" t="s">
        <v>156</v>
      </c>
      <c r="F629" s="325">
        <v>1</v>
      </c>
      <c r="G629" s="325" t="s">
        <v>50</v>
      </c>
      <c r="H629" s="325">
        <v>200000</v>
      </c>
      <c r="I629" s="325" t="s">
        <v>50</v>
      </c>
      <c r="J629" s="325">
        <v>1</v>
      </c>
      <c r="K629" s="325"/>
      <c r="L629" s="330"/>
      <c r="M629" s="354">
        <f>F629*H629*J629</f>
        <v>200000</v>
      </c>
      <c r="N629" s="377"/>
      <c r="O629" s="384"/>
      <c r="P629" s="43"/>
    </row>
    <row r="630" spans="1:16" ht="15.75">
      <c r="A630" s="296"/>
      <c r="B630" s="295"/>
      <c r="C630" s="295"/>
      <c r="D630" s="295"/>
      <c r="E630" s="99" t="s">
        <v>127</v>
      </c>
      <c r="F630" s="325"/>
      <c r="G630" s="325"/>
      <c r="H630" s="325"/>
      <c r="I630" s="325"/>
      <c r="J630" s="325"/>
      <c r="K630" s="325"/>
      <c r="L630" s="330"/>
      <c r="M630" s="354">
        <v>50000</v>
      </c>
      <c r="N630" s="377"/>
      <c r="O630" s="384"/>
      <c r="P630" s="43"/>
    </row>
    <row r="631" spans="1:16" ht="15.75">
      <c r="A631" s="296"/>
      <c r="B631" s="295"/>
      <c r="C631" s="295"/>
      <c r="D631" s="295"/>
      <c r="E631" s="99" t="s">
        <v>128</v>
      </c>
      <c r="F631" s="325"/>
      <c r="G631" s="325"/>
      <c r="H631" s="325"/>
      <c r="I631" s="325"/>
      <c r="J631" s="325"/>
      <c r="K631" s="325"/>
      <c r="L631" s="330"/>
      <c r="M631" s="354">
        <v>50000</v>
      </c>
      <c r="N631" s="377"/>
      <c r="O631" s="384"/>
      <c r="P631" s="43"/>
    </row>
    <row r="632" spans="1:16" ht="15.75">
      <c r="A632" s="296"/>
      <c r="B632" s="295"/>
      <c r="C632" s="295"/>
      <c r="D632" s="295"/>
      <c r="E632" s="99" t="s">
        <v>502</v>
      </c>
      <c r="F632" s="325"/>
      <c r="G632" s="325"/>
      <c r="H632" s="325"/>
      <c r="I632" s="325"/>
      <c r="J632" s="325"/>
      <c r="K632" s="325"/>
      <c r="L632" s="330"/>
      <c r="M632" s="354">
        <v>50000</v>
      </c>
      <c r="N632" s="377"/>
      <c r="O632" s="384"/>
      <c r="P632" s="43"/>
    </row>
    <row r="633" spans="1:16" ht="15.75">
      <c r="A633" s="296"/>
      <c r="B633" s="295"/>
      <c r="C633" s="295"/>
      <c r="D633" s="295"/>
      <c r="E633" s="99" t="s">
        <v>503</v>
      </c>
      <c r="F633" s="325">
        <v>9</v>
      </c>
      <c r="G633" s="325" t="s">
        <v>50</v>
      </c>
      <c r="H633" s="333">
        <v>200000</v>
      </c>
      <c r="I633" s="325"/>
      <c r="J633" s="325"/>
      <c r="K633" s="325"/>
      <c r="L633" s="330"/>
      <c r="M633" s="354">
        <v>200000</v>
      </c>
      <c r="N633" s="377"/>
      <c r="O633" s="384"/>
      <c r="P633" s="43"/>
    </row>
    <row r="634" spans="1:16" ht="15.75">
      <c r="A634" s="296"/>
      <c r="B634" s="295"/>
      <c r="C634" s="295"/>
      <c r="D634" s="295"/>
      <c r="E634" s="293" t="s">
        <v>158</v>
      </c>
      <c r="F634" s="325"/>
      <c r="G634" s="325"/>
      <c r="H634" s="325"/>
      <c r="I634" s="325"/>
      <c r="J634" s="325"/>
      <c r="K634" s="325"/>
      <c r="L634" s="330"/>
      <c r="M634" s="354">
        <f>SUM(L635:L636)</f>
        <v>2534500</v>
      </c>
      <c r="N634" s="377"/>
      <c r="O634" s="384"/>
      <c r="P634" s="43"/>
    </row>
    <row r="635" spans="1:16" ht="15.75">
      <c r="A635" s="296"/>
      <c r="B635" s="295"/>
      <c r="C635" s="295"/>
      <c r="D635" s="295"/>
      <c r="E635" s="293" t="s">
        <v>160</v>
      </c>
      <c r="F635" s="325">
        <v>7</v>
      </c>
      <c r="G635" s="325" t="s">
        <v>504</v>
      </c>
      <c r="H635" s="325" t="s">
        <v>50</v>
      </c>
      <c r="I635" s="982">
        <v>62500</v>
      </c>
      <c r="J635" s="982"/>
      <c r="K635" s="982"/>
      <c r="L635" s="330">
        <f>F635*I635</f>
        <v>437500</v>
      </c>
      <c r="M635" s="354"/>
      <c r="N635" s="377"/>
      <c r="O635" s="384"/>
      <c r="P635" s="43"/>
    </row>
    <row r="636" spans="1:16" ht="15.75">
      <c r="A636" s="296"/>
      <c r="B636" s="295"/>
      <c r="C636" s="295"/>
      <c r="D636" s="295"/>
      <c r="E636" s="293" t="s">
        <v>161</v>
      </c>
      <c r="F636" s="325">
        <v>45</v>
      </c>
      <c r="G636" s="325" t="s">
        <v>504</v>
      </c>
      <c r="H636" s="325" t="s">
        <v>50</v>
      </c>
      <c r="I636" s="982">
        <v>46600</v>
      </c>
      <c r="J636" s="982"/>
      <c r="K636" s="982"/>
      <c r="L636" s="330">
        <f>F636*I636</f>
        <v>2097000</v>
      </c>
      <c r="M636" s="354"/>
      <c r="N636" s="377"/>
      <c r="O636" s="384"/>
      <c r="P636" s="43"/>
    </row>
    <row r="637" spans="1:16" ht="15.75">
      <c r="A637" s="296"/>
      <c r="B637" s="295"/>
      <c r="C637" s="295"/>
      <c r="D637" s="295"/>
      <c r="E637" s="99" t="s">
        <v>505</v>
      </c>
      <c r="F637" s="325">
        <v>2</v>
      </c>
      <c r="G637" s="325" t="s">
        <v>506</v>
      </c>
      <c r="H637" s="325" t="s">
        <v>50</v>
      </c>
      <c r="I637" s="982">
        <v>150000</v>
      </c>
      <c r="J637" s="982"/>
      <c r="K637" s="982"/>
      <c r="L637" s="330"/>
      <c r="M637" s="354">
        <f>F637*I637</f>
        <v>300000</v>
      </c>
      <c r="N637" s="377"/>
      <c r="O637" s="384"/>
      <c r="P637" s="43"/>
    </row>
    <row r="638" spans="1:16" ht="15.75">
      <c r="A638" s="296"/>
      <c r="B638" s="295"/>
      <c r="C638" s="295"/>
      <c r="D638" s="295"/>
      <c r="E638" s="99"/>
      <c r="F638" s="325"/>
      <c r="G638" s="325"/>
      <c r="H638" s="333"/>
      <c r="I638" s="325"/>
      <c r="J638" s="325"/>
      <c r="K638" s="325"/>
      <c r="L638" s="330"/>
      <c r="M638" s="354"/>
      <c r="N638" s="377"/>
      <c r="O638" s="384"/>
      <c r="P638" s="43"/>
    </row>
    <row r="639" spans="1:16" ht="15.75">
      <c r="A639" s="296">
        <v>2</v>
      </c>
      <c r="B639" s="295">
        <v>2</v>
      </c>
      <c r="C639" s="295">
        <v>8</v>
      </c>
      <c r="D639" s="295">
        <v>3</v>
      </c>
      <c r="E639" s="99" t="s">
        <v>521</v>
      </c>
      <c r="F639" s="325"/>
      <c r="G639" s="325"/>
      <c r="H639" s="325"/>
      <c r="I639" s="342"/>
      <c r="J639" s="342"/>
      <c r="K639" s="342"/>
      <c r="L639" s="330"/>
      <c r="M639" s="354">
        <f>M640</f>
        <v>17223000</v>
      </c>
      <c r="N639" s="377"/>
      <c r="O639" s="384"/>
      <c r="P639" s="43"/>
    </row>
    <row r="640" spans="1:16" ht="15.75">
      <c r="A640" s="296"/>
      <c r="B640" s="295"/>
      <c r="C640" s="295"/>
      <c r="D640" s="295"/>
      <c r="E640" s="99" t="s">
        <v>1039</v>
      </c>
      <c r="F640" s="325"/>
      <c r="G640" s="325"/>
      <c r="H640" s="325"/>
      <c r="I640" s="325"/>
      <c r="J640" s="325"/>
      <c r="K640" s="325"/>
      <c r="L640" s="330"/>
      <c r="M640" s="354">
        <f>SUM(L641:L648)</f>
        <v>17223000</v>
      </c>
      <c r="N640" s="377"/>
      <c r="O640" s="384"/>
      <c r="P640" s="43"/>
    </row>
    <row r="641" spans="1:16" ht="15.75">
      <c r="A641" s="296"/>
      <c r="B641" s="295"/>
      <c r="C641" s="295"/>
      <c r="D641" s="295"/>
      <c r="E641" s="293" t="s">
        <v>507</v>
      </c>
      <c r="F641" s="325">
        <v>143</v>
      </c>
      <c r="G641" s="325" t="s">
        <v>508</v>
      </c>
      <c r="H641" s="325" t="s">
        <v>50</v>
      </c>
      <c r="I641" s="333">
        <v>55000</v>
      </c>
      <c r="J641" s="325"/>
      <c r="K641" s="325"/>
      <c r="L641" s="330">
        <f>F641*I641</f>
        <v>7865000</v>
      </c>
      <c r="M641" s="354"/>
      <c r="N641" s="377"/>
      <c r="O641" s="384"/>
      <c r="P641" s="43"/>
    </row>
    <row r="642" spans="1:16" ht="15.75">
      <c r="A642" s="296"/>
      <c r="B642" s="295"/>
      <c r="C642" s="295"/>
      <c r="D642" s="295"/>
      <c r="E642" s="293" t="s">
        <v>509</v>
      </c>
      <c r="F642" s="325">
        <v>14</v>
      </c>
      <c r="G642" s="325" t="s">
        <v>510</v>
      </c>
      <c r="H642" s="325" t="s">
        <v>50</v>
      </c>
      <c r="I642" s="333">
        <v>120000</v>
      </c>
      <c r="J642" s="325"/>
      <c r="K642" s="325"/>
      <c r="L642" s="330">
        <f t="shared" ref="L642:L648" si="52">F642*I642</f>
        <v>1680000</v>
      </c>
      <c r="M642" s="354"/>
      <c r="N642" s="377"/>
      <c r="O642" s="384"/>
      <c r="P642" s="43"/>
    </row>
    <row r="643" spans="1:16" ht="15.75">
      <c r="A643" s="296"/>
      <c r="B643" s="295"/>
      <c r="C643" s="295"/>
      <c r="D643" s="295"/>
      <c r="E643" s="99" t="s">
        <v>511</v>
      </c>
      <c r="F643" s="325">
        <v>23</v>
      </c>
      <c r="G643" s="325" t="s">
        <v>510</v>
      </c>
      <c r="H643" s="325" t="s">
        <v>50</v>
      </c>
      <c r="I643" s="333">
        <v>286000</v>
      </c>
      <c r="J643" s="325"/>
      <c r="K643" s="325"/>
      <c r="L643" s="330">
        <f t="shared" si="52"/>
        <v>6578000</v>
      </c>
      <c r="M643" s="354"/>
      <c r="N643" s="377"/>
      <c r="O643" s="384"/>
      <c r="P643" s="43"/>
    </row>
    <row r="644" spans="1:16" ht="15.75">
      <c r="A644" s="296"/>
      <c r="B644" s="295"/>
      <c r="C644" s="295"/>
      <c r="D644" s="295"/>
      <c r="E644" s="99" t="s">
        <v>512</v>
      </c>
      <c r="F644" s="325">
        <v>50</v>
      </c>
      <c r="G644" s="325" t="s">
        <v>513</v>
      </c>
      <c r="H644" s="325" t="s">
        <v>50</v>
      </c>
      <c r="I644" s="333">
        <v>9000</v>
      </c>
      <c r="J644" s="325"/>
      <c r="K644" s="325"/>
      <c r="L644" s="330">
        <f t="shared" si="52"/>
        <v>450000</v>
      </c>
      <c r="M644" s="354"/>
      <c r="N644" s="377"/>
      <c r="O644" s="384"/>
      <c r="P644" s="43"/>
    </row>
    <row r="645" spans="1:16" ht="15.75">
      <c r="A645" s="296"/>
      <c r="B645" s="295"/>
      <c r="C645" s="295"/>
      <c r="D645" s="295"/>
      <c r="E645" s="99" t="s">
        <v>514</v>
      </c>
      <c r="F645" s="325">
        <v>2</v>
      </c>
      <c r="G645" s="325" t="s">
        <v>515</v>
      </c>
      <c r="H645" s="325" t="s">
        <v>50</v>
      </c>
      <c r="I645" s="333">
        <v>40000</v>
      </c>
      <c r="J645" s="325"/>
      <c r="K645" s="325"/>
      <c r="L645" s="330">
        <f t="shared" si="52"/>
        <v>80000</v>
      </c>
      <c r="M645" s="354"/>
      <c r="N645" s="377"/>
      <c r="O645" s="384"/>
      <c r="P645" s="43"/>
    </row>
    <row r="646" spans="1:16" ht="15.75">
      <c r="A646" s="296"/>
      <c r="B646" s="295"/>
      <c r="C646" s="295"/>
      <c r="D646" s="295"/>
      <c r="E646" s="99" t="s">
        <v>516</v>
      </c>
      <c r="F646" s="325">
        <v>10</v>
      </c>
      <c r="G646" s="325" t="s">
        <v>515</v>
      </c>
      <c r="H646" s="325" t="s">
        <v>50</v>
      </c>
      <c r="I646" s="333">
        <v>35000</v>
      </c>
      <c r="J646" s="325"/>
      <c r="K646" s="325"/>
      <c r="L646" s="330">
        <f t="shared" si="52"/>
        <v>350000</v>
      </c>
      <c r="M646" s="354"/>
      <c r="N646" s="377"/>
      <c r="O646" s="384"/>
      <c r="P646" s="43"/>
    </row>
    <row r="647" spans="1:16" ht="15.75">
      <c r="A647" s="296"/>
      <c r="B647" s="295"/>
      <c r="C647" s="295"/>
      <c r="D647" s="295"/>
      <c r="E647" s="99" t="s">
        <v>517</v>
      </c>
      <c r="F647" s="325">
        <v>10</v>
      </c>
      <c r="G647" s="325" t="s">
        <v>518</v>
      </c>
      <c r="H647" s="325" t="s">
        <v>50</v>
      </c>
      <c r="I647" s="333">
        <v>12000</v>
      </c>
      <c r="J647" s="325"/>
      <c r="K647" s="325"/>
      <c r="L647" s="330">
        <f t="shared" si="52"/>
        <v>120000</v>
      </c>
      <c r="M647" s="354"/>
      <c r="N647" s="377"/>
      <c r="O647" s="384"/>
      <c r="P647" s="43"/>
    </row>
    <row r="648" spans="1:16" ht="15.75">
      <c r="A648" s="296"/>
      <c r="B648" s="295"/>
      <c r="C648" s="295"/>
      <c r="D648" s="295"/>
      <c r="E648" s="99" t="s">
        <v>520</v>
      </c>
      <c r="F648" s="325">
        <v>4</v>
      </c>
      <c r="G648" s="325" t="s">
        <v>515</v>
      </c>
      <c r="H648" s="325" t="s">
        <v>50</v>
      </c>
      <c r="I648" s="333">
        <v>25000</v>
      </c>
      <c r="J648" s="325"/>
      <c r="K648" s="325"/>
      <c r="L648" s="330">
        <f t="shared" si="52"/>
        <v>100000</v>
      </c>
      <c r="M648" s="354"/>
      <c r="N648" s="377"/>
      <c r="O648" s="384"/>
      <c r="P648" s="43"/>
    </row>
    <row r="649" spans="1:16" ht="15.75">
      <c r="A649" s="296"/>
      <c r="B649" s="295"/>
      <c r="C649" s="295"/>
      <c r="D649" s="295"/>
      <c r="E649" s="99"/>
      <c r="F649" s="325"/>
      <c r="G649" s="325"/>
      <c r="H649" s="333"/>
      <c r="I649" s="325"/>
      <c r="J649" s="325"/>
      <c r="K649" s="325"/>
      <c r="L649" s="330"/>
      <c r="M649" s="354"/>
      <c r="N649" s="377"/>
      <c r="O649" s="384"/>
      <c r="P649" s="43"/>
    </row>
    <row r="650" spans="1:16" ht="15.75">
      <c r="A650" s="296"/>
      <c r="B650" s="295"/>
      <c r="C650" s="295"/>
      <c r="D650" s="295"/>
      <c r="E650" s="99"/>
      <c r="F650" s="325"/>
      <c r="G650" s="325"/>
      <c r="H650" s="333"/>
      <c r="I650" s="325"/>
      <c r="J650" s="325"/>
      <c r="K650" s="325"/>
      <c r="L650" s="330"/>
      <c r="M650" s="354"/>
      <c r="N650" s="377"/>
      <c r="O650" s="384"/>
      <c r="P650" s="43"/>
    </row>
    <row r="651" spans="1:16" ht="15.75">
      <c r="A651" s="296">
        <v>2</v>
      </c>
      <c r="B651" s="295">
        <v>2</v>
      </c>
      <c r="C651" s="295">
        <v>9</v>
      </c>
      <c r="D651" s="295"/>
      <c r="E651" s="105" t="s">
        <v>1044</v>
      </c>
      <c r="F651" s="325"/>
      <c r="G651" s="325"/>
      <c r="H651" s="325"/>
      <c r="I651" s="325"/>
      <c r="J651" s="325"/>
      <c r="K651" s="325"/>
      <c r="L651" s="330"/>
      <c r="M651" s="354">
        <f>M652+M668</f>
        <v>22792500</v>
      </c>
      <c r="N651" s="377"/>
      <c r="O651" s="384"/>
      <c r="P651" s="43" t="s">
        <v>587</v>
      </c>
    </row>
    <row r="652" spans="1:16" ht="15.75">
      <c r="A652" s="296">
        <v>2</v>
      </c>
      <c r="B652" s="295">
        <v>2</v>
      </c>
      <c r="C652" s="295">
        <v>9</v>
      </c>
      <c r="D652" s="295">
        <v>2</v>
      </c>
      <c r="E652" s="99" t="s">
        <v>82</v>
      </c>
      <c r="F652" s="325"/>
      <c r="G652" s="325"/>
      <c r="H652" s="325"/>
      <c r="I652" s="325"/>
      <c r="J652" s="325"/>
      <c r="K652" s="325"/>
      <c r="L652" s="330"/>
      <c r="M652" s="354">
        <f>SUM(M653:M666)</f>
        <v>5569500</v>
      </c>
      <c r="N652" s="377"/>
      <c r="O652" s="384"/>
      <c r="P652" s="43"/>
    </row>
    <row r="653" spans="1:16" ht="15.75">
      <c r="A653" s="296"/>
      <c r="B653" s="295"/>
      <c r="C653" s="295"/>
      <c r="D653" s="295"/>
      <c r="E653" s="99" t="s">
        <v>129</v>
      </c>
      <c r="F653" s="325"/>
      <c r="G653" s="325"/>
      <c r="H653" s="325"/>
      <c r="I653" s="325">
        <v>18</v>
      </c>
      <c r="J653" s="325" t="s">
        <v>50</v>
      </c>
      <c r="K653" s="325"/>
      <c r="L653" s="330">
        <v>20000</v>
      </c>
      <c r="M653" s="354">
        <f>I653*L653</f>
        <v>360000</v>
      </c>
      <c r="N653" s="377"/>
      <c r="O653" s="384"/>
      <c r="P653" s="43"/>
    </row>
    <row r="654" spans="1:16" ht="15.75">
      <c r="A654" s="296"/>
      <c r="B654" s="295"/>
      <c r="C654" s="295"/>
      <c r="D654" s="295"/>
      <c r="E654" s="293" t="s">
        <v>1124</v>
      </c>
      <c r="F654" s="325"/>
      <c r="G654" s="325"/>
      <c r="H654" s="325"/>
      <c r="I654" s="325"/>
      <c r="J654" s="325"/>
      <c r="K654" s="325"/>
      <c r="L654" s="330"/>
      <c r="M654" s="354">
        <f>SUM(L655:L657)</f>
        <v>1825000</v>
      </c>
      <c r="N654" s="377"/>
      <c r="O654" s="384"/>
      <c r="P654" s="43"/>
    </row>
    <row r="655" spans="1:16" ht="15.75">
      <c r="A655" s="296"/>
      <c r="B655" s="295"/>
      <c r="C655" s="295"/>
      <c r="D655" s="295"/>
      <c r="E655" s="293" t="s">
        <v>124</v>
      </c>
      <c r="F655" s="325">
        <v>1</v>
      </c>
      <c r="G655" s="325" t="s">
        <v>50</v>
      </c>
      <c r="H655" s="333">
        <v>300000</v>
      </c>
      <c r="I655" s="333" t="s">
        <v>50</v>
      </c>
      <c r="J655" s="333">
        <v>1</v>
      </c>
      <c r="K655" s="333"/>
      <c r="L655" s="333">
        <f>H655*J655*F655</f>
        <v>300000</v>
      </c>
      <c r="M655" s="354"/>
      <c r="N655" s="377"/>
      <c r="O655" s="384"/>
      <c r="P655" s="43"/>
    </row>
    <row r="656" spans="1:16" ht="15.75">
      <c r="A656" s="296"/>
      <c r="B656" s="295"/>
      <c r="C656" s="295"/>
      <c r="D656" s="295"/>
      <c r="E656" s="293" t="s">
        <v>125</v>
      </c>
      <c r="F656" s="325">
        <v>1</v>
      </c>
      <c r="G656" s="325" t="s">
        <v>50</v>
      </c>
      <c r="H656" s="333">
        <v>275000</v>
      </c>
      <c r="I656" s="333" t="s">
        <v>50</v>
      </c>
      <c r="J656" s="333">
        <v>1</v>
      </c>
      <c r="K656" s="333"/>
      <c r="L656" s="333">
        <f t="shared" ref="L656:L657" si="53">H656*J656*F656</f>
        <v>275000</v>
      </c>
      <c r="M656" s="354"/>
      <c r="N656" s="377"/>
      <c r="O656" s="384"/>
      <c r="P656" s="43"/>
    </row>
    <row r="657" spans="1:16" ht="15.75">
      <c r="A657" s="296"/>
      <c r="B657" s="295"/>
      <c r="C657" s="295"/>
      <c r="D657" s="295"/>
      <c r="E657" s="293" t="s">
        <v>126</v>
      </c>
      <c r="F657" s="325">
        <v>5</v>
      </c>
      <c r="G657" s="325" t="s">
        <v>50</v>
      </c>
      <c r="H657" s="333">
        <v>250000</v>
      </c>
      <c r="I657" s="333" t="s">
        <v>50</v>
      </c>
      <c r="J657" s="333">
        <v>1</v>
      </c>
      <c r="K657" s="333"/>
      <c r="L657" s="333">
        <f t="shared" si="53"/>
        <v>1250000</v>
      </c>
      <c r="M657" s="354"/>
      <c r="N657" s="377"/>
      <c r="O657" s="384"/>
      <c r="P657" s="43"/>
    </row>
    <row r="658" spans="1:16" ht="15.75">
      <c r="A658" s="296"/>
      <c r="B658" s="295"/>
      <c r="C658" s="295"/>
      <c r="D658" s="295"/>
      <c r="E658" s="293" t="s">
        <v>156</v>
      </c>
      <c r="F658" s="325">
        <v>1</v>
      </c>
      <c r="G658" s="325" t="s">
        <v>50</v>
      </c>
      <c r="H658" s="325">
        <v>200000</v>
      </c>
      <c r="I658" s="325" t="s">
        <v>50</v>
      </c>
      <c r="J658" s="325">
        <v>1</v>
      </c>
      <c r="K658" s="325"/>
      <c r="L658" s="330"/>
      <c r="M658" s="354">
        <f>F658*H658*J658</f>
        <v>200000</v>
      </c>
      <c r="N658" s="377"/>
      <c r="O658" s="384"/>
      <c r="P658" s="43"/>
    </row>
    <row r="659" spans="1:16" ht="15.75">
      <c r="A659" s="296"/>
      <c r="B659" s="295"/>
      <c r="C659" s="295"/>
      <c r="D659" s="295"/>
      <c r="E659" s="99" t="s">
        <v>127</v>
      </c>
      <c r="F659" s="325"/>
      <c r="G659" s="325"/>
      <c r="H659" s="325"/>
      <c r="I659" s="325"/>
      <c r="J659" s="325"/>
      <c r="K659" s="325"/>
      <c r="L659" s="330"/>
      <c r="M659" s="354">
        <v>50000</v>
      </c>
      <c r="N659" s="377"/>
      <c r="O659" s="384"/>
      <c r="P659" s="43"/>
    </row>
    <row r="660" spans="1:16" ht="15.75">
      <c r="A660" s="296"/>
      <c r="B660" s="295"/>
      <c r="C660" s="295"/>
      <c r="D660" s="295"/>
      <c r="E660" s="99" t="s">
        <v>128</v>
      </c>
      <c r="F660" s="325"/>
      <c r="G660" s="325"/>
      <c r="H660" s="325"/>
      <c r="I660" s="325"/>
      <c r="J660" s="325"/>
      <c r="K660" s="325"/>
      <c r="L660" s="330"/>
      <c r="M660" s="354">
        <v>50000</v>
      </c>
      <c r="N660" s="377"/>
      <c r="O660" s="384"/>
      <c r="P660" s="43"/>
    </row>
    <row r="661" spans="1:16" ht="15.75">
      <c r="A661" s="296"/>
      <c r="B661" s="295"/>
      <c r="C661" s="295"/>
      <c r="D661" s="295"/>
      <c r="E661" s="99" t="s">
        <v>502</v>
      </c>
      <c r="F661" s="325"/>
      <c r="G661" s="325"/>
      <c r="H661" s="325"/>
      <c r="I661" s="325"/>
      <c r="J661" s="325"/>
      <c r="K661" s="325"/>
      <c r="L661" s="330"/>
      <c r="M661" s="354">
        <v>50000</v>
      </c>
      <c r="N661" s="377"/>
      <c r="O661" s="384"/>
      <c r="P661" s="43"/>
    </row>
    <row r="662" spans="1:16" ht="15.75">
      <c r="A662" s="296"/>
      <c r="B662" s="295"/>
      <c r="C662" s="295"/>
      <c r="D662" s="295"/>
      <c r="E662" s="99" t="s">
        <v>503</v>
      </c>
      <c r="F662" s="325">
        <v>9</v>
      </c>
      <c r="G662" s="325" t="s">
        <v>50</v>
      </c>
      <c r="H662" s="333">
        <v>200000</v>
      </c>
      <c r="I662" s="325"/>
      <c r="J662" s="325"/>
      <c r="K662" s="325"/>
      <c r="L662" s="330"/>
      <c r="M662" s="354">
        <v>200000</v>
      </c>
      <c r="N662" s="377"/>
      <c r="O662" s="384"/>
      <c r="P662" s="43"/>
    </row>
    <row r="663" spans="1:16" ht="15.75">
      <c r="A663" s="296"/>
      <c r="B663" s="295"/>
      <c r="C663" s="295"/>
      <c r="D663" s="295"/>
      <c r="E663" s="293" t="s">
        <v>158</v>
      </c>
      <c r="F663" s="325"/>
      <c r="G663" s="325"/>
      <c r="H663" s="325"/>
      <c r="I663" s="325"/>
      <c r="J663" s="325"/>
      <c r="K663" s="325"/>
      <c r="L663" s="330"/>
      <c r="M663" s="354">
        <f>SUM(L664:L665)</f>
        <v>2534500</v>
      </c>
      <c r="N663" s="377"/>
      <c r="O663" s="384"/>
      <c r="P663" s="43"/>
    </row>
    <row r="664" spans="1:16" ht="15.75">
      <c r="A664" s="296"/>
      <c r="B664" s="295"/>
      <c r="C664" s="295"/>
      <c r="D664" s="295"/>
      <c r="E664" s="293" t="s">
        <v>160</v>
      </c>
      <c r="F664" s="325">
        <v>7</v>
      </c>
      <c r="G664" s="325" t="s">
        <v>504</v>
      </c>
      <c r="H664" s="325" t="s">
        <v>50</v>
      </c>
      <c r="I664" s="982">
        <v>62500</v>
      </c>
      <c r="J664" s="982"/>
      <c r="K664" s="982"/>
      <c r="L664" s="330">
        <f>F664*I664</f>
        <v>437500</v>
      </c>
      <c r="M664" s="354"/>
      <c r="N664" s="377"/>
      <c r="O664" s="384"/>
      <c r="P664" s="43"/>
    </row>
    <row r="665" spans="1:16" ht="15.75">
      <c r="A665" s="296"/>
      <c r="B665" s="295"/>
      <c r="C665" s="295"/>
      <c r="D665" s="295"/>
      <c r="E665" s="293" t="s">
        <v>161</v>
      </c>
      <c r="F665" s="325">
        <v>45</v>
      </c>
      <c r="G665" s="325" t="s">
        <v>504</v>
      </c>
      <c r="H665" s="325" t="s">
        <v>50</v>
      </c>
      <c r="I665" s="982">
        <v>46600</v>
      </c>
      <c r="J665" s="982"/>
      <c r="K665" s="982"/>
      <c r="L665" s="330">
        <f>F665*I665</f>
        <v>2097000</v>
      </c>
      <c r="M665" s="354"/>
      <c r="N665" s="377"/>
      <c r="O665" s="384"/>
      <c r="P665" s="43"/>
    </row>
    <row r="666" spans="1:16" ht="15.75">
      <c r="A666" s="296"/>
      <c r="B666" s="295"/>
      <c r="C666" s="295"/>
      <c r="D666" s="295"/>
      <c r="E666" s="99" t="s">
        <v>505</v>
      </c>
      <c r="F666" s="325">
        <v>2</v>
      </c>
      <c r="G666" s="325" t="s">
        <v>506</v>
      </c>
      <c r="H666" s="325" t="s">
        <v>50</v>
      </c>
      <c r="I666" s="982">
        <v>150000</v>
      </c>
      <c r="J666" s="982"/>
      <c r="K666" s="982"/>
      <c r="L666" s="330"/>
      <c r="M666" s="354">
        <f>F666*I666</f>
        <v>300000</v>
      </c>
      <c r="N666" s="377"/>
      <c r="O666" s="384"/>
      <c r="P666" s="43"/>
    </row>
    <row r="667" spans="1:16" ht="15.75">
      <c r="A667" s="296"/>
      <c r="B667" s="295"/>
      <c r="C667" s="295"/>
      <c r="D667" s="295"/>
      <c r="E667" s="99"/>
      <c r="F667" s="325"/>
      <c r="G667" s="325"/>
      <c r="H667" s="333"/>
      <c r="I667" s="325"/>
      <c r="J667" s="325"/>
      <c r="K667" s="325"/>
      <c r="L667" s="330"/>
      <c r="M667" s="354"/>
      <c r="N667" s="377"/>
      <c r="O667" s="384"/>
      <c r="P667" s="43"/>
    </row>
    <row r="668" spans="1:16" ht="15.75">
      <c r="A668" s="296">
        <v>2</v>
      </c>
      <c r="B668" s="295">
        <v>2</v>
      </c>
      <c r="C668" s="295">
        <v>9</v>
      </c>
      <c r="D668" s="295">
        <v>3</v>
      </c>
      <c r="E668" s="99" t="s">
        <v>521</v>
      </c>
      <c r="F668" s="325"/>
      <c r="G668" s="325"/>
      <c r="H668" s="325"/>
      <c r="I668" s="342"/>
      <c r="J668" s="342"/>
      <c r="K668" s="342"/>
      <c r="L668" s="330"/>
      <c r="M668" s="354">
        <f>M669</f>
        <v>17223000</v>
      </c>
      <c r="N668" s="377"/>
      <c r="O668" s="384"/>
      <c r="P668" s="43"/>
    </row>
    <row r="669" spans="1:16" ht="15.75">
      <c r="A669" s="296"/>
      <c r="B669" s="295"/>
      <c r="C669" s="295"/>
      <c r="D669" s="295"/>
      <c r="E669" s="99" t="s">
        <v>1039</v>
      </c>
      <c r="F669" s="325"/>
      <c r="G669" s="325"/>
      <c r="H669" s="325"/>
      <c r="I669" s="325"/>
      <c r="J669" s="325"/>
      <c r="K669" s="325"/>
      <c r="L669" s="330"/>
      <c r="M669" s="354">
        <f>SUM(L670:L677)</f>
        <v>17223000</v>
      </c>
      <c r="N669" s="377"/>
      <c r="O669" s="384"/>
      <c r="P669" s="43"/>
    </row>
    <row r="670" spans="1:16" ht="15.75">
      <c r="A670" s="296"/>
      <c r="B670" s="295"/>
      <c r="C670" s="295"/>
      <c r="D670" s="295"/>
      <c r="E670" s="293" t="s">
        <v>507</v>
      </c>
      <c r="F670" s="325">
        <v>143</v>
      </c>
      <c r="G670" s="325" t="s">
        <v>508</v>
      </c>
      <c r="H670" s="325" t="s">
        <v>50</v>
      </c>
      <c r="I670" s="333">
        <v>55000</v>
      </c>
      <c r="J670" s="325"/>
      <c r="K670" s="325"/>
      <c r="L670" s="330">
        <f>F670*I670</f>
        <v>7865000</v>
      </c>
      <c r="M670" s="354"/>
      <c r="N670" s="377"/>
      <c r="O670" s="384"/>
      <c r="P670" s="43"/>
    </row>
    <row r="671" spans="1:16" ht="15.75">
      <c r="A671" s="296"/>
      <c r="B671" s="295"/>
      <c r="C671" s="295"/>
      <c r="D671" s="295"/>
      <c r="E671" s="293" t="s">
        <v>509</v>
      </c>
      <c r="F671" s="325">
        <v>14</v>
      </c>
      <c r="G671" s="325" t="s">
        <v>510</v>
      </c>
      <c r="H671" s="325" t="s">
        <v>50</v>
      </c>
      <c r="I671" s="333">
        <v>120000</v>
      </c>
      <c r="J671" s="325"/>
      <c r="K671" s="325"/>
      <c r="L671" s="330">
        <f t="shared" ref="L671:L677" si="54">F671*I671</f>
        <v>1680000</v>
      </c>
      <c r="M671" s="354"/>
      <c r="N671" s="377"/>
      <c r="O671" s="384"/>
      <c r="P671" s="43"/>
    </row>
    <row r="672" spans="1:16" ht="15.75">
      <c r="A672" s="296"/>
      <c r="B672" s="295"/>
      <c r="C672" s="295"/>
      <c r="D672" s="295"/>
      <c r="E672" s="99" t="s">
        <v>511</v>
      </c>
      <c r="F672" s="325">
        <v>23</v>
      </c>
      <c r="G672" s="325" t="s">
        <v>510</v>
      </c>
      <c r="H672" s="325" t="s">
        <v>50</v>
      </c>
      <c r="I672" s="333">
        <v>286000</v>
      </c>
      <c r="J672" s="325"/>
      <c r="K672" s="325"/>
      <c r="L672" s="330">
        <f t="shared" si="54"/>
        <v>6578000</v>
      </c>
      <c r="M672" s="354"/>
      <c r="N672" s="377"/>
      <c r="O672" s="384"/>
      <c r="P672" s="43"/>
    </row>
    <row r="673" spans="1:16" ht="15.75">
      <c r="A673" s="296"/>
      <c r="B673" s="295"/>
      <c r="C673" s="295"/>
      <c r="D673" s="295"/>
      <c r="E673" s="99" t="s">
        <v>512</v>
      </c>
      <c r="F673" s="325">
        <v>50</v>
      </c>
      <c r="G673" s="325" t="s">
        <v>513</v>
      </c>
      <c r="H673" s="325" t="s">
        <v>50</v>
      </c>
      <c r="I673" s="333">
        <v>9000</v>
      </c>
      <c r="J673" s="325"/>
      <c r="K673" s="325"/>
      <c r="L673" s="330">
        <f t="shared" si="54"/>
        <v>450000</v>
      </c>
      <c r="M673" s="354"/>
      <c r="N673" s="377"/>
      <c r="O673" s="384"/>
      <c r="P673" s="43"/>
    </row>
    <row r="674" spans="1:16" ht="15.75">
      <c r="A674" s="296"/>
      <c r="B674" s="295"/>
      <c r="C674" s="295"/>
      <c r="D674" s="295"/>
      <c r="E674" s="99" t="s">
        <v>514</v>
      </c>
      <c r="F674" s="325">
        <v>2</v>
      </c>
      <c r="G674" s="325" t="s">
        <v>515</v>
      </c>
      <c r="H674" s="325" t="s">
        <v>50</v>
      </c>
      <c r="I674" s="333">
        <v>40000</v>
      </c>
      <c r="J674" s="325"/>
      <c r="K674" s="325"/>
      <c r="L674" s="330">
        <f t="shared" si="54"/>
        <v>80000</v>
      </c>
      <c r="M674" s="354"/>
      <c r="N674" s="377"/>
      <c r="O674" s="384"/>
      <c r="P674" s="43"/>
    </row>
    <row r="675" spans="1:16" ht="15.75">
      <c r="A675" s="296"/>
      <c r="B675" s="295"/>
      <c r="C675" s="295"/>
      <c r="D675" s="295"/>
      <c r="E675" s="99" t="s">
        <v>516</v>
      </c>
      <c r="F675" s="325">
        <v>10</v>
      </c>
      <c r="G675" s="325" t="s">
        <v>515</v>
      </c>
      <c r="H675" s="325" t="s">
        <v>50</v>
      </c>
      <c r="I675" s="333">
        <v>35000</v>
      </c>
      <c r="J675" s="325"/>
      <c r="K675" s="325"/>
      <c r="L675" s="330">
        <f t="shared" si="54"/>
        <v>350000</v>
      </c>
      <c r="M675" s="354"/>
      <c r="N675" s="377"/>
      <c r="O675" s="384"/>
      <c r="P675" s="43"/>
    </row>
    <row r="676" spans="1:16" ht="15.75">
      <c r="A676" s="296"/>
      <c r="B676" s="295"/>
      <c r="C676" s="295"/>
      <c r="D676" s="295"/>
      <c r="E676" s="99" t="s">
        <v>517</v>
      </c>
      <c r="F676" s="325">
        <v>10</v>
      </c>
      <c r="G676" s="325" t="s">
        <v>518</v>
      </c>
      <c r="H676" s="325" t="s">
        <v>50</v>
      </c>
      <c r="I676" s="333">
        <v>12000</v>
      </c>
      <c r="J676" s="325"/>
      <c r="K676" s="325"/>
      <c r="L676" s="330">
        <f t="shared" si="54"/>
        <v>120000</v>
      </c>
      <c r="M676" s="354"/>
      <c r="N676" s="377"/>
      <c r="O676" s="384"/>
      <c r="P676" s="43"/>
    </row>
    <row r="677" spans="1:16" ht="15.75">
      <c r="A677" s="296"/>
      <c r="B677" s="295"/>
      <c r="C677" s="295"/>
      <c r="D677" s="295"/>
      <c r="E677" s="99" t="s">
        <v>520</v>
      </c>
      <c r="F677" s="325">
        <v>4</v>
      </c>
      <c r="G677" s="325" t="s">
        <v>515</v>
      </c>
      <c r="H677" s="325" t="s">
        <v>50</v>
      </c>
      <c r="I677" s="333">
        <v>25000</v>
      </c>
      <c r="J677" s="325"/>
      <c r="K677" s="325"/>
      <c r="L677" s="330">
        <f t="shared" si="54"/>
        <v>100000</v>
      </c>
      <c r="M677" s="354"/>
      <c r="N677" s="377"/>
      <c r="O677" s="384"/>
      <c r="P677" s="43"/>
    </row>
    <row r="678" spans="1:16" ht="15.75">
      <c r="A678" s="296"/>
      <c r="B678" s="295"/>
      <c r="C678" s="295"/>
      <c r="D678" s="295"/>
      <c r="E678" s="99"/>
      <c r="F678" s="325"/>
      <c r="G678" s="325"/>
      <c r="H678" s="333"/>
      <c r="I678" s="325"/>
      <c r="J678" s="325"/>
      <c r="K678" s="325"/>
      <c r="L678" s="330"/>
      <c r="M678" s="354"/>
      <c r="N678" s="377"/>
      <c r="O678" s="384"/>
      <c r="P678" s="43"/>
    </row>
    <row r="679" spans="1:16" ht="15.75">
      <c r="A679" s="296"/>
      <c r="B679" s="295"/>
      <c r="C679" s="295"/>
      <c r="D679" s="295"/>
      <c r="E679" s="99"/>
      <c r="F679" s="325"/>
      <c r="G679" s="325"/>
      <c r="H679" s="333"/>
      <c r="I679" s="325"/>
      <c r="J679" s="325"/>
      <c r="K679" s="325"/>
      <c r="L679" s="330"/>
      <c r="M679" s="354"/>
      <c r="N679" s="377"/>
      <c r="O679" s="384"/>
      <c r="P679" s="43"/>
    </row>
    <row r="680" spans="1:16" ht="15.75">
      <c r="A680" s="296">
        <v>2</v>
      </c>
      <c r="B680" s="295">
        <v>2</v>
      </c>
      <c r="C680" s="295">
        <v>10</v>
      </c>
      <c r="D680" s="295"/>
      <c r="E680" s="105" t="s">
        <v>1045</v>
      </c>
      <c r="F680" s="325"/>
      <c r="G680" s="325"/>
      <c r="H680" s="325"/>
      <c r="I680" s="325"/>
      <c r="J680" s="325"/>
      <c r="K680" s="325"/>
      <c r="L680" s="330"/>
      <c r="M680" s="354">
        <f>M681+M697</f>
        <v>22792500</v>
      </c>
      <c r="N680" s="377"/>
      <c r="O680" s="384"/>
      <c r="P680" s="43" t="s">
        <v>587</v>
      </c>
    </row>
    <row r="681" spans="1:16" ht="15.75">
      <c r="A681" s="296">
        <v>2</v>
      </c>
      <c r="B681" s="295">
        <v>2</v>
      </c>
      <c r="C681" s="295">
        <v>10</v>
      </c>
      <c r="D681" s="295">
        <v>2</v>
      </c>
      <c r="E681" s="99" t="s">
        <v>82</v>
      </c>
      <c r="F681" s="325"/>
      <c r="G681" s="325"/>
      <c r="H681" s="325"/>
      <c r="I681" s="325"/>
      <c r="J681" s="325"/>
      <c r="K681" s="325"/>
      <c r="L681" s="330"/>
      <c r="M681" s="354">
        <f>SUM(M682:M695)</f>
        <v>5569500</v>
      </c>
      <c r="N681" s="377"/>
      <c r="O681" s="384"/>
      <c r="P681" s="43"/>
    </row>
    <row r="682" spans="1:16" ht="15.75">
      <c r="A682" s="296"/>
      <c r="B682" s="295"/>
      <c r="C682" s="295"/>
      <c r="D682" s="295"/>
      <c r="E682" s="99" t="s">
        <v>129</v>
      </c>
      <c r="F682" s="325"/>
      <c r="G682" s="325"/>
      <c r="H682" s="325"/>
      <c r="I682" s="325">
        <v>18</v>
      </c>
      <c r="J682" s="325" t="s">
        <v>50</v>
      </c>
      <c r="K682" s="325"/>
      <c r="L682" s="330">
        <v>20000</v>
      </c>
      <c r="M682" s="354">
        <f>I682*L682</f>
        <v>360000</v>
      </c>
      <c r="N682" s="377"/>
      <c r="O682" s="384"/>
      <c r="P682" s="43"/>
    </row>
    <row r="683" spans="1:16" ht="15.75">
      <c r="A683" s="296"/>
      <c r="B683" s="295"/>
      <c r="C683" s="295"/>
      <c r="D683" s="295"/>
      <c r="E683" s="293" t="s">
        <v>1124</v>
      </c>
      <c r="F683" s="325"/>
      <c r="G683" s="325"/>
      <c r="H683" s="325"/>
      <c r="I683" s="325"/>
      <c r="J683" s="325"/>
      <c r="K683" s="325"/>
      <c r="L683" s="330"/>
      <c r="M683" s="354">
        <f>SUM(L684:L686)</f>
        <v>1825000</v>
      </c>
      <c r="N683" s="377"/>
      <c r="O683" s="384"/>
      <c r="P683" s="43"/>
    </row>
    <row r="684" spans="1:16" ht="15.75">
      <c r="A684" s="296"/>
      <c r="B684" s="295"/>
      <c r="C684" s="295"/>
      <c r="D684" s="295"/>
      <c r="E684" s="293" t="s">
        <v>124</v>
      </c>
      <c r="F684" s="325">
        <v>1</v>
      </c>
      <c r="G684" s="325" t="s">
        <v>50</v>
      </c>
      <c r="H684" s="333">
        <v>300000</v>
      </c>
      <c r="I684" s="333" t="s">
        <v>50</v>
      </c>
      <c r="J684" s="333">
        <v>1</v>
      </c>
      <c r="K684" s="333"/>
      <c r="L684" s="333">
        <f>H684*J684*F684</f>
        <v>300000</v>
      </c>
      <c r="M684" s="354"/>
      <c r="N684" s="377"/>
      <c r="O684" s="384"/>
      <c r="P684" s="43"/>
    </row>
    <row r="685" spans="1:16" ht="15.75">
      <c r="A685" s="296"/>
      <c r="B685" s="295"/>
      <c r="C685" s="295"/>
      <c r="D685" s="295"/>
      <c r="E685" s="293" t="s">
        <v>125</v>
      </c>
      <c r="F685" s="325">
        <v>1</v>
      </c>
      <c r="G685" s="325" t="s">
        <v>50</v>
      </c>
      <c r="H685" s="333">
        <v>275000</v>
      </c>
      <c r="I685" s="333" t="s">
        <v>50</v>
      </c>
      <c r="J685" s="333">
        <v>1</v>
      </c>
      <c r="K685" s="333"/>
      <c r="L685" s="333">
        <f t="shared" ref="L685:L686" si="55">H685*J685*F685</f>
        <v>275000</v>
      </c>
      <c r="M685" s="354"/>
      <c r="N685" s="377"/>
      <c r="O685" s="384"/>
      <c r="P685" s="43"/>
    </row>
    <row r="686" spans="1:16" ht="15.75">
      <c r="A686" s="296"/>
      <c r="B686" s="295"/>
      <c r="C686" s="295"/>
      <c r="D686" s="295"/>
      <c r="E686" s="293" t="s">
        <v>126</v>
      </c>
      <c r="F686" s="325">
        <v>5</v>
      </c>
      <c r="G686" s="325" t="s">
        <v>50</v>
      </c>
      <c r="H686" s="333">
        <v>250000</v>
      </c>
      <c r="I686" s="333" t="s">
        <v>50</v>
      </c>
      <c r="J686" s="333">
        <v>1</v>
      </c>
      <c r="K686" s="333"/>
      <c r="L686" s="333">
        <f t="shared" si="55"/>
        <v>1250000</v>
      </c>
      <c r="M686" s="354"/>
      <c r="N686" s="377"/>
      <c r="O686" s="384"/>
      <c r="P686" s="43"/>
    </row>
    <row r="687" spans="1:16" ht="15.75">
      <c r="A687" s="296"/>
      <c r="B687" s="295"/>
      <c r="C687" s="295"/>
      <c r="D687" s="295"/>
      <c r="E687" s="293" t="s">
        <v>156</v>
      </c>
      <c r="F687" s="325">
        <v>1</v>
      </c>
      <c r="G687" s="325" t="s">
        <v>50</v>
      </c>
      <c r="H687" s="325">
        <v>200000</v>
      </c>
      <c r="I687" s="325" t="s">
        <v>50</v>
      </c>
      <c r="J687" s="325">
        <v>1</v>
      </c>
      <c r="K687" s="325"/>
      <c r="L687" s="330"/>
      <c r="M687" s="354">
        <f>F687*H687*J687</f>
        <v>200000</v>
      </c>
      <c r="N687" s="377"/>
      <c r="O687" s="384"/>
      <c r="P687" s="43"/>
    </row>
    <row r="688" spans="1:16" ht="15.75">
      <c r="A688" s="296"/>
      <c r="B688" s="295"/>
      <c r="C688" s="295"/>
      <c r="D688" s="295"/>
      <c r="E688" s="99" t="s">
        <v>127</v>
      </c>
      <c r="F688" s="325"/>
      <c r="G688" s="325"/>
      <c r="H688" s="325"/>
      <c r="I688" s="325"/>
      <c r="J688" s="325"/>
      <c r="K688" s="325"/>
      <c r="L688" s="330"/>
      <c r="M688" s="354">
        <v>50000</v>
      </c>
      <c r="N688" s="377"/>
      <c r="O688" s="384"/>
      <c r="P688" s="43"/>
    </row>
    <row r="689" spans="1:16" ht="15.75">
      <c r="A689" s="296"/>
      <c r="B689" s="295"/>
      <c r="C689" s="295"/>
      <c r="D689" s="295"/>
      <c r="E689" s="99" t="s">
        <v>128</v>
      </c>
      <c r="F689" s="325"/>
      <c r="G689" s="325"/>
      <c r="H689" s="325"/>
      <c r="I689" s="325"/>
      <c r="J689" s="325"/>
      <c r="K689" s="325"/>
      <c r="L689" s="330"/>
      <c r="M689" s="354">
        <v>50000</v>
      </c>
      <c r="N689" s="377"/>
      <c r="O689" s="384"/>
      <c r="P689" s="43"/>
    </row>
    <row r="690" spans="1:16" ht="15.75">
      <c r="A690" s="296"/>
      <c r="B690" s="295"/>
      <c r="C690" s="295"/>
      <c r="D690" s="295"/>
      <c r="E690" s="99" t="s">
        <v>502</v>
      </c>
      <c r="F690" s="325"/>
      <c r="G690" s="325"/>
      <c r="H690" s="325"/>
      <c r="I690" s="325"/>
      <c r="J690" s="325"/>
      <c r="K690" s="325"/>
      <c r="L690" s="330"/>
      <c r="M690" s="354">
        <v>50000</v>
      </c>
      <c r="N690" s="377"/>
      <c r="O690" s="384"/>
      <c r="P690" s="43"/>
    </row>
    <row r="691" spans="1:16" ht="15.75">
      <c r="A691" s="296"/>
      <c r="B691" s="295"/>
      <c r="C691" s="295"/>
      <c r="D691" s="295"/>
      <c r="E691" s="99" t="s">
        <v>503</v>
      </c>
      <c r="F691" s="325">
        <v>9</v>
      </c>
      <c r="G691" s="325" t="s">
        <v>50</v>
      </c>
      <c r="H691" s="333">
        <v>200000</v>
      </c>
      <c r="I691" s="325"/>
      <c r="J691" s="325"/>
      <c r="K691" s="325"/>
      <c r="L691" s="330"/>
      <c r="M691" s="354">
        <v>200000</v>
      </c>
      <c r="N691" s="377"/>
      <c r="O691" s="384"/>
      <c r="P691" s="43"/>
    </row>
    <row r="692" spans="1:16" ht="15.75">
      <c r="A692" s="296"/>
      <c r="B692" s="295"/>
      <c r="C692" s="295"/>
      <c r="D692" s="295"/>
      <c r="E692" s="293" t="s">
        <v>158</v>
      </c>
      <c r="F692" s="325"/>
      <c r="G692" s="325"/>
      <c r="H692" s="325"/>
      <c r="I692" s="325"/>
      <c r="J692" s="325"/>
      <c r="K692" s="325"/>
      <c r="L692" s="330"/>
      <c r="M692" s="354">
        <f>SUM(L693:L694)</f>
        <v>2534500</v>
      </c>
      <c r="N692" s="377"/>
      <c r="O692" s="384"/>
      <c r="P692" s="43"/>
    </row>
    <row r="693" spans="1:16" ht="15.75">
      <c r="A693" s="296"/>
      <c r="B693" s="295"/>
      <c r="C693" s="295"/>
      <c r="D693" s="295"/>
      <c r="E693" s="293" t="s">
        <v>160</v>
      </c>
      <c r="F693" s="325">
        <v>7</v>
      </c>
      <c r="G693" s="325" t="s">
        <v>504</v>
      </c>
      <c r="H693" s="325" t="s">
        <v>50</v>
      </c>
      <c r="I693" s="333">
        <v>62500</v>
      </c>
      <c r="J693" s="333"/>
      <c r="K693" s="333"/>
      <c r="L693" s="330">
        <f>F693*I693</f>
        <v>437500</v>
      </c>
      <c r="M693" s="354"/>
      <c r="N693" s="377"/>
      <c r="O693" s="384"/>
      <c r="P693" s="43"/>
    </row>
    <row r="694" spans="1:16" ht="15.75">
      <c r="A694" s="296"/>
      <c r="B694" s="295"/>
      <c r="C694" s="295"/>
      <c r="D694" s="295"/>
      <c r="E694" s="293" t="s">
        <v>161</v>
      </c>
      <c r="F694" s="325">
        <v>45</v>
      </c>
      <c r="G694" s="325" t="s">
        <v>504</v>
      </c>
      <c r="H694" s="325" t="s">
        <v>50</v>
      </c>
      <c r="I694" s="333">
        <v>46600</v>
      </c>
      <c r="J694" s="333"/>
      <c r="K694" s="333"/>
      <c r="L694" s="330">
        <f>F694*I694</f>
        <v>2097000</v>
      </c>
      <c r="M694" s="354"/>
      <c r="N694" s="377"/>
      <c r="O694" s="384"/>
      <c r="P694" s="43"/>
    </row>
    <row r="695" spans="1:16" ht="15.75">
      <c r="A695" s="296"/>
      <c r="B695" s="295"/>
      <c r="C695" s="295"/>
      <c r="D695" s="295"/>
      <c r="E695" s="99" t="s">
        <v>505</v>
      </c>
      <c r="F695" s="325">
        <v>2</v>
      </c>
      <c r="G695" s="325" t="s">
        <v>506</v>
      </c>
      <c r="H695" s="325" t="s">
        <v>50</v>
      </c>
      <c r="I695" s="333">
        <v>150000</v>
      </c>
      <c r="J695" s="333"/>
      <c r="K695" s="333"/>
      <c r="L695" s="330"/>
      <c r="M695" s="354">
        <f>F695*I695</f>
        <v>300000</v>
      </c>
      <c r="N695" s="377"/>
      <c r="O695" s="384"/>
      <c r="P695" s="43"/>
    </row>
    <row r="696" spans="1:16" ht="15.75">
      <c r="A696" s="296"/>
      <c r="B696" s="295"/>
      <c r="C696" s="295"/>
      <c r="D696" s="295"/>
      <c r="E696" s="99"/>
      <c r="F696" s="325"/>
      <c r="G696" s="325"/>
      <c r="H696" s="333"/>
      <c r="I696" s="325"/>
      <c r="J696" s="325"/>
      <c r="K696" s="325"/>
      <c r="L696" s="330"/>
      <c r="M696" s="354"/>
      <c r="N696" s="377"/>
      <c r="O696" s="384"/>
      <c r="P696" s="43"/>
    </row>
    <row r="697" spans="1:16" ht="15.75">
      <c r="A697" s="296">
        <v>2</v>
      </c>
      <c r="B697" s="295">
        <v>2</v>
      </c>
      <c r="C697" s="295">
        <v>10</v>
      </c>
      <c r="D697" s="295">
        <v>3</v>
      </c>
      <c r="E697" s="99" t="s">
        <v>521</v>
      </c>
      <c r="F697" s="325"/>
      <c r="G697" s="325"/>
      <c r="H697" s="325"/>
      <c r="I697" s="342"/>
      <c r="J697" s="342"/>
      <c r="K697" s="342"/>
      <c r="L697" s="330"/>
      <c r="M697" s="354">
        <f>M698</f>
        <v>17223000</v>
      </c>
      <c r="N697" s="377"/>
      <c r="O697" s="384"/>
      <c r="P697" s="43"/>
    </row>
    <row r="698" spans="1:16" ht="15.75">
      <c r="A698" s="296"/>
      <c r="B698" s="295"/>
      <c r="C698" s="295"/>
      <c r="D698" s="295"/>
      <c r="E698" s="99" t="s">
        <v>1039</v>
      </c>
      <c r="F698" s="325"/>
      <c r="G698" s="325"/>
      <c r="H698" s="325"/>
      <c r="I698" s="325"/>
      <c r="J698" s="325"/>
      <c r="K698" s="325"/>
      <c r="L698" s="330"/>
      <c r="M698" s="354">
        <f>SUM(L699:L706)</f>
        <v>17223000</v>
      </c>
      <c r="N698" s="377"/>
      <c r="O698" s="384"/>
      <c r="P698" s="43"/>
    </row>
    <row r="699" spans="1:16" ht="15.75">
      <c r="A699" s="296"/>
      <c r="B699" s="295"/>
      <c r="C699" s="295"/>
      <c r="D699" s="295"/>
      <c r="E699" s="293" t="s">
        <v>507</v>
      </c>
      <c r="F699" s="325">
        <v>143</v>
      </c>
      <c r="G699" s="325" t="s">
        <v>508</v>
      </c>
      <c r="H699" s="325" t="s">
        <v>50</v>
      </c>
      <c r="I699" s="333">
        <v>55000</v>
      </c>
      <c r="J699" s="325"/>
      <c r="K699" s="325"/>
      <c r="L699" s="330">
        <f>F699*I699</f>
        <v>7865000</v>
      </c>
      <c r="M699" s="354"/>
      <c r="N699" s="377"/>
      <c r="O699" s="384"/>
      <c r="P699" s="43"/>
    </row>
    <row r="700" spans="1:16" ht="15.75">
      <c r="A700" s="296"/>
      <c r="B700" s="295"/>
      <c r="C700" s="295"/>
      <c r="D700" s="295"/>
      <c r="E700" s="293" t="s">
        <v>509</v>
      </c>
      <c r="F700" s="325">
        <v>14</v>
      </c>
      <c r="G700" s="325" t="s">
        <v>510</v>
      </c>
      <c r="H700" s="325" t="s">
        <v>50</v>
      </c>
      <c r="I700" s="333">
        <v>120000</v>
      </c>
      <c r="J700" s="325"/>
      <c r="K700" s="325"/>
      <c r="L700" s="330">
        <f t="shared" ref="L700:L706" si="56">F700*I700</f>
        <v>1680000</v>
      </c>
      <c r="M700" s="354"/>
      <c r="N700" s="377"/>
      <c r="O700" s="384"/>
      <c r="P700" s="43"/>
    </row>
    <row r="701" spans="1:16" ht="15.75">
      <c r="A701" s="296"/>
      <c r="B701" s="295"/>
      <c r="C701" s="295"/>
      <c r="D701" s="295"/>
      <c r="E701" s="99" t="s">
        <v>511</v>
      </c>
      <c r="F701" s="325">
        <v>23</v>
      </c>
      <c r="G701" s="325" t="s">
        <v>510</v>
      </c>
      <c r="H701" s="325" t="s">
        <v>50</v>
      </c>
      <c r="I701" s="333">
        <v>286000</v>
      </c>
      <c r="J701" s="325"/>
      <c r="K701" s="325"/>
      <c r="L701" s="330">
        <f t="shared" si="56"/>
        <v>6578000</v>
      </c>
      <c r="M701" s="354"/>
      <c r="N701" s="377"/>
      <c r="O701" s="384"/>
      <c r="P701" s="43"/>
    </row>
    <row r="702" spans="1:16" ht="15.75">
      <c r="A702" s="296"/>
      <c r="B702" s="295"/>
      <c r="C702" s="295"/>
      <c r="D702" s="295"/>
      <c r="E702" s="99" t="s">
        <v>512</v>
      </c>
      <c r="F702" s="325">
        <v>50</v>
      </c>
      <c r="G702" s="325" t="s">
        <v>513</v>
      </c>
      <c r="H702" s="325" t="s">
        <v>50</v>
      </c>
      <c r="I702" s="333">
        <v>9000</v>
      </c>
      <c r="J702" s="325"/>
      <c r="K702" s="325"/>
      <c r="L702" s="330">
        <f t="shared" si="56"/>
        <v>450000</v>
      </c>
      <c r="M702" s="354"/>
      <c r="N702" s="377"/>
      <c r="O702" s="384"/>
      <c r="P702" s="43"/>
    </row>
    <row r="703" spans="1:16" ht="15.75">
      <c r="A703" s="296"/>
      <c r="B703" s="295"/>
      <c r="C703" s="295"/>
      <c r="D703" s="295"/>
      <c r="E703" s="99" t="s">
        <v>514</v>
      </c>
      <c r="F703" s="325">
        <v>2</v>
      </c>
      <c r="G703" s="325" t="s">
        <v>515</v>
      </c>
      <c r="H703" s="325" t="s">
        <v>50</v>
      </c>
      <c r="I703" s="333">
        <v>40000</v>
      </c>
      <c r="J703" s="325"/>
      <c r="K703" s="325"/>
      <c r="L703" s="330">
        <f t="shared" si="56"/>
        <v>80000</v>
      </c>
      <c r="M703" s="354"/>
      <c r="N703" s="377"/>
      <c r="O703" s="384"/>
      <c r="P703" s="43"/>
    </row>
    <row r="704" spans="1:16" ht="15.75">
      <c r="A704" s="296"/>
      <c r="B704" s="295"/>
      <c r="C704" s="295"/>
      <c r="D704" s="295"/>
      <c r="E704" s="99" t="s">
        <v>516</v>
      </c>
      <c r="F704" s="325">
        <v>10</v>
      </c>
      <c r="G704" s="325" t="s">
        <v>515</v>
      </c>
      <c r="H704" s="325" t="s">
        <v>50</v>
      </c>
      <c r="I704" s="333">
        <v>35000</v>
      </c>
      <c r="J704" s="325"/>
      <c r="K704" s="325"/>
      <c r="L704" s="330">
        <f t="shared" si="56"/>
        <v>350000</v>
      </c>
      <c r="M704" s="354"/>
      <c r="N704" s="377"/>
      <c r="O704" s="384"/>
      <c r="P704" s="43"/>
    </row>
    <row r="705" spans="1:16" ht="15.75">
      <c r="A705" s="296"/>
      <c r="B705" s="295"/>
      <c r="C705" s="295"/>
      <c r="D705" s="295"/>
      <c r="E705" s="99" t="s">
        <v>517</v>
      </c>
      <c r="F705" s="325">
        <v>10</v>
      </c>
      <c r="G705" s="325" t="s">
        <v>518</v>
      </c>
      <c r="H705" s="325" t="s">
        <v>50</v>
      </c>
      <c r="I705" s="333">
        <v>12000</v>
      </c>
      <c r="J705" s="325"/>
      <c r="K705" s="325"/>
      <c r="L705" s="330">
        <f t="shared" si="56"/>
        <v>120000</v>
      </c>
      <c r="M705" s="354"/>
      <c r="N705" s="377"/>
      <c r="O705" s="384"/>
      <c r="P705" s="43"/>
    </row>
    <row r="706" spans="1:16" ht="15.75">
      <c r="A706" s="296"/>
      <c r="B706" s="295"/>
      <c r="C706" s="295"/>
      <c r="D706" s="295"/>
      <c r="E706" s="99" t="s">
        <v>520</v>
      </c>
      <c r="F706" s="325">
        <v>4</v>
      </c>
      <c r="G706" s="325" t="s">
        <v>515</v>
      </c>
      <c r="H706" s="325" t="s">
        <v>50</v>
      </c>
      <c r="I706" s="333">
        <v>25000</v>
      </c>
      <c r="J706" s="325"/>
      <c r="K706" s="325"/>
      <c r="L706" s="330">
        <f t="shared" si="56"/>
        <v>100000</v>
      </c>
      <c r="M706" s="354"/>
      <c r="N706" s="377"/>
      <c r="O706" s="384"/>
      <c r="P706" s="43"/>
    </row>
    <row r="707" spans="1:16" ht="15.75">
      <c r="A707" s="296"/>
      <c r="B707" s="295"/>
      <c r="C707" s="295"/>
      <c r="D707" s="295"/>
      <c r="E707" s="99"/>
      <c r="F707" s="325"/>
      <c r="G707" s="325"/>
      <c r="H707" s="333"/>
      <c r="I707" s="325"/>
      <c r="J707" s="325"/>
      <c r="K707" s="325"/>
      <c r="L707" s="330"/>
      <c r="M707" s="354"/>
      <c r="N707" s="377"/>
      <c r="O707" s="384"/>
      <c r="P707" s="43"/>
    </row>
    <row r="708" spans="1:16" ht="15.75">
      <c r="A708" s="296"/>
      <c r="B708" s="295"/>
      <c r="C708" s="295"/>
      <c r="D708" s="295"/>
      <c r="E708" s="99"/>
      <c r="F708" s="325"/>
      <c r="G708" s="325"/>
      <c r="H708" s="333"/>
      <c r="I708" s="325"/>
      <c r="J708" s="325"/>
      <c r="K708" s="325"/>
      <c r="L708" s="330"/>
      <c r="M708" s="354"/>
      <c r="N708" s="377"/>
      <c r="O708" s="384"/>
      <c r="P708" s="43"/>
    </row>
    <row r="709" spans="1:16" ht="15.75">
      <c r="A709" s="296">
        <v>2</v>
      </c>
      <c r="B709" s="295">
        <v>2</v>
      </c>
      <c r="C709" s="295">
        <v>11</v>
      </c>
      <c r="D709" s="295"/>
      <c r="E709" s="105" t="s">
        <v>1046</v>
      </c>
      <c r="F709" s="325"/>
      <c r="G709" s="325"/>
      <c r="H709" s="325"/>
      <c r="I709" s="325"/>
      <c r="J709" s="325"/>
      <c r="K709" s="325"/>
      <c r="L709" s="330"/>
      <c r="M709" s="354">
        <f>M710+M726</f>
        <v>22792500</v>
      </c>
      <c r="N709" s="377"/>
      <c r="O709" s="384"/>
      <c r="P709" s="43" t="s">
        <v>587</v>
      </c>
    </row>
    <row r="710" spans="1:16" ht="15.75">
      <c r="A710" s="296">
        <v>2</v>
      </c>
      <c r="B710" s="295">
        <v>2</v>
      </c>
      <c r="C710" s="295">
        <v>11</v>
      </c>
      <c r="D710" s="295">
        <v>2</v>
      </c>
      <c r="E710" s="99" t="s">
        <v>82</v>
      </c>
      <c r="F710" s="325"/>
      <c r="G710" s="325"/>
      <c r="H710" s="325"/>
      <c r="I710" s="325"/>
      <c r="J710" s="325"/>
      <c r="K710" s="325"/>
      <c r="L710" s="330"/>
      <c r="M710" s="354">
        <f>SUM(M711:M724)</f>
        <v>5569500</v>
      </c>
      <c r="N710" s="377"/>
      <c r="O710" s="384"/>
      <c r="P710" s="43"/>
    </row>
    <row r="711" spans="1:16" ht="15.75">
      <c r="A711" s="296"/>
      <c r="B711" s="295"/>
      <c r="C711" s="295"/>
      <c r="D711" s="295"/>
      <c r="E711" s="99" t="s">
        <v>129</v>
      </c>
      <c r="F711" s="325"/>
      <c r="G711" s="325"/>
      <c r="H711" s="325"/>
      <c r="I711" s="325">
        <v>18</v>
      </c>
      <c r="J711" s="325" t="s">
        <v>50</v>
      </c>
      <c r="K711" s="325"/>
      <c r="L711" s="330">
        <v>20000</v>
      </c>
      <c r="M711" s="354">
        <f>I711*L711</f>
        <v>360000</v>
      </c>
      <c r="N711" s="377"/>
      <c r="O711" s="384"/>
      <c r="P711" s="43"/>
    </row>
    <row r="712" spans="1:16" ht="15.75">
      <c r="A712" s="296"/>
      <c r="B712" s="295"/>
      <c r="C712" s="295"/>
      <c r="D712" s="295"/>
      <c r="E712" s="293" t="s">
        <v>1124</v>
      </c>
      <c r="F712" s="325"/>
      <c r="G712" s="325"/>
      <c r="H712" s="325"/>
      <c r="I712" s="325"/>
      <c r="J712" s="325"/>
      <c r="K712" s="325"/>
      <c r="L712" s="330"/>
      <c r="M712" s="354">
        <f>SUM(L713:L715)</f>
        <v>1825000</v>
      </c>
      <c r="N712" s="377"/>
      <c r="O712" s="384"/>
      <c r="P712" s="43"/>
    </row>
    <row r="713" spans="1:16" ht="15.75">
      <c r="A713" s="296"/>
      <c r="B713" s="295"/>
      <c r="C713" s="295"/>
      <c r="D713" s="295"/>
      <c r="E713" s="293" t="s">
        <v>124</v>
      </c>
      <c r="F713" s="325">
        <v>1</v>
      </c>
      <c r="G713" s="325" t="s">
        <v>50</v>
      </c>
      <c r="H713" s="333">
        <v>300000</v>
      </c>
      <c r="I713" s="333" t="s">
        <v>50</v>
      </c>
      <c r="J713" s="333">
        <v>1</v>
      </c>
      <c r="K713" s="333"/>
      <c r="L713" s="333">
        <f>H713*J713*F713</f>
        <v>300000</v>
      </c>
      <c r="M713" s="354"/>
      <c r="N713" s="377"/>
      <c r="O713" s="384"/>
      <c r="P713" s="43"/>
    </row>
    <row r="714" spans="1:16" ht="15.75">
      <c r="A714" s="296"/>
      <c r="B714" s="295"/>
      <c r="C714" s="295"/>
      <c r="D714" s="295"/>
      <c r="E714" s="293" t="s">
        <v>125</v>
      </c>
      <c r="F714" s="325">
        <v>1</v>
      </c>
      <c r="G714" s="325" t="s">
        <v>50</v>
      </c>
      <c r="H714" s="333">
        <v>275000</v>
      </c>
      <c r="I714" s="333" t="s">
        <v>50</v>
      </c>
      <c r="J714" s="333">
        <v>1</v>
      </c>
      <c r="K714" s="333"/>
      <c r="L714" s="333">
        <f t="shared" ref="L714:L715" si="57">H714*J714*F714</f>
        <v>275000</v>
      </c>
      <c r="M714" s="354"/>
      <c r="N714" s="377"/>
      <c r="O714" s="384"/>
      <c r="P714" s="43"/>
    </row>
    <row r="715" spans="1:16" ht="15.75">
      <c r="A715" s="296"/>
      <c r="B715" s="295"/>
      <c r="C715" s="295"/>
      <c r="D715" s="295"/>
      <c r="E715" s="293" t="s">
        <v>126</v>
      </c>
      <c r="F715" s="325">
        <v>5</v>
      </c>
      <c r="G715" s="325" t="s">
        <v>50</v>
      </c>
      <c r="H715" s="333">
        <v>250000</v>
      </c>
      <c r="I715" s="333" t="s">
        <v>50</v>
      </c>
      <c r="J715" s="333">
        <v>1</v>
      </c>
      <c r="K715" s="333"/>
      <c r="L715" s="333">
        <f t="shared" si="57"/>
        <v>1250000</v>
      </c>
      <c r="M715" s="354"/>
      <c r="N715" s="377"/>
      <c r="O715" s="384"/>
      <c r="P715" s="43"/>
    </row>
    <row r="716" spans="1:16" ht="15.75">
      <c r="A716" s="296"/>
      <c r="B716" s="295"/>
      <c r="C716" s="295"/>
      <c r="D716" s="295"/>
      <c r="E716" s="293" t="s">
        <v>156</v>
      </c>
      <c r="F716" s="325">
        <v>1</v>
      </c>
      <c r="G716" s="325" t="s">
        <v>50</v>
      </c>
      <c r="H716" s="325">
        <v>200000</v>
      </c>
      <c r="I716" s="325" t="s">
        <v>50</v>
      </c>
      <c r="J716" s="325">
        <v>1</v>
      </c>
      <c r="K716" s="325"/>
      <c r="L716" s="330"/>
      <c r="M716" s="354">
        <f>F716*H716*J716</f>
        <v>200000</v>
      </c>
      <c r="N716" s="377"/>
      <c r="O716" s="384"/>
      <c r="P716" s="43"/>
    </row>
    <row r="717" spans="1:16" ht="15.75">
      <c r="A717" s="296"/>
      <c r="B717" s="295"/>
      <c r="C717" s="295"/>
      <c r="D717" s="295"/>
      <c r="E717" s="99" t="s">
        <v>127</v>
      </c>
      <c r="F717" s="325"/>
      <c r="G717" s="325"/>
      <c r="H717" s="325"/>
      <c r="I717" s="325"/>
      <c r="J717" s="325"/>
      <c r="K717" s="325"/>
      <c r="L717" s="330"/>
      <c r="M717" s="354">
        <v>50000</v>
      </c>
      <c r="N717" s="377"/>
      <c r="O717" s="384"/>
      <c r="P717" s="43"/>
    </row>
    <row r="718" spans="1:16" ht="15.75">
      <c r="A718" s="296"/>
      <c r="B718" s="295"/>
      <c r="C718" s="295"/>
      <c r="D718" s="295"/>
      <c r="E718" s="99" t="s">
        <v>128</v>
      </c>
      <c r="F718" s="325"/>
      <c r="G718" s="325"/>
      <c r="H718" s="325"/>
      <c r="I718" s="325"/>
      <c r="J718" s="325"/>
      <c r="K718" s="325"/>
      <c r="L718" s="330"/>
      <c r="M718" s="354">
        <v>50000</v>
      </c>
      <c r="N718" s="377"/>
      <c r="O718" s="384"/>
      <c r="P718" s="43"/>
    </row>
    <row r="719" spans="1:16" ht="15.75">
      <c r="A719" s="296"/>
      <c r="B719" s="295"/>
      <c r="C719" s="295"/>
      <c r="D719" s="295"/>
      <c r="E719" s="99" t="s">
        <v>502</v>
      </c>
      <c r="F719" s="325"/>
      <c r="G719" s="325"/>
      <c r="H719" s="325"/>
      <c r="I719" s="325"/>
      <c r="J719" s="325"/>
      <c r="K719" s="325"/>
      <c r="L719" s="330"/>
      <c r="M719" s="354">
        <v>50000</v>
      </c>
      <c r="N719" s="377"/>
      <c r="O719" s="384"/>
      <c r="P719" s="43"/>
    </row>
    <row r="720" spans="1:16" ht="15.75">
      <c r="A720" s="296"/>
      <c r="B720" s="295"/>
      <c r="C720" s="295"/>
      <c r="D720" s="295"/>
      <c r="E720" s="99" t="s">
        <v>503</v>
      </c>
      <c r="F720" s="325">
        <v>9</v>
      </c>
      <c r="G720" s="325" t="s">
        <v>50</v>
      </c>
      <c r="H720" s="333">
        <v>200000</v>
      </c>
      <c r="I720" s="325"/>
      <c r="J720" s="325"/>
      <c r="K720" s="325"/>
      <c r="L720" s="330"/>
      <c r="M720" s="354">
        <v>200000</v>
      </c>
      <c r="N720" s="377"/>
      <c r="O720" s="384"/>
      <c r="P720" s="43"/>
    </row>
    <row r="721" spans="1:16" ht="15.75">
      <c r="A721" s="296"/>
      <c r="B721" s="295"/>
      <c r="C721" s="295"/>
      <c r="D721" s="295"/>
      <c r="E721" s="293" t="s">
        <v>158</v>
      </c>
      <c r="F721" s="325"/>
      <c r="G721" s="325"/>
      <c r="H721" s="325"/>
      <c r="I721" s="325"/>
      <c r="J721" s="325"/>
      <c r="K721" s="325"/>
      <c r="L721" s="330"/>
      <c r="M721" s="354">
        <f>SUM(L722:L723)</f>
        <v>2534500</v>
      </c>
      <c r="N721" s="377"/>
      <c r="O721" s="384"/>
      <c r="P721" s="43"/>
    </row>
    <row r="722" spans="1:16" ht="15.75">
      <c r="A722" s="296"/>
      <c r="B722" s="295"/>
      <c r="C722" s="295"/>
      <c r="D722" s="295"/>
      <c r="E722" s="293" t="s">
        <v>160</v>
      </c>
      <c r="F722" s="325">
        <v>7</v>
      </c>
      <c r="G722" s="325" t="s">
        <v>504</v>
      </c>
      <c r="H722" s="325" t="s">
        <v>50</v>
      </c>
      <c r="I722" s="333">
        <v>62500</v>
      </c>
      <c r="J722" s="333"/>
      <c r="K722" s="333"/>
      <c r="L722" s="330">
        <f>F722*I722</f>
        <v>437500</v>
      </c>
      <c r="M722" s="354"/>
      <c r="N722" s="377"/>
      <c r="O722" s="384"/>
      <c r="P722" s="43"/>
    </row>
    <row r="723" spans="1:16" ht="15.75">
      <c r="A723" s="296"/>
      <c r="B723" s="295"/>
      <c r="C723" s="295"/>
      <c r="D723" s="295"/>
      <c r="E723" s="293" t="s">
        <v>161</v>
      </c>
      <c r="F723" s="325">
        <v>45</v>
      </c>
      <c r="G723" s="325" t="s">
        <v>504</v>
      </c>
      <c r="H723" s="325" t="s">
        <v>50</v>
      </c>
      <c r="I723" s="333">
        <v>46600</v>
      </c>
      <c r="J723" s="333"/>
      <c r="K723" s="333"/>
      <c r="L723" s="330">
        <f>F723*I723</f>
        <v>2097000</v>
      </c>
      <c r="M723" s="354"/>
      <c r="N723" s="377"/>
      <c r="O723" s="384"/>
      <c r="P723" s="43"/>
    </row>
    <row r="724" spans="1:16" ht="15.75">
      <c r="A724" s="296"/>
      <c r="B724" s="295"/>
      <c r="C724" s="295"/>
      <c r="D724" s="295"/>
      <c r="E724" s="99" t="s">
        <v>505</v>
      </c>
      <c r="F724" s="325">
        <v>2</v>
      </c>
      <c r="G724" s="325" t="s">
        <v>506</v>
      </c>
      <c r="H724" s="325" t="s">
        <v>50</v>
      </c>
      <c r="I724" s="333">
        <v>150000</v>
      </c>
      <c r="J724" s="333"/>
      <c r="K724" s="333"/>
      <c r="L724" s="330"/>
      <c r="M724" s="354">
        <f>F724*I724</f>
        <v>300000</v>
      </c>
      <c r="N724" s="377"/>
      <c r="O724" s="384"/>
      <c r="P724" s="43"/>
    </row>
    <row r="725" spans="1:16" ht="15.75">
      <c r="A725" s="296"/>
      <c r="B725" s="295"/>
      <c r="C725" s="295"/>
      <c r="D725" s="295"/>
      <c r="E725" s="99"/>
      <c r="F725" s="325"/>
      <c r="G725" s="325"/>
      <c r="H725" s="333"/>
      <c r="I725" s="325"/>
      <c r="J725" s="325"/>
      <c r="K725" s="325"/>
      <c r="L725" s="330"/>
      <c r="M725" s="354"/>
      <c r="N725" s="377"/>
      <c r="O725" s="384"/>
      <c r="P725" s="43"/>
    </row>
    <row r="726" spans="1:16" ht="15.75">
      <c r="A726" s="296">
        <v>2</v>
      </c>
      <c r="B726" s="295">
        <v>2</v>
      </c>
      <c r="C726" s="295">
        <v>11</v>
      </c>
      <c r="D726" s="295">
        <v>3</v>
      </c>
      <c r="E726" s="99" t="s">
        <v>521</v>
      </c>
      <c r="F726" s="325"/>
      <c r="G726" s="325"/>
      <c r="H726" s="325"/>
      <c r="I726" s="342"/>
      <c r="J726" s="342"/>
      <c r="K726" s="342"/>
      <c r="L726" s="330"/>
      <c r="M726" s="354">
        <f>M727</f>
        <v>17223000</v>
      </c>
      <c r="N726" s="377"/>
      <c r="O726" s="384"/>
      <c r="P726" s="43"/>
    </row>
    <row r="727" spans="1:16" ht="15.75">
      <c r="A727" s="296"/>
      <c r="B727" s="295"/>
      <c r="C727" s="295"/>
      <c r="D727" s="295"/>
      <c r="E727" s="99" t="s">
        <v>1039</v>
      </c>
      <c r="F727" s="325"/>
      <c r="G727" s="325"/>
      <c r="H727" s="325"/>
      <c r="I727" s="325"/>
      <c r="J727" s="325"/>
      <c r="K727" s="325"/>
      <c r="L727" s="330"/>
      <c r="M727" s="354">
        <f>SUM(L728:L735)</f>
        <v>17223000</v>
      </c>
      <c r="N727" s="377"/>
      <c r="O727" s="384"/>
      <c r="P727" s="43"/>
    </row>
    <row r="728" spans="1:16" ht="15.75">
      <c r="A728" s="296"/>
      <c r="B728" s="295"/>
      <c r="C728" s="295"/>
      <c r="D728" s="295"/>
      <c r="E728" s="293" t="s">
        <v>507</v>
      </c>
      <c r="F728" s="325">
        <v>143</v>
      </c>
      <c r="G728" s="325" t="s">
        <v>508</v>
      </c>
      <c r="H728" s="325" t="s">
        <v>50</v>
      </c>
      <c r="I728" s="333">
        <v>55000</v>
      </c>
      <c r="J728" s="325"/>
      <c r="K728" s="325"/>
      <c r="L728" s="330">
        <f>F728*I728</f>
        <v>7865000</v>
      </c>
      <c r="M728" s="354"/>
      <c r="N728" s="377"/>
      <c r="O728" s="384"/>
      <c r="P728" s="43"/>
    </row>
    <row r="729" spans="1:16" ht="15.75">
      <c r="A729" s="296"/>
      <c r="B729" s="295"/>
      <c r="C729" s="295"/>
      <c r="D729" s="295"/>
      <c r="E729" s="293" t="s">
        <v>509</v>
      </c>
      <c r="F729" s="325">
        <v>14</v>
      </c>
      <c r="G729" s="325" t="s">
        <v>510</v>
      </c>
      <c r="H729" s="325" t="s">
        <v>50</v>
      </c>
      <c r="I729" s="333">
        <v>120000</v>
      </c>
      <c r="J729" s="325"/>
      <c r="K729" s="325"/>
      <c r="L729" s="330">
        <f t="shared" ref="L729:L735" si="58">F729*I729</f>
        <v>1680000</v>
      </c>
      <c r="M729" s="354"/>
      <c r="N729" s="377"/>
      <c r="O729" s="384"/>
      <c r="P729" s="43"/>
    </row>
    <row r="730" spans="1:16" ht="15.75">
      <c r="A730" s="296"/>
      <c r="B730" s="295"/>
      <c r="C730" s="295"/>
      <c r="D730" s="295"/>
      <c r="E730" s="99" t="s">
        <v>511</v>
      </c>
      <c r="F730" s="325">
        <v>23</v>
      </c>
      <c r="G730" s="325" t="s">
        <v>510</v>
      </c>
      <c r="H730" s="325" t="s">
        <v>50</v>
      </c>
      <c r="I730" s="333">
        <v>286000</v>
      </c>
      <c r="J730" s="325"/>
      <c r="K730" s="325"/>
      <c r="L730" s="330">
        <f t="shared" si="58"/>
        <v>6578000</v>
      </c>
      <c r="M730" s="354"/>
      <c r="N730" s="377"/>
      <c r="O730" s="384"/>
      <c r="P730" s="43"/>
    </row>
    <row r="731" spans="1:16" ht="15.75">
      <c r="A731" s="296"/>
      <c r="B731" s="295"/>
      <c r="C731" s="295"/>
      <c r="D731" s="295"/>
      <c r="E731" s="99" t="s">
        <v>512</v>
      </c>
      <c r="F731" s="325">
        <v>50</v>
      </c>
      <c r="G731" s="325" t="s">
        <v>513</v>
      </c>
      <c r="H731" s="325" t="s">
        <v>50</v>
      </c>
      <c r="I731" s="333">
        <v>9000</v>
      </c>
      <c r="J731" s="325"/>
      <c r="K731" s="325"/>
      <c r="L731" s="330">
        <f t="shared" si="58"/>
        <v>450000</v>
      </c>
      <c r="M731" s="354"/>
      <c r="N731" s="377"/>
      <c r="O731" s="384"/>
      <c r="P731" s="43"/>
    </row>
    <row r="732" spans="1:16" ht="15.75">
      <c r="A732" s="296"/>
      <c r="B732" s="295"/>
      <c r="C732" s="295"/>
      <c r="D732" s="295"/>
      <c r="E732" s="99" t="s">
        <v>514</v>
      </c>
      <c r="F732" s="325">
        <v>2</v>
      </c>
      <c r="G732" s="325" t="s">
        <v>515</v>
      </c>
      <c r="H732" s="325" t="s">
        <v>50</v>
      </c>
      <c r="I732" s="333">
        <v>40000</v>
      </c>
      <c r="J732" s="325"/>
      <c r="K732" s="325"/>
      <c r="L732" s="330">
        <f t="shared" si="58"/>
        <v>80000</v>
      </c>
      <c r="M732" s="354"/>
      <c r="N732" s="377"/>
      <c r="O732" s="384"/>
      <c r="P732" s="43"/>
    </row>
    <row r="733" spans="1:16" ht="15.75">
      <c r="A733" s="296"/>
      <c r="B733" s="295"/>
      <c r="C733" s="295"/>
      <c r="D733" s="295"/>
      <c r="E733" s="99" t="s">
        <v>516</v>
      </c>
      <c r="F733" s="325">
        <v>10</v>
      </c>
      <c r="G733" s="325" t="s">
        <v>515</v>
      </c>
      <c r="H733" s="325" t="s">
        <v>50</v>
      </c>
      <c r="I733" s="333">
        <v>35000</v>
      </c>
      <c r="J733" s="325"/>
      <c r="K733" s="325"/>
      <c r="L733" s="330">
        <f t="shared" si="58"/>
        <v>350000</v>
      </c>
      <c r="M733" s="354"/>
      <c r="N733" s="377"/>
      <c r="O733" s="384"/>
      <c r="P733" s="43"/>
    </row>
    <row r="734" spans="1:16" ht="15.75">
      <c r="A734" s="296"/>
      <c r="B734" s="295"/>
      <c r="C734" s="295"/>
      <c r="D734" s="295"/>
      <c r="E734" s="99" t="s">
        <v>517</v>
      </c>
      <c r="F734" s="325">
        <v>10</v>
      </c>
      <c r="G734" s="325" t="s">
        <v>518</v>
      </c>
      <c r="H734" s="325" t="s">
        <v>50</v>
      </c>
      <c r="I734" s="333">
        <v>12000</v>
      </c>
      <c r="J734" s="325"/>
      <c r="K734" s="325"/>
      <c r="L734" s="330">
        <f t="shared" si="58"/>
        <v>120000</v>
      </c>
      <c r="M734" s="354"/>
      <c r="N734" s="377"/>
      <c r="O734" s="384"/>
      <c r="P734" s="43"/>
    </row>
    <row r="735" spans="1:16" ht="15.75">
      <c r="A735" s="296"/>
      <c r="B735" s="295"/>
      <c r="C735" s="295"/>
      <c r="D735" s="295"/>
      <c r="E735" s="99" t="s">
        <v>520</v>
      </c>
      <c r="F735" s="325">
        <v>4</v>
      </c>
      <c r="G735" s="325" t="s">
        <v>515</v>
      </c>
      <c r="H735" s="325" t="s">
        <v>50</v>
      </c>
      <c r="I735" s="333">
        <v>25000</v>
      </c>
      <c r="J735" s="325"/>
      <c r="K735" s="325"/>
      <c r="L735" s="330">
        <f t="shared" si="58"/>
        <v>100000</v>
      </c>
      <c r="M735" s="354"/>
      <c r="N735" s="377"/>
      <c r="O735" s="384"/>
      <c r="P735" s="43"/>
    </row>
    <row r="736" spans="1:16" ht="15.75">
      <c r="A736" s="296"/>
      <c r="B736" s="295"/>
      <c r="C736" s="295"/>
      <c r="D736" s="295"/>
      <c r="E736" s="99"/>
      <c r="F736" s="325"/>
      <c r="G736" s="325"/>
      <c r="H736" s="333"/>
      <c r="I736" s="325"/>
      <c r="J736" s="325"/>
      <c r="K736" s="325"/>
      <c r="L736" s="330"/>
      <c r="M736" s="354"/>
      <c r="N736" s="377"/>
      <c r="O736" s="384"/>
      <c r="P736" s="43"/>
    </row>
    <row r="737" spans="1:16" ht="15.75">
      <c r="A737" s="296"/>
      <c r="B737" s="295"/>
      <c r="C737" s="295"/>
      <c r="D737" s="295"/>
      <c r="E737" s="293"/>
      <c r="F737" s="325"/>
      <c r="G737" s="325"/>
      <c r="H737" s="325"/>
      <c r="I737" s="333"/>
      <c r="J737" s="325"/>
      <c r="K737" s="325"/>
      <c r="L737" s="330"/>
      <c r="M737" s="354"/>
      <c r="N737" s="377"/>
      <c r="O737" s="384"/>
      <c r="P737" s="43"/>
    </row>
    <row r="738" spans="1:16" ht="15.75">
      <c r="A738" s="296"/>
      <c r="B738" s="295"/>
      <c r="C738" s="295"/>
      <c r="D738" s="295"/>
      <c r="E738" s="293"/>
      <c r="F738" s="325"/>
      <c r="G738" s="325"/>
      <c r="H738" s="325"/>
      <c r="I738" s="333"/>
      <c r="J738" s="325"/>
      <c r="K738" s="325"/>
      <c r="L738" s="330"/>
      <c r="M738" s="354"/>
      <c r="N738" s="377"/>
      <c r="O738" s="384"/>
      <c r="P738" s="43"/>
    </row>
    <row r="739" spans="1:16" ht="15.75">
      <c r="A739" s="296">
        <v>2</v>
      </c>
      <c r="B739" s="295">
        <v>2</v>
      </c>
      <c r="C739" s="295">
        <v>12</v>
      </c>
      <c r="D739" s="295"/>
      <c r="E739" s="964" t="s">
        <v>1047</v>
      </c>
      <c r="F739" s="965"/>
      <c r="G739" s="965"/>
      <c r="H739" s="965"/>
      <c r="I739" s="965"/>
      <c r="J739" s="965"/>
      <c r="K739" s="965"/>
      <c r="L739" s="966"/>
      <c r="M739" s="354">
        <f>M740+M756</f>
        <v>23163900</v>
      </c>
      <c r="N739" s="377"/>
      <c r="O739" s="384"/>
      <c r="P739" s="43" t="s">
        <v>587</v>
      </c>
    </row>
    <row r="740" spans="1:16" ht="15.75">
      <c r="A740" s="296">
        <v>2</v>
      </c>
      <c r="B740" s="295">
        <v>2</v>
      </c>
      <c r="C740" s="295">
        <v>12</v>
      </c>
      <c r="D740" s="295">
        <v>2</v>
      </c>
      <c r="E740" s="99" t="s">
        <v>82</v>
      </c>
      <c r="F740" s="325"/>
      <c r="G740" s="325"/>
      <c r="H740" s="325"/>
      <c r="I740" s="325"/>
      <c r="J740" s="325"/>
      <c r="K740" s="325"/>
      <c r="L740" s="330"/>
      <c r="M740" s="354">
        <f>SUM(M741:M755)</f>
        <v>8326500</v>
      </c>
      <c r="N740" s="377"/>
      <c r="O740" s="384"/>
      <c r="P740" s="43"/>
    </row>
    <row r="741" spans="1:16" ht="15.75">
      <c r="A741" s="296"/>
      <c r="B741" s="295"/>
      <c r="C741" s="295"/>
      <c r="D741" s="295"/>
      <c r="E741" s="99" t="s">
        <v>522</v>
      </c>
      <c r="F741" s="325"/>
      <c r="G741" s="325"/>
      <c r="H741" s="325"/>
      <c r="I741" s="325"/>
      <c r="J741" s="325">
        <v>18</v>
      </c>
      <c r="K741" s="325" t="s">
        <v>50</v>
      </c>
      <c r="L741" s="330">
        <v>20000</v>
      </c>
      <c r="M741" s="354">
        <f>J741*L741</f>
        <v>360000</v>
      </c>
      <c r="N741" s="377"/>
      <c r="O741" s="384"/>
      <c r="P741" s="43"/>
    </row>
    <row r="742" spans="1:16" ht="15.75">
      <c r="A742" s="296"/>
      <c r="B742" s="295"/>
      <c r="C742" s="295"/>
      <c r="D742" s="295"/>
      <c r="E742" s="293" t="s">
        <v>1124</v>
      </c>
      <c r="F742" s="325"/>
      <c r="G742" s="325"/>
      <c r="H742" s="325"/>
      <c r="I742" s="325"/>
      <c r="J742" s="325"/>
      <c r="K742" s="325"/>
      <c r="L742" s="330"/>
      <c r="M742" s="354"/>
      <c r="N742" s="377"/>
      <c r="O742" s="384"/>
      <c r="P742" s="43"/>
    </row>
    <row r="743" spans="1:16" ht="15.75">
      <c r="A743" s="296"/>
      <c r="B743" s="295"/>
      <c r="C743" s="295"/>
      <c r="D743" s="295"/>
      <c r="E743" s="293" t="s">
        <v>124</v>
      </c>
      <c r="F743" s="325">
        <v>1</v>
      </c>
      <c r="G743" s="325" t="s">
        <v>50</v>
      </c>
      <c r="H743" s="333">
        <v>300000</v>
      </c>
      <c r="I743" s="325" t="s">
        <v>50</v>
      </c>
      <c r="J743" s="325">
        <v>1</v>
      </c>
      <c r="K743" s="325"/>
      <c r="L743" s="330">
        <f>H743*J743*F743</f>
        <v>300000</v>
      </c>
      <c r="M743" s="354">
        <f>L743*F743</f>
        <v>300000</v>
      </c>
      <c r="N743" s="377"/>
      <c r="O743" s="384"/>
      <c r="P743" s="43"/>
    </row>
    <row r="744" spans="1:16" ht="15.75">
      <c r="A744" s="296"/>
      <c r="B744" s="295"/>
      <c r="C744" s="295"/>
      <c r="D744" s="295"/>
      <c r="E744" s="293" t="s">
        <v>125</v>
      </c>
      <c r="F744" s="325">
        <v>1</v>
      </c>
      <c r="G744" s="325" t="s">
        <v>50</v>
      </c>
      <c r="H744" s="333">
        <v>275000</v>
      </c>
      <c r="I744" s="325" t="s">
        <v>50</v>
      </c>
      <c r="J744" s="325">
        <v>1</v>
      </c>
      <c r="K744" s="325"/>
      <c r="L744" s="330">
        <f t="shared" ref="L744:L745" si="59">H744*J744*F744</f>
        <v>275000</v>
      </c>
      <c r="M744" s="354">
        <f>L744*F744</f>
        <v>275000</v>
      </c>
      <c r="N744" s="377"/>
      <c r="O744" s="384"/>
      <c r="P744" s="43"/>
    </row>
    <row r="745" spans="1:16" ht="15.75">
      <c r="A745" s="296"/>
      <c r="B745" s="295"/>
      <c r="C745" s="295"/>
      <c r="D745" s="295"/>
      <c r="E745" s="293" t="s">
        <v>126</v>
      </c>
      <c r="F745" s="325">
        <v>5</v>
      </c>
      <c r="G745" s="325" t="s">
        <v>50</v>
      </c>
      <c r="H745" s="333">
        <v>250000</v>
      </c>
      <c r="I745" s="325" t="s">
        <v>50</v>
      </c>
      <c r="J745" s="325">
        <v>1</v>
      </c>
      <c r="K745" s="325"/>
      <c r="L745" s="330">
        <f t="shared" si="59"/>
        <v>1250000</v>
      </c>
      <c r="M745" s="354">
        <f>L745</f>
        <v>1250000</v>
      </c>
      <c r="N745" s="377"/>
      <c r="O745" s="384"/>
      <c r="P745" s="43"/>
    </row>
    <row r="746" spans="1:16" ht="15.75">
      <c r="A746" s="296"/>
      <c r="B746" s="295"/>
      <c r="C746" s="295"/>
      <c r="D746" s="295"/>
      <c r="E746" s="293" t="s">
        <v>156</v>
      </c>
      <c r="F746" s="325">
        <v>1</v>
      </c>
      <c r="G746" s="325" t="s">
        <v>50</v>
      </c>
      <c r="H746" s="333">
        <v>200000</v>
      </c>
      <c r="I746" s="325" t="s">
        <v>50</v>
      </c>
      <c r="J746" s="325">
        <v>1</v>
      </c>
      <c r="K746" s="325"/>
      <c r="L746" s="330"/>
      <c r="M746" s="354">
        <f>F746*H746*J746</f>
        <v>200000</v>
      </c>
      <c r="N746" s="377"/>
      <c r="O746" s="384"/>
      <c r="P746" s="43"/>
    </row>
    <row r="747" spans="1:16" ht="15.75">
      <c r="A747" s="296"/>
      <c r="B747" s="295"/>
      <c r="C747" s="295"/>
      <c r="D747" s="295"/>
      <c r="E747" s="293" t="s">
        <v>127</v>
      </c>
      <c r="F747" s="325"/>
      <c r="G747" s="325"/>
      <c r="H747" s="333"/>
      <c r="I747" s="325"/>
      <c r="J747" s="325"/>
      <c r="K747" s="325"/>
      <c r="L747" s="330"/>
      <c r="M747" s="354">
        <v>50000</v>
      </c>
      <c r="N747" s="377"/>
      <c r="O747" s="384"/>
      <c r="P747" s="43"/>
    </row>
    <row r="748" spans="1:16" ht="15.75">
      <c r="A748" s="296"/>
      <c r="B748" s="295"/>
      <c r="C748" s="295"/>
      <c r="D748" s="295"/>
      <c r="E748" s="293" t="s">
        <v>128</v>
      </c>
      <c r="F748" s="325"/>
      <c r="G748" s="325"/>
      <c r="H748" s="333"/>
      <c r="I748" s="325"/>
      <c r="J748" s="325"/>
      <c r="K748" s="325"/>
      <c r="L748" s="330"/>
      <c r="M748" s="354">
        <v>50000</v>
      </c>
      <c r="N748" s="377"/>
      <c r="O748" s="384"/>
      <c r="P748" s="43"/>
    </row>
    <row r="749" spans="1:16" ht="15.75">
      <c r="A749" s="296"/>
      <c r="B749" s="295"/>
      <c r="C749" s="295"/>
      <c r="D749" s="295"/>
      <c r="E749" s="293" t="s">
        <v>502</v>
      </c>
      <c r="F749" s="325"/>
      <c r="G749" s="325"/>
      <c r="H749" s="333"/>
      <c r="I749" s="325"/>
      <c r="J749" s="325"/>
      <c r="K749" s="325"/>
      <c r="L749" s="330"/>
      <c r="M749" s="354">
        <v>50000</v>
      </c>
      <c r="N749" s="377"/>
      <c r="O749" s="384"/>
      <c r="P749" s="43"/>
    </row>
    <row r="750" spans="1:16" ht="15.75">
      <c r="A750" s="296"/>
      <c r="B750" s="295"/>
      <c r="C750" s="295"/>
      <c r="D750" s="295"/>
      <c r="E750" s="293" t="s">
        <v>503</v>
      </c>
      <c r="F750" s="325">
        <v>6</v>
      </c>
      <c r="G750" s="325" t="s">
        <v>50</v>
      </c>
      <c r="H750" s="333">
        <v>200000</v>
      </c>
      <c r="I750" s="325"/>
      <c r="J750" s="325"/>
      <c r="K750" s="325"/>
      <c r="L750" s="330"/>
      <c r="M750" s="354">
        <v>200000</v>
      </c>
      <c r="N750" s="377"/>
      <c r="O750" s="384"/>
      <c r="P750" s="43"/>
    </row>
    <row r="751" spans="1:16" ht="15.75">
      <c r="A751" s="296"/>
      <c r="B751" s="295"/>
      <c r="C751" s="295"/>
      <c r="D751" s="295"/>
      <c r="E751" s="293" t="s">
        <v>158</v>
      </c>
      <c r="F751" s="325"/>
      <c r="G751" s="325"/>
      <c r="H751" s="333"/>
      <c r="I751" s="325"/>
      <c r="J751" s="325"/>
      <c r="K751" s="325"/>
      <c r="L751" s="330"/>
      <c r="M751" s="354">
        <f>SUM(L752:L753)</f>
        <v>4841500</v>
      </c>
      <c r="N751" s="377"/>
      <c r="O751" s="384"/>
      <c r="P751" s="43"/>
    </row>
    <row r="752" spans="1:16" ht="15.75">
      <c r="A752" s="296"/>
      <c r="B752" s="295"/>
      <c r="C752" s="295"/>
      <c r="D752" s="295"/>
      <c r="E752" s="293" t="s">
        <v>160</v>
      </c>
      <c r="F752" s="325">
        <v>29</v>
      </c>
      <c r="G752" s="325" t="s">
        <v>504</v>
      </c>
      <c r="H752" s="333" t="s">
        <v>50</v>
      </c>
      <c r="I752" s="333">
        <v>62500</v>
      </c>
      <c r="J752" s="325"/>
      <c r="K752" s="325"/>
      <c r="L752" s="330">
        <f>F752*I752</f>
        <v>1812500</v>
      </c>
      <c r="M752" s="354"/>
      <c r="N752" s="377"/>
      <c r="O752" s="384"/>
      <c r="P752" s="43"/>
    </row>
    <row r="753" spans="1:16" ht="15.75">
      <c r="A753" s="296"/>
      <c r="B753" s="295"/>
      <c r="C753" s="295"/>
      <c r="D753" s="295"/>
      <c r="E753" s="293" t="s">
        <v>161</v>
      </c>
      <c r="F753" s="325">
        <v>65</v>
      </c>
      <c r="G753" s="325" t="s">
        <v>504</v>
      </c>
      <c r="H753" s="333" t="s">
        <v>50</v>
      </c>
      <c r="I753" s="333">
        <v>46600</v>
      </c>
      <c r="J753" s="325"/>
      <c r="K753" s="325"/>
      <c r="L753" s="330">
        <f>F753*I753</f>
        <v>3029000</v>
      </c>
      <c r="M753" s="354"/>
      <c r="N753" s="377"/>
      <c r="O753" s="384"/>
      <c r="P753" s="43"/>
    </row>
    <row r="754" spans="1:16" ht="15.75">
      <c r="A754" s="296"/>
      <c r="B754" s="295"/>
      <c r="C754" s="295"/>
      <c r="D754" s="295"/>
      <c r="E754" s="293" t="s">
        <v>505</v>
      </c>
      <c r="F754" s="325">
        <v>5</v>
      </c>
      <c r="G754" s="325" t="s">
        <v>506</v>
      </c>
      <c r="H754" s="325" t="s">
        <v>50</v>
      </c>
      <c r="I754" s="333">
        <v>150000</v>
      </c>
      <c r="J754" s="325"/>
      <c r="K754" s="325"/>
      <c r="L754" s="330"/>
      <c r="M754" s="354">
        <f>F754*I754</f>
        <v>750000</v>
      </c>
      <c r="N754" s="377"/>
      <c r="O754" s="384"/>
      <c r="P754" s="43"/>
    </row>
    <row r="755" spans="1:16" ht="15.75">
      <c r="A755" s="296"/>
      <c r="B755" s="295"/>
      <c r="C755" s="295"/>
      <c r="D755" s="295"/>
      <c r="E755" s="293"/>
      <c r="F755" s="325"/>
      <c r="G755" s="325"/>
      <c r="H755" s="325"/>
      <c r="I755" s="333"/>
      <c r="J755" s="325"/>
      <c r="K755" s="325"/>
      <c r="L755" s="330"/>
      <c r="M755" s="354"/>
      <c r="N755" s="377"/>
      <c r="O755" s="384"/>
      <c r="P755" s="43"/>
    </row>
    <row r="756" spans="1:16" ht="15.75">
      <c r="A756" s="296">
        <v>2</v>
      </c>
      <c r="B756" s="295">
        <v>2</v>
      </c>
      <c r="C756" s="295">
        <v>12</v>
      </c>
      <c r="D756" s="295">
        <v>3</v>
      </c>
      <c r="E756" s="99" t="s">
        <v>521</v>
      </c>
      <c r="F756" s="325"/>
      <c r="G756" s="325"/>
      <c r="H756" s="325"/>
      <c r="I756" s="333"/>
      <c r="J756" s="325"/>
      <c r="K756" s="325"/>
      <c r="L756" s="330"/>
      <c r="M756" s="354">
        <f>M757</f>
        <v>14837400</v>
      </c>
      <c r="N756" s="377"/>
      <c r="O756" s="384"/>
      <c r="P756" s="43"/>
    </row>
    <row r="757" spans="1:16" ht="15.75">
      <c r="A757" s="296"/>
      <c r="B757" s="295"/>
      <c r="C757" s="295"/>
      <c r="D757" s="295"/>
      <c r="E757" s="293" t="s">
        <v>1048</v>
      </c>
      <c r="F757" s="325"/>
      <c r="G757" s="325"/>
      <c r="H757" s="325"/>
      <c r="I757" s="333"/>
      <c r="J757" s="325"/>
      <c r="K757" s="325"/>
      <c r="L757" s="330"/>
      <c r="M757" s="354">
        <f>SUM(L758:L766)</f>
        <v>14837400</v>
      </c>
      <c r="N757" s="377"/>
      <c r="O757" s="384"/>
      <c r="P757" s="43"/>
    </row>
    <row r="758" spans="1:16" ht="15.75">
      <c r="A758" s="296"/>
      <c r="B758" s="295"/>
      <c r="C758" s="295"/>
      <c r="D758" s="295"/>
      <c r="E758" s="293" t="s">
        <v>507</v>
      </c>
      <c r="F758" s="325">
        <v>128</v>
      </c>
      <c r="G758" s="325" t="s">
        <v>508</v>
      </c>
      <c r="H758" s="325" t="s">
        <v>50</v>
      </c>
      <c r="I758" s="333">
        <v>55000</v>
      </c>
      <c r="J758" s="325"/>
      <c r="K758" s="325"/>
      <c r="L758" s="330">
        <f>F758*I758</f>
        <v>7040000</v>
      </c>
      <c r="M758" s="354"/>
      <c r="N758" s="377"/>
      <c r="O758" s="384"/>
      <c r="P758" s="43"/>
    </row>
    <row r="759" spans="1:16" ht="15.75">
      <c r="A759" s="296"/>
      <c r="B759" s="295"/>
      <c r="C759" s="295"/>
      <c r="D759" s="295"/>
      <c r="E759" s="293" t="s">
        <v>509</v>
      </c>
      <c r="F759" s="325">
        <v>17</v>
      </c>
      <c r="G759" s="325" t="s">
        <v>510</v>
      </c>
      <c r="H759" s="325" t="s">
        <v>50</v>
      </c>
      <c r="I759" s="333">
        <v>120000</v>
      </c>
      <c r="J759" s="325"/>
      <c r="K759" s="325"/>
      <c r="L759" s="330">
        <f t="shared" ref="L759:L766" si="60">F759*I759</f>
        <v>2040000</v>
      </c>
      <c r="M759" s="354"/>
      <c r="N759" s="377"/>
      <c r="O759" s="384"/>
      <c r="P759" s="43"/>
    </row>
    <row r="760" spans="1:16" ht="15.75">
      <c r="A760" s="296"/>
      <c r="B760" s="295"/>
      <c r="C760" s="295"/>
      <c r="D760" s="295"/>
      <c r="E760" s="99" t="s">
        <v>523</v>
      </c>
      <c r="F760" s="325">
        <v>37</v>
      </c>
      <c r="G760" s="325" t="s">
        <v>510</v>
      </c>
      <c r="H760" s="325" t="s">
        <v>50</v>
      </c>
      <c r="I760" s="333">
        <v>130200</v>
      </c>
      <c r="J760" s="325"/>
      <c r="K760" s="325"/>
      <c r="L760" s="330">
        <f t="shared" si="60"/>
        <v>4817400</v>
      </c>
      <c r="M760" s="354"/>
      <c r="N760" s="377"/>
      <c r="O760" s="384"/>
      <c r="P760" s="43"/>
    </row>
    <row r="761" spans="1:16" ht="15.75">
      <c r="A761" s="296"/>
      <c r="B761" s="295"/>
      <c r="C761" s="295"/>
      <c r="D761" s="295"/>
      <c r="E761" s="99" t="s">
        <v>524</v>
      </c>
      <c r="F761" s="325">
        <v>20</v>
      </c>
      <c r="G761" s="325" t="s">
        <v>515</v>
      </c>
      <c r="H761" s="325" t="s">
        <v>50</v>
      </c>
      <c r="I761" s="333">
        <v>12000</v>
      </c>
      <c r="J761" s="325"/>
      <c r="K761" s="325"/>
      <c r="L761" s="330">
        <f t="shared" si="60"/>
        <v>240000</v>
      </c>
      <c r="M761" s="354"/>
      <c r="N761" s="377"/>
      <c r="O761" s="384"/>
      <c r="P761" s="43"/>
    </row>
    <row r="762" spans="1:16" ht="15.75">
      <c r="A762" s="296"/>
      <c r="B762" s="295"/>
      <c r="C762" s="295"/>
      <c r="D762" s="295"/>
      <c r="E762" s="293" t="s">
        <v>514</v>
      </c>
      <c r="F762" s="325">
        <v>2</v>
      </c>
      <c r="G762" s="325" t="s">
        <v>515</v>
      </c>
      <c r="H762" s="325" t="s">
        <v>50</v>
      </c>
      <c r="I762" s="333">
        <v>40000</v>
      </c>
      <c r="J762" s="325"/>
      <c r="K762" s="325"/>
      <c r="L762" s="330">
        <f t="shared" si="60"/>
        <v>80000</v>
      </c>
      <c r="M762" s="354"/>
      <c r="N762" s="377"/>
      <c r="O762" s="384"/>
      <c r="P762" s="43"/>
    </row>
    <row r="763" spans="1:16" ht="15.75">
      <c r="A763" s="296"/>
      <c r="B763" s="295"/>
      <c r="C763" s="295"/>
      <c r="D763" s="295"/>
      <c r="E763" s="99" t="s">
        <v>525</v>
      </c>
      <c r="F763" s="325">
        <v>1</v>
      </c>
      <c r="G763" s="325" t="s">
        <v>515</v>
      </c>
      <c r="H763" s="325" t="s">
        <v>50</v>
      </c>
      <c r="I763" s="333">
        <v>50000</v>
      </c>
      <c r="J763" s="325"/>
      <c r="K763" s="325"/>
      <c r="L763" s="330">
        <f t="shared" si="60"/>
        <v>50000</v>
      </c>
      <c r="M763" s="354"/>
      <c r="N763" s="377"/>
      <c r="O763" s="384"/>
      <c r="P763" s="43"/>
    </row>
    <row r="764" spans="1:16" ht="15.75">
      <c r="A764" s="296"/>
      <c r="B764" s="295"/>
      <c r="C764" s="295"/>
      <c r="D764" s="295"/>
      <c r="E764" s="293" t="s">
        <v>516</v>
      </c>
      <c r="F764" s="325">
        <v>10</v>
      </c>
      <c r="G764" s="325" t="s">
        <v>515</v>
      </c>
      <c r="H764" s="325" t="s">
        <v>50</v>
      </c>
      <c r="I764" s="333">
        <v>35000</v>
      </c>
      <c r="J764" s="325"/>
      <c r="K764" s="325"/>
      <c r="L764" s="330">
        <f t="shared" si="60"/>
        <v>350000</v>
      </c>
      <c r="M764" s="354"/>
      <c r="N764" s="377"/>
      <c r="O764" s="384"/>
      <c r="P764" s="43"/>
    </row>
    <row r="765" spans="1:16" ht="15.75">
      <c r="A765" s="296"/>
      <c r="B765" s="295"/>
      <c r="C765" s="295"/>
      <c r="D765" s="295"/>
      <c r="E765" s="293" t="s">
        <v>517</v>
      </c>
      <c r="F765" s="325">
        <v>10</v>
      </c>
      <c r="G765" s="325" t="s">
        <v>518</v>
      </c>
      <c r="H765" s="325" t="s">
        <v>50</v>
      </c>
      <c r="I765" s="333">
        <v>12000</v>
      </c>
      <c r="J765" s="325"/>
      <c r="K765" s="325"/>
      <c r="L765" s="330">
        <f t="shared" si="60"/>
        <v>120000</v>
      </c>
      <c r="M765" s="354"/>
      <c r="N765" s="377"/>
      <c r="O765" s="384"/>
      <c r="P765" s="43"/>
    </row>
    <row r="766" spans="1:16" ht="15.75">
      <c r="A766" s="296"/>
      <c r="B766" s="295"/>
      <c r="C766" s="295"/>
      <c r="D766" s="295"/>
      <c r="E766" s="293" t="s">
        <v>520</v>
      </c>
      <c r="F766" s="325">
        <v>4</v>
      </c>
      <c r="G766" s="325" t="s">
        <v>515</v>
      </c>
      <c r="H766" s="325" t="s">
        <v>50</v>
      </c>
      <c r="I766" s="333">
        <v>25000</v>
      </c>
      <c r="J766" s="325"/>
      <c r="K766" s="325"/>
      <c r="L766" s="330">
        <f t="shared" si="60"/>
        <v>100000</v>
      </c>
      <c r="M766" s="354"/>
      <c r="N766" s="377"/>
      <c r="O766" s="384"/>
      <c r="P766" s="43"/>
    </row>
    <row r="767" spans="1:16" ht="15.75">
      <c r="A767" s="296"/>
      <c r="B767" s="295"/>
      <c r="C767" s="295"/>
      <c r="D767" s="295"/>
      <c r="E767" s="293"/>
      <c r="F767" s="325"/>
      <c r="G767" s="325"/>
      <c r="H767" s="325"/>
      <c r="I767" s="333"/>
      <c r="J767" s="325"/>
      <c r="K767" s="325"/>
      <c r="L767" s="330"/>
      <c r="M767" s="354"/>
      <c r="N767" s="377"/>
      <c r="O767" s="384"/>
      <c r="P767" s="43"/>
    </row>
    <row r="768" spans="1:16" ht="15.75">
      <c r="A768" s="296"/>
      <c r="B768" s="295"/>
      <c r="C768" s="295"/>
      <c r="D768" s="295"/>
      <c r="E768" s="293"/>
      <c r="F768" s="325"/>
      <c r="G768" s="325"/>
      <c r="H768" s="325"/>
      <c r="I768" s="333"/>
      <c r="J768" s="325"/>
      <c r="K768" s="325"/>
      <c r="L768" s="330"/>
      <c r="M768" s="354"/>
      <c r="N768" s="377"/>
      <c r="O768" s="384"/>
      <c r="P768" s="43"/>
    </row>
    <row r="769" spans="1:16" ht="15.75">
      <c r="A769" s="296">
        <v>2</v>
      </c>
      <c r="B769" s="295">
        <v>2</v>
      </c>
      <c r="C769" s="295">
        <v>13</v>
      </c>
      <c r="D769" s="295"/>
      <c r="E769" s="964" t="s">
        <v>1049</v>
      </c>
      <c r="F769" s="965"/>
      <c r="G769" s="965"/>
      <c r="H769" s="965"/>
      <c r="I769" s="965"/>
      <c r="J769" s="965"/>
      <c r="K769" s="965"/>
      <c r="L769" s="966"/>
      <c r="M769" s="354">
        <f>M770+M786</f>
        <v>23163900</v>
      </c>
      <c r="N769" s="377"/>
      <c r="O769" s="384"/>
      <c r="P769" s="43" t="s">
        <v>587</v>
      </c>
    </row>
    <row r="770" spans="1:16" ht="15.75">
      <c r="A770" s="296">
        <v>2</v>
      </c>
      <c r="B770" s="295">
        <v>2</v>
      </c>
      <c r="C770" s="295">
        <v>13</v>
      </c>
      <c r="D770" s="295">
        <v>2</v>
      </c>
      <c r="E770" s="99" t="s">
        <v>82</v>
      </c>
      <c r="F770" s="325"/>
      <c r="G770" s="325"/>
      <c r="H770" s="325"/>
      <c r="I770" s="325"/>
      <c r="J770" s="325"/>
      <c r="K770" s="325"/>
      <c r="L770" s="330"/>
      <c r="M770" s="354">
        <f>SUM(M771:M785)</f>
        <v>8326500</v>
      </c>
      <c r="N770" s="377"/>
      <c r="O770" s="384"/>
      <c r="P770" s="43"/>
    </row>
    <row r="771" spans="1:16" ht="15.75">
      <c r="A771" s="296"/>
      <c r="B771" s="295"/>
      <c r="C771" s="295"/>
      <c r="D771" s="295"/>
      <c r="E771" s="99" t="s">
        <v>522</v>
      </c>
      <c r="F771" s="325"/>
      <c r="G771" s="325"/>
      <c r="H771" s="325"/>
      <c r="I771" s="325"/>
      <c r="J771" s="325">
        <v>18</v>
      </c>
      <c r="K771" s="325" t="s">
        <v>50</v>
      </c>
      <c r="L771" s="330">
        <v>20000</v>
      </c>
      <c r="M771" s="354">
        <f>J771*L771</f>
        <v>360000</v>
      </c>
      <c r="N771" s="377"/>
      <c r="O771" s="384"/>
      <c r="P771" s="43"/>
    </row>
    <row r="772" spans="1:16" ht="15.75">
      <c r="A772" s="296"/>
      <c r="B772" s="295"/>
      <c r="C772" s="295"/>
      <c r="D772" s="295"/>
      <c r="E772" s="293" t="s">
        <v>1124</v>
      </c>
      <c r="F772" s="325"/>
      <c r="G772" s="325"/>
      <c r="H772" s="325"/>
      <c r="I772" s="325"/>
      <c r="J772" s="325"/>
      <c r="K772" s="325"/>
      <c r="L772" s="330"/>
      <c r="M772" s="354"/>
      <c r="N772" s="377"/>
      <c r="O772" s="384"/>
      <c r="P772" s="43"/>
    </row>
    <row r="773" spans="1:16" ht="15.75">
      <c r="A773" s="296"/>
      <c r="B773" s="295"/>
      <c r="C773" s="295"/>
      <c r="D773" s="295"/>
      <c r="E773" s="293" t="s">
        <v>124</v>
      </c>
      <c r="F773" s="325">
        <v>1</v>
      </c>
      <c r="G773" s="325" t="s">
        <v>50</v>
      </c>
      <c r="H773" s="333">
        <v>300000</v>
      </c>
      <c r="I773" s="325" t="s">
        <v>50</v>
      </c>
      <c r="J773" s="325">
        <v>1</v>
      </c>
      <c r="K773" s="325"/>
      <c r="L773" s="330">
        <f>H773*J773*F773</f>
        <v>300000</v>
      </c>
      <c r="M773" s="354">
        <f>L773*F773</f>
        <v>300000</v>
      </c>
      <c r="N773" s="377"/>
      <c r="O773" s="384"/>
      <c r="P773" s="43"/>
    </row>
    <row r="774" spans="1:16" ht="15.75">
      <c r="A774" s="296"/>
      <c r="B774" s="295"/>
      <c r="C774" s="295"/>
      <c r="D774" s="295"/>
      <c r="E774" s="293" t="s">
        <v>125</v>
      </c>
      <c r="F774" s="325">
        <v>1</v>
      </c>
      <c r="G774" s="325" t="s">
        <v>50</v>
      </c>
      <c r="H774" s="333">
        <v>275000</v>
      </c>
      <c r="I774" s="325" t="s">
        <v>50</v>
      </c>
      <c r="J774" s="325">
        <v>1</v>
      </c>
      <c r="K774" s="325"/>
      <c r="L774" s="330">
        <f t="shared" ref="L774:L775" si="61">H774*J774*F774</f>
        <v>275000</v>
      </c>
      <c r="M774" s="354">
        <f>L774*F774</f>
        <v>275000</v>
      </c>
      <c r="N774" s="377"/>
      <c r="O774" s="384"/>
      <c r="P774" s="43"/>
    </row>
    <row r="775" spans="1:16" ht="15.75">
      <c r="A775" s="296"/>
      <c r="B775" s="295"/>
      <c r="C775" s="295"/>
      <c r="D775" s="295"/>
      <c r="E775" s="293" t="s">
        <v>126</v>
      </c>
      <c r="F775" s="325">
        <v>5</v>
      </c>
      <c r="G775" s="325" t="s">
        <v>50</v>
      </c>
      <c r="H775" s="333">
        <v>250000</v>
      </c>
      <c r="I775" s="325" t="s">
        <v>50</v>
      </c>
      <c r="J775" s="325">
        <v>1</v>
      </c>
      <c r="K775" s="325"/>
      <c r="L775" s="330">
        <f t="shared" si="61"/>
        <v>1250000</v>
      </c>
      <c r="M775" s="354">
        <f>L775</f>
        <v>1250000</v>
      </c>
      <c r="N775" s="377"/>
      <c r="O775" s="384"/>
      <c r="P775" s="43"/>
    </row>
    <row r="776" spans="1:16" ht="15.75">
      <c r="A776" s="296"/>
      <c r="B776" s="295"/>
      <c r="C776" s="295"/>
      <c r="D776" s="295"/>
      <c r="E776" s="293" t="s">
        <v>156</v>
      </c>
      <c r="F776" s="325">
        <v>1</v>
      </c>
      <c r="G776" s="325" t="s">
        <v>50</v>
      </c>
      <c r="H776" s="333">
        <v>200000</v>
      </c>
      <c r="I776" s="325" t="s">
        <v>50</v>
      </c>
      <c r="J776" s="325">
        <v>1</v>
      </c>
      <c r="K776" s="325"/>
      <c r="L776" s="330"/>
      <c r="M776" s="354">
        <f>F776*H776*J776</f>
        <v>200000</v>
      </c>
      <c r="N776" s="377"/>
      <c r="O776" s="384"/>
      <c r="P776" s="43"/>
    </row>
    <row r="777" spans="1:16" ht="15.75">
      <c r="A777" s="296"/>
      <c r="B777" s="295"/>
      <c r="C777" s="295"/>
      <c r="D777" s="295"/>
      <c r="E777" s="293" t="s">
        <v>127</v>
      </c>
      <c r="F777" s="325"/>
      <c r="G777" s="325"/>
      <c r="H777" s="333"/>
      <c r="I777" s="325"/>
      <c r="J777" s="325"/>
      <c r="K777" s="325"/>
      <c r="L777" s="330"/>
      <c r="M777" s="354">
        <v>50000</v>
      </c>
      <c r="N777" s="377"/>
      <c r="O777" s="384"/>
      <c r="P777" s="43"/>
    </row>
    <row r="778" spans="1:16" ht="15.75">
      <c r="A778" s="296"/>
      <c r="B778" s="295"/>
      <c r="C778" s="295"/>
      <c r="D778" s="295"/>
      <c r="E778" s="293" t="s">
        <v>128</v>
      </c>
      <c r="F778" s="325"/>
      <c r="G778" s="325"/>
      <c r="H778" s="333"/>
      <c r="I778" s="325"/>
      <c r="J778" s="325"/>
      <c r="K778" s="325"/>
      <c r="L778" s="330"/>
      <c r="M778" s="354">
        <v>50000</v>
      </c>
      <c r="N778" s="377"/>
      <c r="O778" s="384"/>
      <c r="P778" s="43"/>
    </row>
    <row r="779" spans="1:16" ht="15.75">
      <c r="A779" s="296"/>
      <c r="B779" s="295"/>
      <c r="C779" s="295"/>
      <c r="D779" s="295"/>
      <c r="E779" s="293" t="s">
        <v>502</v>
      </c>
      <c r="F779" s="325"/>
      <c r="G779" s="325"/>
      <c r="H779" s="333"/>
      <c r="I779" s="325"/>
      <c r="J779" s="325"/>
      <c r="K779" s="325"/>
      <c r="L779" s="330"/>
      <c r="M779" s="354">
        <v>50000</v>
      </c>
      <c r="N779" s="377"/>
      <c r="O779" s="384"/>
      <c r="P779" s="43"/>
    </row>
    <row r="780" spans="1:16" ht="15.75">
      <c r="A780" s="296"/>
      <c r="B780" s="295"/>
      <c r="C780" s="295"/>
      <c r="D780" s="295"/>
      <c r="E780" s="293" t="s">
        <v>503</v>
      </c>
      <c r="F780" s="325">
        <v>6</v>
      </c>
      <c r="G780" s="325" t="s">
        <v>50</v>
      </c>
      <c r="H780" s="333">
        <v>200000</v>
      </c>
      <c r="I780" s="325"/>
      <c r="J780" s="325"/>
      <c r="K780" s="325"/>
      <c r="L780" s="330"/>
      <c r="M780" s="354">
        <v>200000</v>
      </c>
      <c r="N780" s="377"/>
      <c r="O780" s="384"/>
      <c r="P780" s="43"/>
    </row>
    <row r="781" spans="1:16" ht="15.75">
      <c r="A781" s="296"/>
      <c r="B781" s="295"/>
      <c r="C781" s="295"/>
      <c r="D781" s="295"/>
      <c r="E781" s="293" t="s">
        <v>158</v>
      </c>
      <c r="F781" s="325"/>
      <c r="G781" s="325"/>
      <c r="H781" s="333"/>
      <c r="I781" s="325"/>
      <c r="J781" s="325"/>
      <c r="K781" s="325"/>
      <c r="L781" s="330"/>
      <c r="M781" s="354">
        <f>SUM(L782:L783)</f>
        <v>4841500</v>
      </c>
      <c r="N781" s="377"/>
      <c r="O781" s="384"/>
      <c r="P781" s="43"/>
    </row>
    <row r="782" spans="1:16" ht="15.75">
      <c r="A782" s="296"/>
      <c r="B782" s="295"/>
      <c r="C782" s="295"/>
      <c r="D782" s="295"/>
      <c r="E782" s="293" t="s">
        <v>160</v>
      </c>
      <c r="F782" s="325">
        <v>29</v>
      </c>
      <c r="G782" s="325" t="s">
        <v>504</v>
      </c>
      <c r="H782" s="333" t="s">
        <v>50</v>
      </c>
      <c r="I782" s="333">
        <v>62500</v>
      </c>
      <c r="J782" s="325"/>
      <c r="K782" s="325"/>
      <c r="L782" s="330">
        <f>F782*I782</f>
        <v>1812500</v>
      </c>
      <c r="M782" s="354"/>
      <c r="N782" s="377"/>
      <c r="O782" s="384"/>
      <c r="P782" s="43"/>
    </row>
    <row r="783" spans="1:16" ht="15.75">
      <c r="A783" s="296"/>
      <c r="B783" s="295"/>
      <c r="C783" s="295"/>
      <c r="D783" s="295"/>
      <c r="E783" s="293" t="s">
        <v>161</v>
      </c>
      <c r="F783" s="325">
        <v>65</v>
      </c>
      <c r="G783" s="325" t="s">
        <v>504</v>
      </c>
      <c r="H783" s="333" t="s">
        <v>50</v>
      </c>
      <c r="I783" s="333">
        <v>46600</v>
      </c>
      <c r="J783" s="325"/>
      <c r="K783" s="325"/>
      <c r="L783" s="330">
        <f>F783*I783</f>
        <v>3029000</v>
      </c>
      <c r="M783" s="354"/>
      <c r="N783" s="377"/>
      <c r="O783" s="384"/>
      <c r="P783" s="43"/>
    </row>
    <row r="784" spans="1:16" ht="15.75">
      <c r="A784" s="296"/>
      <c r="B784" s="295"/>
      <c r="C784" s="295"/>
      <c r="D784" s="295"/>
      <c r="E784" s="293" t="s">
        <v>505</v>
      </c>
      <c r="F784" s="325">
        <v>5</v>
      </c>
      <c r="G784" s="325" t="s">
        <v>506</v>
      </c>
      <c r="H784" s="325" t="s">
        <v>50</v>
      </c>
      <c r="I784" s="333">
        <v>150000</v>
      </c>
      <c r="J784" s="325"/>
      <c r="K784" s="325"/>
      <c r="L784" s="330"/>
      <c r="M784" s="354">
        <f>F784*I784</f>
        <v>750000</v>
      </c>
      <c r="N784" s="377"/>
      <c r="O784" s="384"/>
      <c r="P784" s="43"/>
    </row>
    <row r="785" spans="1:16" ht="15.75">
      <c r="A785" s="296"/>
      <c r="B785" s="295"/>
      <c r="C785" s="295"/>
      <c r="D785" s="295"/>
      <c r="E785" s="293"/>
      <c r="F785" s="325"/>
      <c r="G785" s="325"/>
      <c r="H785" s="325"/>
      <c r="I785" s="333"/>
      <c r="J785" s="325"/>
      <c r="K785" s="325"/>
      <c r="L785" s="330"/>
      <c r="M785" s="354"/>
      <c r="N785" s="377"/>
      <c r="O785" s="384"/>
      <c r="P785" s="43"/>
    </row>
    <row r="786" spans="1:16" ht="15.75">
      <c r="A786" s="296">
        <v>2</v>
      </c>
      <c r="B786" s="295">
        <v>2</v>
      </c>
      <c r="C786" s="295">
        <v>13</v>
      </c>
      <c r="D786" s="295">
        <v>3</v>
      </c>
      <c r="E786" s="99" t="s">
        <v>521</v>
      </c>
      <c r="F786" s="325"/>
      <c r="G786" s="325"/>
      <c r="H786" s="325"/>
      <c r="I786" s="333"/>
      <c r="J786" s="325"/>
      <c r="K786" s="325"/>
      <c r="L786" s="330"/>
      <c r="M786" s="354">
        <f>M787</f>
        <v>14837400</v>
      </c>
      <c r="N786" s="377"/>
      <c r="O786" s="384"/>
      <c r="P786" s="43"/>
    </row>
    <row r="787" spans="1:16" ht="15.75">
      <c r="A787" s="296"/>
      <c r="B787" s="295"/>
      <c r="C787" s="295"/>
      <c r="D787" s="295"/>
      <c r="E787" s="293" t="s">
        <v>1048</v>
      </c>
      <c r="F787" s="325"/>
      <c r="G787" s="325"/>
      <c r="H787" s="325"/>
      <c r="I787" s="333"/>
      <c r="J787" s="325"/>
      <c r="K787" s="325"/>
      <c r="L787" s="330"/>
      <c r="M787" s="354">
        <f>SUM(L788:L796)</f>
        <v>14837400</v>
      </c>
      <c r="N787" s="377"/>
      <c r="O787" s="384"/>
      <c r="P787" s="43"/>
    </row>
    <row r="788" spans="1:16" ht="15.75">
      <c r="A788" s="296"/>
      <c r="B788" s="295"/>
      <c r="C788" s="295"/>
      <c r="D788" s="295"/>
      <c r="E788" s="293" t="s">
        <v>507</v>
      </c>
      <c r="F788" s="325">
        <v>128</v>
      </c>
      <c r="G788" s="325" t="s">
        <v>508</v>
      </c>
      <c r="H788" s="325" t="s">
        <v>50</v>
      </c>
      <c r="I788" s="333">
        <v>55000</v>
      </c>
      <c r="J788" s="325"/>
      <c r="K788" s="325"/>
      <c r="L788" s="330">
        <f>F788*I788</f>
        <v>7040000</v>
      </c>
      <c r="M788" s="354"/>
      <c r="N788" s="377"/>
      <c r="O788" s="384"/>
      <c r="P788" s="43"/>
    </row>
    <row r="789" spans="1:16" ht="15.75">
      <c r="A789" s="296"/>
      <c r="B789" s="295"/>
      <c r="C789" s="295"/>
      <c r="D789" s="295"/>
      <c r="E789" s="293" t="s">
        <v>509</v>
      </c>
      <c r="F789" s="325">
        <v>17</v>
      </c>
      <c r="G789" s="325" t="s">
        <v>510</v>
      </c>
      <c r="H789" s="325" t="s">
        <v>50</v>
      </c>
      <c r="I789" s="333">
        <v>120000</v>
      </c>
      <c r="J789" s="325"/>
      <c r="K789" s="325"/>
      <c r="L789" s="330">
        <f t="shared" ref="L789:L796" si="62">F789*I789</f>
        <v>2040000</v>
      </c>
      <c r="M789" s="354"/>
      <c r="N789" s="377"/>
      <c r="O789" s="384"/>
      <c r="P789" s="43"/>
    </row>
    <row r="790" spans="1:16" ht="15.75">
      <c r="A790" s="296"/>
      <c r="B790" s="295"/>
      <c r="C790" s="295"/>
      <c r="D790" s="295"/>
      <c r="E790" s="99" t="s">
        <v>523</v>
      </c>
      <c r="F790" s="325">
        <v>37</v>
      </c>
      <c r="G790" s="325" t="s">
        <v>510</v>
      </c>
      <c r="H790" s="325" t="s">
        <v>50</v>
      </c>
      <c r="I790" s="333">
        <v>130200</v>
      </c>
      <c r="J790" s="325"/>
      <c r="K790" s="325"/>
      <c r="L790" s="330">
        <f t="shared" si="62"/>
        <v>4817400</v>
      </c>
      <c r="M790" s="354"/>
      <c r="N790" s="377"/>
      <c r="O790" s="384"/>
      <c r="P790" s="43"/>
    </row>
    <row r="791" spans="1:16" ht="15.75">
      <c r="A791" s="296"/>
      <c r="B791" s="295"/>
      <c r="C791" s="295"/>
      <c r="D791" s="295"/>
      <c r="E791" s="99" t="s">
        <v>524</v>
      </c>
      <c r="F791" s="325">
        <v>20</v>
      </c>
      <c r="G791" s="325" t="s">
        <v>515</v>
      </c>
      <c r="H791" s="325" t="s">
        <v>50</v>
      </c>
      <c r="I791" s="333">
        <v>12000</v>
      </c>
      <c r="J791" s="325"/>
      <c r="K791" s="325"/>
      <c r="L791" s="330">
        <f t="shared" si="62"/>
        <v>240000</v>
      </c>
      <c r="M791" s="354"/>
      <c r="N791" s="377"/>
      <c r="O791" s="384"/>
      <c r="P791" s="43"/>
    </row>
    <row r="792" spans="1:16" ht="15.75">
      <c r="A792" s="296"/>
      <c r="B792" s="295"/>
      <c r="C792" s="295"/>
      <c r="D792" s="295"/>
      <c r="E792" s="293" t="s">
        <v>514</v>
      </c>
      <c r="F792" s="325">
        <v>2</v>
      </c>
      <c r="G792" s="325" t="s">
        <v>515</v>
      </c>
      <c r="H792" s="325" t="s">
        <v>50</v>
      </c>
      <c r="I792" s="333">
        <v>40000</v>
      </c>
      <c r="J792" s="325"/>
      <c r="K792" s="325"/>
      <c r="L792" s="330">
        <f t="shared" si="62"/>
        <v>80000</v>
      </c>
      <c r="M792" s="354"/>
      <c r="N792" s="377"/>
      <c r="O792" s="384"/>
      <c r="P792" s="43"/>
    </row>
    <row r="793" spans="1:16" ht="15.75">
      <c r="A793" s="296"/>
      <c r="B793" s="295"/>
      <c r="C793" s="295"/>
      <c r="D793" s="295"/>
      <c r="E793" s="99" t="s">
        <v>525</v>
      </c>
      <c r="F793" s="325">
        <v>1</v>
      </c>
      <c r="G793" s="325" t="s">
        <v>515</v>
      </c>
      <c r="H793" s="325" t="s">
        <v>50</v>
      </c>
      <c r="I793" s="333">
        <v>50000</v>
      </c>
      <c r="J793" s="325"/>
      <c r="K793" s="325"/>
      <c r="L793" s="330">
        <f t="shared" si="62"/>
        <v>50000</v>
      </c>
      <c r="M793" s="354"/>
      <c r="N793" s="377"/>
      <c r="O793" s="384"/>
      <c r="P793" s="43"/>
    </row>
    <row r="794" spans="1:16" ht="15.75">
      <c r="A794" s="296"/>
      <c r="B794" s="295"/>
      <c r="C794" s="295"/>
      <c r="D794" s="295"/>
      <c r="E794" s="293" t="s">
        <v>516</v>
      </c>
      <c r="F794" s="325">
        <v>10</v>
      </c>
      <c r="G794" s="325" t="s">
        <v>515</v>
      </c>
      <c r="H794" s="325" t="s">
        <v>50</v>
      </c>
      <c r="I794" s="333">
        <v>35000</v>
      </c>
      <c r="J794" s="325"/>
      <c r="K794" s="325"/>
      <c r="L794" s="330">
        <f t="shared" si="62"/>
        <v>350000</v>
      </c>
      <c r="M794" s="354"/>
      <c r="N794" s="377"/>
      <c r="O794" s="384"/>
      <c r="P794" s="43"/>
    </row>
    <row r="795" spans="1:16" ht="15.75">
      <c r="A795" s="296"/>
      <c r="B795" s="295"/>
      <c r="C795" s="295"/>
      <c r="D795" s="295"/>
      <c r="E795" s="293" t="s">
        <v>517</v>
      </c>
      <c r="F795" s="325">
        <v>10</v>
      </c>
      <c r="G795" s="325" t="s">
        <v>518</v>
      </c>
      <c r="H795" s="325" t="s">
        <v>50</v>
      </c>
      <c r="I795" s="333">
        <v>12000</v>
      </c>
      <c r="J795" s="325"/>
      <c r="K795" s="325"/>
      <c r="L795" s="330">
        <f t="shared" si="62"/>
        <v>120000</v>
      </c>
      <c r="M795" s="354"/>
      <c r="N795" s="377"/>
      <c r="O795" s="384"/>
      <c r="P795" s="43"/>
    </row>
    <row r="796" spans="1:16" ht="15.75">
      <c r="A796" s="296"/>
      <c r="B796" s="295"/>
      <c r="C796" s="295"/>
      <c r="D796" s="295"/>
      <c r="E796" s="293" t="s">
        <v>520</v>
      </c>
      <c r="F796" s="325">
        <v>4</v>
      </c>
      <c r="G796" s="325" t="s">
        <v>515</v>
      </c>
      <c r="H796" s="325" t="s">
        <v>50</v>
      </c>
      <c r="I796" s="333">
        <v>25000</v>
      </c>
      <c r="J796" s="325"/>
      <c r="K796" s="325"/>
      <c r="L796" s="330">
        <f t="shared" si="62"/>
        <v>100000</v>
      </c>
      <c r="M796" s="354"/>
      <c r="N796" s="377"/>
      <c r="O796" s="384"/>
      <c r="P796" s="43"/>
    </row>
    <row r="797" spans="1:16" ht="15.75">
      <c r="A797" s="296"/>
      <c r="B797" s="295"/>
      <c r="C797" s="295"/>
      <c r="D797" s="295"/>
      <c r="E797" s="293"/>
      <c r="F797" s="325"/>
      <c r="G797" s="325"/>
      <c r="H797" s="325"/>
      <c r="I797" s="333"/>
      <c r="J797" s="325"/>
      <c r="K797" s="325"/>
      <c r="L797" s="330"/>
      <c r="M797" s="354"/>
      <c r="N797" s="377"/>
      <c r="O797" s="384"/>
      <c r="P797" s="43"/>
    </row>
    <row r="798" spans="1:16" ht="15.75">
      <c r="A798" s="296"/>
      <c r="B798" s="295"/>
      <c r="C798" s="295"/>
      <c r="D798" s="295"/>
      <c r="E798" s="293"/>
      <c r="F798" s="325"/>
      <c r="G798" s="325"/>
      <c r="H798" s="325"/>
      <c r="I798" s="333"/>
      <c r="J798" s="325"/>
      <c r="K798" s="325"/>
      <c r="L798" s="330"/>
      <c r="M798" s="354"/>
      <c r="N798" s="377"/>
      <c r="O798" s="384"/>
      <c r="P798" s="43"/>
    </row>
    <row r="799" spans="1:16" ht="15.75">
      <c r="A799" s="296">
        <v>2</v>
      </c>
      <c r="B799" s="295">
        <v>2</v>
      </c>
      <c r="C799" s="295">
        <v>14</v>
      </c>
      <c r="D799" s="295"/>
      <c r="E799" s="964" t="s">
        <v>1050</v>
      </c>
      <c r="F799" s="965"/>
      <c r="G799" s="965"/>
      <c r="H799" s="965"/>
      <c r="I799" s="965"/>
      <c r="J799" s="965"/>
      <c r="K799" s="965"/>
      <c r="L799" s="966"/>
      <c r="M799" s="354">
        <f>M800+M816</f>
        <v>23163900</v>
      </c>
      <c r="N799" s="377"/>
      <c r="O799" s="384"/>
      <c r="P799" s="43" t="s">
        <v>587</v>
      </c>
    </row>
    <row r="800" spans="1:16" ht="15.75">
      <c r="A800" s="296">
        <v>2</v>
      </c>
      <c r="B800" s="295">
        <v>2</v>
      </c>
      <c r="C800" s="295">
        <v>14</v>
      </c>
      <c r="D800" s="295">
        <v>2</v>
      </c>
      <c r="E800" s="99" t="s">
        <v>82</v>
      </c>
      <c r="F800" s="325"/>
      <c r="G800" s="325"/>
      <c r="H800" s="325"/>
      <c r="I800" s="325"/>
      <c r="J800" s="325"/>
      <c r="K800" s="325"/>
      <c r="L800" s="330"/>
      <c r="M800" s="354">
        <f>SUM(M801:M815)</f>
        <v>8326500</v>
      </c>
      <c r="N800" s="377"/>
      <c r="O800" s="384"/>
      <c r="P800" s="43"/>
    </row>
    <row r="801" spans="1:16" ht="15.75">
      <c r="A801" s="296"/>
      <c r="B801" s="295"/>
      <c r="C801" s="295"/>
      <c r="D801" s="295"/>
      <c r="E801" s="99" t="s">
        <v>522</v>
      </c>
      <c r="F801" s="325"/>
      <c r="G801" s="325"/>
      <c r="H801" s="325"/>
      <c r="I801" s="325"/>
      <c r="J801" s="325">
        <v>18</v>
      </c>
      <c r="K801" s="325" t="s">
        <v>50</v>
      </c>
      <c r="L801" s="330">
        <v>20000</v>
      </c>
      <c r="M801" s="354">
        <f>J801*L801</f>
        <v>360000</v>
      </c>
      <c r="N801" s="377"/>
      <c r="O801" s="384"/>
      <c r="P801" s="43"/>
    </row>
    <row r="802" spans="1:16" ht="15.75">
      <c r="A802" s="296"/>
      <c r="B802" s="295"/>
      <c r="C802" s="295"/>
      <c r="D802" s="295"/>
      <c r="E802" s="293" t="s">
        <v>1124</v>
      </c>
      <c r="F802" s="325"/>
      <c r="G802" s="325"/>
      <c r="H802" s="325"/>
      <c r="I802" s="325"/>
      <c r="J802" s="325"/>
      <c r="K802" s="325"/>
      <c r="L802" s="330"/>
      <c r="M802" s="354"/>
      <c r="N802" s="377"/>
      <c r="O802" s="384"/>
      <c r="P802" s="43"/>
    </row>
    <row r="803" spans="1:16" ht="15.75">
      <c r="A803" s="296"/>
      <c r="B803" s="295"/>
      <c r="C803" s="295"/>
      <c r="D803" s="295"/>
      <c r="E803" s="293" t="s">
        <v>124</v>
      </c>
      <c r="F803" s="325">
        <v>1</v>
      </c>
      <c r="G803" s="325" t="s">
        <v>50</v>
      </c>
      <c r="H803" s="333">
        <v>300000</v>
      </c>
      <c r="I803" s="325" t="s">
        <v>50</v>
      </c>
      <c r="J803" s="325">
        <v>1</v>
      </c>
      <c r="K803" s="325"/>
      <c r="L803" s="330">
        <f>H803*J803*F803</f>
        <v>300000</v>
      </c>
      <c r="M803" s="354">
        <f>L803*F803</f>
        <v>300000</v>
      </c>
      <c r="N803" s="377"/>
      <c r="O803" s="384"/>
      <c r="P803" s="43"/>
    </row>
    <row r="804" spans="1:16" ht="15.75">
      <c r="A804" s="296"/>
      <c r="B804" s="295"/>
      <c r="C804" s="295"/>
      <c r="D804" s="295"/>
      <c r="E804" s="293" t="s">
        <v>125</v>
      </c>
      <c r="F804" s="325">
        <v>1</v>
      </c>
      <c r="G804" s="325" t="s">
        <v>50</v>
      </c>
      <c r="H804" s="333">
        <v>275000</v>
      </c>
      <c r="I804" s="325" t="s">
        <v>50</v>
      </c>
      <c r="J804" s="325">
        <v>1</v>
      </c>
      <c r="K804" s="325"/>
      <c r="L804" s="330">
        <f t="shared" ref="L804:L805" si="63">H804*J804*F804</f>
        <v>275000</v>
      </c>
      <c r="M804" s="354">
        <f>L804*F804</f>
        <v>275000</v>
      </c>
      <c r="N804" s="377"/>
      <c r="O804" s="384"/>
      <c r="P804" s="43"/>
    </row>
    <row r="805" spans="1:16" ht="15.75">
      <c r="A805" s="296"/>
      <c r="B805" s="295"/>
      <c r="C805" s="295"/>
      <c r="D805" s="295"/>
      <c r="E805" s="293" t="s">
        <v>126</v>
      </c>
      <c r="F805" s="325">
        <v>5</v>
      </c>
      <c r="G805" s="325" t="s">
        <v>50</v>
      </c>
      <c r="H805" s="333">
        <v>250000</v>
      </c>
      <c r="I805" s="325" t="s">
        <v>50</v>
      </c>
      <c r="J805" s="325">
        <v>1</v>
      </c>
      <c r="K805" s="325"/>
      <c r="L805" s="330">
        <f t="shared" si="63"/>
        <v>1250000</v>
      </c>
      <c r="M805" s="354">
        <f>L805</f>
        <v>1250000</v>
      </c>
      <c r="N805" s="377"/>
      <c r="O805" s="384"/>
      <c r="P805" s="43"/>
    </row>
    <row r="806" spans="1:16" ht="15.75">
      <c r="A806" s="296"/>
      <c r="B806" s="295"/>
      <c r="C806" s="295"/>
      <c r="D806" s="295"/>
      <c r="E806" s="293" t="s">
        <v>156</v>
      </c>
      <c r="F806" s="325">
        <v>1</v>
      </c>
      <c r="G806" s="325" t="s">
        <v>50</v>
      </c>
      <c r="H806" s="333">
        <v>200000</v>
      </c>
      <c r="I806" s="325" t="s">
        <v>50</v>
      </c>
      <c r="J806" s="325">
        <v>1</v>
      </c>
      <c r="K806" s="325"/>
      <c r="L806" s="330"/>
      <c r="M806" s="354">
        <f>F806*H806*J806</f>
        <v>200000</v>
      </c>
      <c r="N806" s="377"/>
      <c r="O806" s="384"/>
      <c r="P806" s="43"/>
    </row>
    <row r="807" spans="1:16" ht="15.75">
      <c r="A807" s="296"/>
      <c r="B807" s="295"/>
      <c r="C807" s="295"/>
      <c r="D807" s="295"/>
      <c r="E807" s="293" t="s">
        <v>127</v>
      </c>
      <c r="F807" s="325"/>
      <c r="G807" s="325"/>
      <c r="H807" s="333"/>
      <c r="I807" s="325"/>
      <c r="J807" s="325"/>
      <c r="K807" s="325"/>
      <c r="L807" s="330"/>
      <c r="M807" s="354">
        <v>50000</v>
      </c>
      <c r="N807" s="377"/>
      <c r="O807" s="384"/>
      <c r="P807" s="43"/>
    </row>
    <row r="808" spans="1:16" ht="15.75">
      <c r="A808" s="296"/>
      <c r="B808" s="295"/>
      <c r="C808" s="295"/>
      <c r="D808" s="295"/>
      <c r="E808" s="293" t="s">
        <v>128</v>
      </c>
      <c r="F808" s="325"/>
      <c r="G808" s="325"/>
      <c r="H808" s="333"/>
      <c r="I808" s="325"/>
      <c r="J808" s="325"/>
      <c r="K808" s="325"/>
      <c r="L808" s="330"/>
      <c r="M808" s="354">
        <v>50000</v>
      </c>
      <c r="N808" s="377"/>
      <c r="O808" s="384"/>
      <c r="P808" s="43"/>
    </row>
    <row r="809" spans="1:16" ht="15.75">
      <c r="A809" s="296"/>
      <c r="B809" s="295"/>
      <c r="C809" s="295"/>
      <c r="D809" s="295"/>
      <c r="E809" s="293" t="s">
        <v>502</v>
      </c>
      <c r="F809" s="325"/>
      <c r="G809" s="325"/>
      <c r="H809" s="333"/>
      <c r="I809" s="325"/>
      <c r="J809" s="325"/>
      <c r="K809" s="325"/>
      <c r="L809" s="330"/>
      <c r="M809" s="354">
        <v>50000</v>
      </c>
      <c r="N809" s="377"/>
      <c r="O809" s="384"/>
      <c r="P809" s="43"/>
    </row>
    <row r="810" spans="1:16" ht="15.75">
      <c r="A810" s="296"/>
      <c r="B810" s="295"/>
      <c r="C810" s="295"/>
      <c r="D810" s="295"/>
      <c r="E810" s="293" t="s">
        <v>503</v>
      </c>
      <c r="F810" s="325">
        <v>6</v>
      </c>
      <c r="G810" s="325" t="s">
        <v>50</v>
      </c>
      <c r="H810" s="333">
        <v>200000</v>
      </c>
      <c r="I810" s="325"/>
      <c r="J810" s="325"/>
      <c r="K810" s="325"/>
      <c r="L810" s="330"/>
      <c r="M810" s="354">
        <v>200000</v>
      </c>
      <c r="N810" s="377"/>
      <c r="O810" s="384"/>
      <c r="P810" s="43"/>
    </row>
    <row r="811" spans="1:16" ht="15.75">
      <c r="A811" s="296"/>
      <c r="B811" s="295"/>
      <c r="C811" s="295"/>
      <c r="D811" s="295"/>
      <c r="E811" s="293" t="s">
        <v>158</v>
      </c>
      <c r="F811" s="325"/>
      <c r="G811" s="325"/>
      <c r="H811" s="333"/>
      <c r="I811" s="325"/>
      <c r="J811" s="325"/>
      <c r="K811" s="325"/>
      <c r="L811" s="330"/>
      <c r="M811" s="354">
        <f>SUM(L812:L813)</f>
        <v>4841500</v>
      </c>
      <c r="N811" s="377"/>
      <c r="O811" s="384"/>
      <c r="P811" s="43"/>
    </row>
    <row r="812" spans="1:16" ht="15.75">
      <c r="A812" s="296"/>
      <c r="B812" s="295"/>
      <c r="C812" s="295"/>
      <c r="D812" s="295"/>
      <c r="E812" s="293" t="s">
        <v>160</v>
      </c>
      <c r="F812" s="325">
        <v>29</v>
      </c>
      <c r="G812" s="325" t="s">
        <v>504</v>
      </c>
      <c r="H812" s="333" t="s">
        <v>50</v>
      </c>
      <c r="I812" s="333">
        <v>62500</v>
      </c>
      <c r="J812" s="325"/>
      <c r="K812" s="325"/>
      <c r="L812" s="330">
        <f>F812*I812</f>
        <v>1812500</v>
      </c>
      <c r="M812" s="354"/>
      <c r="N812" s="377"/>
      <c r="O812" s="384"/>
      <c r="P812" s="43"/>
    </row>
    <row r="813" spans="1:16" ht="15.75">
      <c r="A813" s="296"/>
      <c r="B813" s="295"/>
      <c r="C813" s="295"/>
      <c r="D813" s="295"/>
      <c r="E813" s="293" t="s">
        <v>161</v>
      </c>
      <c r="F813" s="325">
        <v>65</v>
      </c>
      <c r="G813" s="325" t="s">
        <v>504</v>
      </c>
      <c r="H813" s="333" t="s">
        <v>50</v>
      </c>
      <c r="I813" s="333">
        <v>46600</v>
      </c>
      <c r="J813" s="325"/>
      <c r="K813" s="325"/>
      <c r="L813" s="330">
        <f>F813*I813</f>
        <v>3029000</v>
      </c>
      <c r="M813" s="354"/>
      <c r="N813" s="377"/>
      <c r="O813" s="384"/>
      <c r="P813" s="43"/>
    </row>
    <row r="814" spans="1:16" ht="15.75">
      <c r="A814" s="296"/>
      <c r="B814" s="295"/>
      <c r="C814" s="295"/>
      <c r="D814" s="295"/>
      <c r="E814" s="293" t="s">
        <v>505</v>
      </c>
      <c r="F814" s="325">
        <v>5</v>
      </c>
      <c r="G814" s="325" t="s">
        <v>506</v>
      </c>
      <c r="H814" s="325" t="s">
        <v>50</v>
      </c>
      <c r="I814" s="333">
        <v>150000</v>
      </c>
      <c r="J814" s="325"/>
      <c r="K814" s="325"/>
      <c r="L814" s="330"/>
      <c r="M814" s="354">
        <f>F814*I814</f>
        <v>750000</v>
      </c>
      <c r="N814" s="377"/>
      <c r="O814" s="384"/>
      <c r="P814" s="43"/>
    </row>
    <row r="815" spans="1:16" ht="15.75">
      <c r="A815" s="296"/>
      <c r="B815" s="295"/>
      <c r="C815" s="295"/>
      <c r="D815" s="295"/>
      <c r="E815" s="293"/>
      <c r="F815" s="325"/>
      <c r="G815" s="325"/>
      <c r="H815" s="325"/>
      <c r="I815" s="333"/>
      <c r="J815" s="325"/>
      <c r="K815" s="325"/>
      <c r="L815" s="330"/>
      <c r="M815" s="354"/>
      <c r="N815" s="377"/>
      <c r="O815" s="384"/>
      <c r="P815" s="43"/>
    </row>
    <row r="816" spans="1:16" ht="15.75">
      <c r="A816" s="296">
        <v>2</v>
      </c>
      <c r="B816" s="295">
        <v>2</v>
      </c>
      <c r="C816" s="295">
        <v>14</v>
      </c>
      <c r="D816" s="295">
        <v>3</v>
      </c>
      <c r="E816" s="99" t="s">
        <v>521</v>
      </c>
      <c r="F816" s="325"/>
      <c r="G816" s="325"/>
      <c r="H816" s="325"/>
      <c r="I816" s="333"/>
      <c r="J816" s="325"/>
      <c r="K816" s="325"/>
      <c r="L816" s="330"/>
      <c r="M816" s="354">
        <f>M817</f>
        <v>14837400</v>
      </c>
      <c r="N816" s="377"/>
      <c r="O816" s="384"/>
      <c r="P816" s="43"/>
    </row>
    <row r="817" spans="1:16" ht="15.75">
      <c r="A817" s="296"/>
      <c r="B817" s="295"/>
      <c r="C817" s="295"/>
      <c r="D817" s="295"/>
      <c r="E817" s="293" t="s">
        <v>1048</v>
      </c>
      <c r="F817" s="325"/>
      <c r="G817" s="325"/>
      <c r="H817" s="325"/>
      <c r="I817" s="333"/>
      <c r="J817" s="325"/>
      <c r="K817" s="325"/>
      <c r="L817" s="330"/>
      <c r="M817" s="354">
        <f>SUM(L818:L826)</f>
        <v>14837400</v>
      </c>
      <c r="N817" s="377"/>
      <c r="O817" s="384"/>
      <c r="P817" s="43"/>
    </row>
    <row r="818" spans="1:16" ht="15.75">
      <c r="A818" s="296"/>
      <c r="B818" s="295"/>
      <c r="C818" s="295"/>
      <c r="D818" s="295"/>
      <c r="E818" s="293" t="s">
        <v>507</v>
      </c>
      <c r="F818" s="325">
        <v>128</v>
      </c>
      <c r="G818" s="325" t="s">
        <v>508</v>
      </c>
      <c r="H818" s="325" t="s">
        <v>50</v>
      </c>
      <c r="I818" s="333">
        <v>55000</v>
      </c>
      <c r="J818" s="325"/>
      <c r="K818" s="325"/>
      <c r="L818" s="330">
        <f>F818*I818</f>
        <v>7040000</v>
      </c>
      <c r="M818" s="354"/>
      <c r="N818" s="377"/>
      <c r="O818" s="384"/>
      <c r="P818" s="43"/>
    </row>
    <row r="819" spans="1:16" ht="15.75">
      <c r="A819" s="296"/>
      <c r="B819" s="295"/>
      <c r="C819" s="295"/>
      <c r="D819" s="295"/>
      <c r="E819" s="293" t="s">
        <v>509</v>
      </c>
      <c r="F819" s="325">
        <v>17</v>
      </c>
      <c r="G819" s="325" t="s">
        <v>510</v>
      </c>
      <c r="H819" s="325" t="s">
        <v>50</v>
      </c>
      <c r="I819" s="333">
        <v>120000</v>
      </c>
      <c r="J819" s="325"/>
      <c r="K819" s="325"/>
      <c r="L819" s="330">
        <f t="shared" ref="L819:L826" si="64">F819*I819</f>
        <v>2040000</v>
      </c>
      <c r="M819" s="354"/>
      <c r="N819" s="377"/>
      <c r="O819" s="384"/>
      <c r="P819" s="43"/>
    </row>
    <row r="820" spans="1:16" ht="15.75">
      <c r="A820" s="296"/>
      <c r="B820" s="295"/>
      <c r="C820" s="295"/>
      <c r="D820" s="295"/>
      <c r="E820" s="99" t="s">
        <v>523</v>
      </c>
      <c r="F820" s="325">
        <v>37</v>
      </c>
      <c r="G820" s="325" t="s">
        <v>510</v>
      </c>
      <c r="H820" s="325" t="s">
        <v>50</v>
      </c>
      <c r="I820" s="333">
        <v>130200</v>
      </c>
      <c r="J820" s="325"/>
      <c r="K820" s="325"/>
      <c r="L820" s="330">
        <f t="shared" si="64"/>
        <v>4817400</v>
      </c>
      <c r="M820" s="354"/>
      <c r="N820" s="377"/>
      <c r="O820" s="384"/>
      <c r="P820" s="43"/>
    </row>
    <row r="821" spans="1:16" ht="15.75">
      <c r="A821" s="296"/>
      <c r="B821" s="295"/>
      <c r="C821" s="295"/>
      <c r="D821" s="295"/>
      <c r="E821" s="99" t="s">
        <v>524</v>
      </c>
      <c r="F821" s="325">
        <v>20</v>
      </c>
      <c r="G821" s="325" t="s">
        <v>515</v>
      </c>
      <c r="H821" s="325" t="s">
        <v>50</v>
      </c>
      <c r="I821" s="333">
        <v>12000</v>
      </c>
      <c r="J821" s="325"/>
      <c r="K821" s="325"/>
      <c r="L821" s="330">
        <f t="shared" si="64"/>
        <v>240000</v>
      </c>
      <c r="M821" s="354"/>
      <c r="N821" s="377"/>
      <c r="O821" s="384"/>
      <c r="P821" s="43"/>
    </row>
    <row r="822" spans="1:16" ht="15.75">
      <c r="A822" s="296"/>
      <c r="B822" s="295"/>
      <c r="C822" s="295"/>
      <c r="D822" s="295"/>
      <c r="E822" s="293" t="s">
        <v>514</v>
      </c>
      <c r="F822" s="325">
        <v>2</v>
      </c>
      <c r="G822" s="325" t="s">
        <v>515</v>
      </c>
      <c r="H822" s="325" t="s">
        <v>50</v>
      </c>
      <c r="I822" s="333">
        <v>40000</v>
      </c>
      <c r="J822" s="325"/>
      <c r="K822" s="325"/>
      <c r="L822" s="330">
        <f t="shared" si="64"/>
        <v>80000</v>
      </c>
      <c r="M822" s="354"/>
      <c r="N822" s="377"/>
      <c r="O822" s="384"/>
      <c r="P822" s="43"/>
    </row>
    <row r="823" spans="1:16" ht="15.75">
      <c r="A823" s="296"/>
      <c r="B823" s="295"/>
      <c r="C823" s="295"/>
      <c r="D823" s="295"/>
      <c r="E823" s="99" t="s">
        <v>525</v>
      </c>
      <c r="F823" s="325">
        <v>1</v>
      </c>
      <c r="G823" s="325" t="s">
        <v>515</v>
      </c>
      <c r="H823" s="325" t="s">
        <v>50</v>
      </c>
      <c r="I823" s="333">
        <v>50000</v>
      </c>
      <c r="J823" s="325"/>
      <c r="K823" s="325"/>
      <c r="L823" s="330">
        <f t="shared" si="64"/>
        <v>50000</v>
      </c>
      <c r="M823" s="354"/>
      <c r="N823" s="377"/>
      <c r="O823" s="384"/>
      <c r="P823" s="43"/>
    </row>
    <row r="824" spans="1:16" ht="15.75">
      <c r="A824" s="296"/>
      <c r="B824" s="295"/>
      <c r="C824" s="295"/>
      <c r="D824" s="295"/>
      <c r="E824" s="293" t="s">
        <v>516</v>
      </c>
      <c r="F824" s="325">
        <v>10</v>
      </c>
      <c r="G824" s="325" t="s">
        <v>515</v>
      </c>
      <c r="H824" s="325" t="s">
        <v>50</v>
      </c>
      <c r="I824" s="333">
        <v>35000</v>
      </c>
      <c r="J824" s="325"/>
      <c r="K824" s="325"/>
      <c r="L824" s="330">
        <f t="shared" si="64"/>
        <v>350000</v>
      </c>
      <c r="M824" s="354"/>
      <c r="N824" s="377"/>
      <c r="O824" s="384"/>
      <c r="P824" s="43"/>
    </row>
    <row r="825" spans="1:16" ht="15.75">
      <c r="A825" s="296"/>
      <c r="B825" s="295"/>
      <c r="C825" s="295"/>
      <c r="D825" s="295"/>
      <c r="E825" s="293" t="s">
        <v>517</v>
      </c>
      <c r="F825" s="325">
        <v>10</v>
      </c>
      <c r="G825" s="325" t="s">
        <v>518</v>
      </c>
      <c r="H825" s="325" t="s">
        <v>50</v>
      </c>
      <c r="I825" s="333">
        <v>12000</v>
      </c>
      <c r="J825" s="325"/>
      <c r="K825" s="325"/>
      <c r="L825" s="330">
        <f t="shared" si="64"/>
        <v>120000</v>
      </c>
      <c r="M825" s="354"/>
      <c r="N825" s="377"/>
      <c r="O825" s="384"/>
      <c r="P825" s="43"/>
    </row>
    <row r="826" spans="1:16" ht="15.75">
      <c r="A826" s="296"/>
      <c r="B826" s="295"/>
      <c r="C826" s="295"/>
      <c r="D826" s="295"/>
      <c r="E826" s="293" t="s">
        <v>520</v>
      </c>
      <c r="F826" s="325">
        <v>4</v>
      </c>
      <c r="G826" s="325" t="s">
        <v>515</v>
      </c>
      <c r="H826" s="325" t="s">
        <v>50</v>
      </c>
      <c r="I826" s="333">
        <v>25000</v>
      </c>
      <c r="J826" s="325"/>
      <c r="K826" s="325"/>
      <c r="L826" s="330">
        <f t="shared" si="64"/>
        <v>100000</v>
      </c>
      <c r="M826" s="354"/>
      <c r="N826" s="377"/>
      <c r="O826" s="384"/>
      <c r="P826" s="43"/>
    </row>
    <row r="827" spans="1:16" ht="15.75">
      <c r="A827" s="296"/>
      <c r="B827" s="295"/>
      <c r="C827" s="295"/>
      <c r="D827" s="295"/>
      <c r="E827" s="293"/>
      <c r="F827" s="325"/>
      <c r="G827" s="325"/>
      <c r="H827" s="325"/>
      <c r="I827" s="333"/>
      <c r="J827" s="325"/>
      <c r="K827" s="325"/>
      <c r="L827" s="330"/>
      <c r="M827" s="354"/>
      <c r="N827" s="377"/>
      <c r="O827" s="384"/>
      <c r="P827" s="43"/>
    </row>
    <row r="828" spans="1:16" ht="15.75">
      <c r="A828" s="296"/>
      <c r="B828" s="295"/>
      <c r="C828" s="295"/>
      <c r="D828" s="295"/>
      <c r="E828" s="293"/>
      <c r="F828" s="325"/>
      <c r="G828" s="325"/>
      <c r="H828" s="325"/>
      <c r="I828" s="333"/>
      <c r="J828" s="325"/>
      <c r="K828" s="325"/>
      <c r="L828" s="330"/>
      <c r="M828" s="354"/>
      <c r="N828" s="377"/>
      <c r="O828" s="384"/>
      <c r="P828" s="43"/>
    </row>
    <row r="829" spans="1:16" ht="15.75">
      <c r="A829" s="296">
        <v>2</v>
      </c>
      <c r="B829" s="295">
        <v>2</v>
      </c>
      <c r="C829" s="295">
        <v>15</v>
      </c>
      <c r="D829" s="295"/>
      <c r="E829" s="964" t="s">
        <v>1051</v>
      </c>
      <c r="F829" s="965"/>
      <c r="G829" s="965"/>
      <c r="H829" s="965"/>
      <c r="I829" s="965"/>
      <c r="J829" s="965"/>
      <c r="K829" s="965"/>
      <c r="L829" s="966"/>
      <c r="M829" s="354">
        <f>M830+M846</f>
        <v>23163900</v>
      </c>
      <c r="N829" s="377"/>
      <c r="O829" s="384"/>
      <c r="P829" s="43" t="s">
        <v>587</v>
      </c>
    </row>
    <row r="830" spans="1:16" ht="15.75">
      <c r="A830" s="296">
        <v>2</v>
      </c>
      <c r="B830" s="295">
        <v>2</v>
      </c>
      <c r="C830" s="295">
        <v>15</v>
      </c>
      <c r="D830" s="295">
        <v>2</v>
      </c>
      <c r="E830" s="99" t="s">
        <v>82</v>
      </c>
      <c r="F830" s="325"/>
      <c r="G830" s="325"/>
      <c r="H830" s="325"/>
      <c r="I830" s="325"/>
      <c r="J830" s="325"/>
      <c r="K830" s="325"/>
      <c r="L830" s="330"/>
      <c r="M830" s="354">
        <f>SUM(M831:M845)</f>
        <v>8326500</v>
      </c>
      <c r="N830" s="377"/>
      <c r="O830" s="384"/>
      <c r="P830" s="43"/>
    </row>
    <row r="831" spans="1:16" ht="15.75">
      <c r="A831" s="296"/>
      <c r="B831" s="295"/>
      <c r="C831" s="295"/>
      <c r="D831" s="295"/>
      <c r="E831" s="99" t="s">
        <v>522</v>
      </c>
      <c r="F831" s="325"/>
      <c r="G831" s="325"/>
      <c r="H831" s="325"/>
      <c r="I831" s="325"/>
      <c r="J831" s="325">
        <v>18</v>
      </c>
      <c r="K831" s="325" t="s">
        <v>50</v>
      </c>
      <c r="L831" s="330">
        <v>20000</v>
      </c>
      <c r="M831" s="354">
        <f>J831*L831</f>
        <v>360000</v>
      </c>
      <c r="N831" s="377"/>
      <c r="O831" s="384"/>
      <c r="P831" s="43"/>
    </row>
    <row r="832" spans="1:16" ht="15.75">
      <c r="A832" s="296"/>
      <c r="B832" s="295"/>
      <c r="C832" s="295"/>
      <c r="D832" s="295"/>
      <c r="E832" s="293" t="s">
        <v>1124</v>
      </c>
      <c r="F832" s="325"/>
      <c r="G832" s="325"/>
      <c r="H832" s="325"/>
      <c r="I832" s="325"/>
      <c r="J832" s="325"/>
      <c r="K832" s="325"/>
      <c r="L832" s="330"/>
      <c r="M832" s="354"/>
      <c r="N832" s="377"/>
      <c r="O832" s="384"/>
      <c r="P832" s="43"/>
    </row>
    <row r="833" spans="1:16" ht="15.75">
      <c r="A833" s="296"/>
      <c r="B833" s="295"/>
      <c r="C833" s="295"/>
      <c r="D833" s="295"/>
      <c r="E833" s="293" t="s">
        <v>124</v>
      </c>
      <c r="F833" s="325">
        <v>1</v>
      </c>
      <c r="G833" s="325" t="s">
        <v>50</v>
      </c>
      <c r="H833" s="333">
        <v>300000</v>
      </c>
      <c r="I833" s="325" t="s">
        <v>50</v>
      </c>
      <c r="J833" s="325">
        <v>1</v>
      </c>
      <c r="K833" s="325"/>
      <c r="L833" s="330">
        <f>H833*J833*F833</f>
        <v>300000</v>
      </c>
      <c r="M833" s="354">
        <f>L833*F833</f>
        <v>300000</v>
      </c>
      <c r="N833" s="377"/>
      <c r="O833" s="384"/>
      <c r="P833" s="43"/>
    </row>
    <row r="834" spans="1:16" ht="15.75">
      <c r="A834" s="296"/>
      <c r="B834" s="295"/>
      <c r="C834" s="295"/>
      <c r="D834" s="295"/>
      <c r="E834" s="293" t="s">
        <v>125</v>
      </c>
      <c r="F834" s="325">
        <v>1</v>
      </c>
      <c r="G834" s="325" t="s">
        <v>50</v>
      </c>
      <c r="H834" s="333">
        <v>275000</v>
      </c>
      <c r="I834" s="325" t="s">
        <v>50</v>
      </c>
      <c r="J834" s="325">
        <v>1</v>
      </c>
      <c r="K834" s="325"/>
      <c r="L834" s="330">
        <f t="shared" ref="L834:L835" si="65">H834*J834*F834</f>
        <v>275000</v>
      </c>
      <c r="M834" s="354">
        <f>L834*F834</f>
        <v>275000</v>
      </c>
      <c r="N834" s="377"/>
      <c r="O834" s="384"/>
      <c r="P834" s="43"/>
    </row>
    <row r="835" spans="1:16" ht="15.75">
      <c r="A835" s="296"/>
      <c r="B835" s="295"/>
      <c r="C835" s="295"/>
      <c r="D835" s="295"/>
      <c r="E835" s="293" t="s">
        <v>126</v>
      </c>
      <c r="F835" s="325">
        <v>5</v>
      </c>
      <c r="G835" s="325" t="s">
        <v>50</v>
      </c>
      <c r="H835" s="333">
        <v>250000</v>
      </c>
      <c r="I835" s="325" t="s">
        <v>50</v>
      </c>
      <c r="J835" s="325">
        <v>1</v>
      </c>
      <c r="K835" s="325"/>
      <c r="L835" s="330">
        <f t="shared" si="65"/>
        <v>1250000</v>
      </c>
      <c r="M835" s="354">
        <f>L835</f>
        <v>1250000</v>
      </c>
      <c r="N835" s="377"/>
      <c r="O835" s="384"/>
      <c r="P835" s="43"/>
    </row>
    <row r="836" spans="1:16" ht="15.75">
      <c r="A836" s="296"/>
      <c r="B836" s="295"/>
      <c r="C836" s="295"/>
      <c r="D836" s="295"/>
      <c r="E836" s="293" t="s">
        <v>156</v>
      </c>
      <c r="F836" s="325">
        <v>1</v>
      </c>
      <c r="G836" s="325" t="s">
        <v>50</v>
      </c>
      <c r="H836" s="333">
        <v>200000</v>
      </c>
      <c r="I836" s="325" t="s">
        <v>50</v>
      </c>
      <c r="J836" s="325">
        <v>1</v>
      </c>
      <c r="K836" s="325"/>
      <c r="L836" s="330"/>
      <c r="M836" s="354">
        <f>F836*H836*J836</f>
        <v>200000</v>
      </c>
      <c r="N836" s="377"/>
      <c r="O836" s="384"/>
      <c r="P836" s="43"/>
    </row>
    <row r="837" spans="1:16" ht="15.75">
      <c r="A837" s="296"/>
      <c r="B837" s="295"/>
      <c r="C837" s="295"/>
      <c r="D837" s="295"/>
      <c r="E837" s="293" t="s">
        <v>127</v>
      </c>
      <c r="F837" s="325"/>
      <c r="G837" s="325"/>
      <c r="H837" s="333"/>
      <c r="I837" s="325"/>
      <c r="J837" s="325"/>
      <c r="K837" s="325"/>
      <c r="L837" s="330"/>
      <c r="M837" s="354">
        <v>50000</v>
      </c>
      <c r="N837" s="377"/>
      <c r="O837" s="384"/>
      <c r="P837" s="43"/>
    </row>
    <row r="838" spans="1:16" ht="15.75">
      <c r="A838" s="296"/>
      <c r="B838" s="295"/>
      <c r="C838" s="295"/>
      <c r="D838" s="295"/>
      <c r="E838" s="293" t="s">
        <v>128</v>
      </c>
      <c r="F838" s="325"/>
      <c r="G838" s="325"/>
      <c r="H838" s="333"/>
      <c r="I838" s="325"/>
      <c r="J838" s="325"/>
      <c r="K838" s="325"/>
      <c r="L838" s="330"/>
      <c r="M838" s="354">
        <v>50000</v>
      </c>
      <c r="N838" s="377"/>
      <c r="O838" s="384"/>
      <c r="P838" s="43"/>
    </row>
    <row r="839" spans="1:16" ht="15.75">
      <c r="A839" s="296"/>
      <c r="B839" s="295"/>
      <c r="C839" s="295"/>
      <c r="D839" s="295"/>
      <c r="E839" s="293" t="s">
        <v>502</v>
      </c>
      <c r="F839" s="325"/>
      <c r="G839" s="325"/>
      <c r="H839" s="333"/>
      <c r="I839" s="325"/>
      <c r="J839" s="325"/>
      <c r="K839" s="325"/>
      <c r="L839" s="330"/>
      <c r="M839" s="354">
        <v>50000</v>
      </c>
      <c r="N839" s="377"/>
      <c r="O839" s="384"/>
      <c r="P839" s="43"/>
    </row>
    <row r="840" spans="1:16" ht="15.75">
      <c r="A840" s="296"/>
      <c r="B840" s="295"/>
      <c r="C840" s="295"/>
      <c r="D840" s="295"/>
      <c r="E840" s="293" t="s">
        <v>503</v>
      </c>
      <c r="F840" s="325">
        <v>6</v>
      </c>
      <c r="G840" s="325" t="s">
        <v>50</v>
      </c>
      <c r="H840" s="333">
        <v>200000</v>
      </c>
      <c r="I840" s="325"/>
      <c r="J840" s="325"/>
      <c r="K840" s="325"/>
      <c r="L840" s="330"/>
      <c r="M840" s="354">
        <v>200000</v>
      </c>
      <c r="N840" s="377"/>
      <c r="O840" s="384"/>
      <c r="P840" s="43"/>
    </row>
    <row r="841" spans="1:16" ht="15.75">
      <c r="A841" s="296"/>
      <c r="B841" s="295"/>
      <c r="C841" s="295"/>
      <c r="D841" s="295"/>
      <c r="E841" s="293" t="s">
        <v>158</v>
      </c>
      <c r="F841" s="325"/>
      <c r="G841" s="325"/>
      <c r="H841" s="333"/>
      <c r="I841" s="325"/>
      <c r="J841" s="325"/>
      <c r="K841" s="325"/>
      <c r="L841" s="330"/>
      <c r="M841" s="354">
        <f>SUM(L842:L843)</f>
        <v>4841500</v>
      </c>
      <c r="N841" s="377"/>
      <c r="O841" s="384"/>
      <c r="P841" s="43"/>
    </row>
    <row r="842" spans="1:16" ht="15.75">
      <c r="A842" s="296"/>
      <c r="B842" s="295"/>
      <c r="C842" s="295"/>
      <c r="D842" s="295"/>
      <c r="E842" s="293" t="s">
        <v>160</v>
      </c>
      <c r="F842" s="325">
        <v>29</v>
      </c>
      <c r="G842" s="325" t="s">
        <v>504</v>
      </c>
      <c r="H842" s="333" t="s">
        <v>50</v>
      </c>
      <c r="I842" s="333">
        <v>62500</v>
      </c>
      <c r="J842" s="325"/>
      <c r="K842" s="325"/>
      <c r="L842" s="330">
        <f>F842*I842</f>
        <v>1812500</v>
      </c>
      <c r="M842" s="354"/>
      <c r="N842" s="377"/>
      <c r="O842" s="384"/>
      <c r="P842" s="43"/>
    </row>
    <row r="843" spans="1:16" ht="15.75">
      <c r="A843" s="296"/>
      <c r="B843" s="295"/>
      <c r="C843" s="295"/>
      <c r="D843" s="295"/>
      <c r="E843" s="293" t="s">
        <v>161</v>
      </c>
      <c r="F843" s="325">
        <v>65</v>
      </c>
      <c r="G843" s="325" t="s">
        <v>504</v>
      </c>
      <c r="H843" s="333" t="s">
        <v>50</v>
      </c>
      <c r="I843" s="333">
        <v>46600</v>
      </c>
      <c r="J843" s="325"/>
      <c r="K843" s="325"/>
      <c r="L843" s="330">
        <f>F843*I843</f>
        <v>3029000</v>
      </c>
      <c r="M843" s="354"/>
      <c r="N843" s="377"/>
      <c r="O843" s="384"/>
      <c r="P843" s="43"/>
    </row>
    <row r="844" spans="1:16" ht="15.75">
      <c r="A844" s="296"/>
      <c r="B844" s="295"/>
      <c r="C844" s="295"/>
      <c r="D844" s="295"/>
      <c r="E844" s="293" t="s">
        <v>505</v>
      </c>
      <c r="F844" s="325">
        <v>5</v>
      </c>
      <c r="G844" s="325" t="s">
        <v>506</v>
      </c>
      <c r="H844" s="325" t="s">
        <v>50</v>
      </c>
      <c r="I844" s="333">
        <v>150000</v>
      </c>
      <c r="J844" s="325"/>
      <c r="K844" s="325"/>
      <c r="L844" s="330"/>
      <c r="M844" s="354">
        <f>F844*I844</f>
        <v>750000</v>
      </c>
      <c r="N844" s="377"/>
      <c r="O844" s="384"/>
      <c r="P844" s="43"/>
    </row>
    <row r="845" spans="1:16" ht="15.75">
      <c r="A845" s="296"/>
      <c r="B845" s="295"/>
      <c r="C845" s="295"/>
      <c r="D845" s="295"/>
      <c r="E845" s="293"/>
      <c r="F845" s="325"/>
      <c r="G845" s="325"/>
      <c r="H845" s="325"/>
      <c r="I845" s="333"/>
      <c r="J845" s="325"/>
      <c r="K845" s="325"/>
      <c r="L845" s="330"/>
      <c r="M845" s="354"/>
      <c r="N845" s="377"/>
      <c r="O845" s="384"/>
      <c r="P845" s="43"/>
    </row>
    <row r="846" spans="1:16" ht="15.75">
      <c r="A846" s="296">
        <v>2</v>
      </c>
      <c r="B846" s="295">
        <v>2</v>
      </c>
      <c r="C846" s="295">
        <v>15</v>
      </c>
      <c r="D846" s="295">
        <v>3</v>
      </c>
      <c r="E846" s="99" t="s">
        <v>521</v>
      </c>
      <c r="F846" s="325"/>
      <c r="G846" s="325"/>
      <c r="H846" s="325"/>
      <c r="I846" s="333"/>
      <c r="J846" s="325"/>
      <c r="K846" s="325"/>
      <c r="L846" s="330"/>
      <c r="M846" s="354">
        <f>M847</f>
        <v>14837400</v>
      </c>
      <c r="N846" s="377"/>
      <c r="O846" s="384"/>
      <c r="P846" s="43"/>
    </row>
    <row r="847" spans="1:16" ht="15.75">
      <c r="A847" s="296"/>
      <c r="B847" s="295"/>
      <c r="C847" s="295"/>
      <c r="D847" s="295"/>
      <c r="E847" s="293" t="s">
        <v>1048</v>
      </c>
      <c r="F847" s="325"/>
      <c r="G847" s="325"/>
      <c r="H847" s="325"/>
      <c r="I847" s="333"/>
      <c r="J847" s="325"/>
      <c r="K847" s="325"/>
      <c r="L847" s="330"/>
      <c r="M847" s="354">
        <f>SUM(L848:L856)</f>
        <v>14837400</v>
      </c>
      <c r="N847" s="377"/>
      <c r="O847" s="384"/>
      <c r="P847" s="43"/>
    </row>
    <row r="848" spans="1:16" ht="15.75">
      <c r="A848" s="296"/>
      <c r="B848" s="295"/>
      <c r="C848" s="295"/>
      <c r="D848" s="295"/>
      <c r="E848" s="293" t="s">
        <v>507</v>
      </c>
      <c r="F848" s="325">
        <v>128</v>
      </c>
      <c r="G848" s="325" t="s">
        <v>508</v>
      </c>
      <c r="H848" s="325" t="s">
        <v>50</v>
      </c>
      <c r="I848" s="333">
        <v>55000</v>
      </c>
      <c r="J848" s="325"/>
      <c r="K848" s="325"/>
      <c r="L848" s="330">
        <f>F848*I848</f>
        <v>7040000</v>
      </c>
      <c r="M848" s="354"/>
      <c r="N848" s="377"/>
      <c r="O848" s="384"/>
      <c r="P848" s="43"/>
    </row>
    <row r="849" spans="1:16" ht="15.75">
      <c r="A849" s="296"/>
      <c r="B849" s="295"/>
      <c r="C849" s="295"/>
      <c r="D849" s="295"/>
      <c r="E849" s="293" t="s">
        <v>509</v>
      </c>
      <c r="F849" s="325">
        <v>17</v>
      </c>
      <c r="G849" s="325" t="s">
        <v>510</v>
      </c>
      <c r="H849" s="325" t="s">
        <v>50</v>
      </c>
      <c r="I849" s="333">
        <v>120000</v>
      </c>
      <c r="J849" s="325"/>
      <c r="K849" s="325"/>
      <c r="L849" s="330">
        <f t="shared" ref="L849:L856" si="66">F849*I849</f>
        <v>2040000</v>
      </c>
      <c r="M849" s="354"/>
      <c r="N849" s="377"/>
      <c r="O849" s="384"/>
      <c r="P849" s="43"/>
    </row>
    <row r="850" spans="1:16" ht="15.75">
      <c r="A850" s="296"/>
      <c r="B850" s="295"/>
      <c r="C850" s="295"/>
      <c r="D850" s="295"/>
      <c r="E850" s="99" t="s">
        <v>523</v>
      </c>
      <c r="F850" s="325">
        <v>37</v>
      </c>
      <c r="G850" s="325" t="s">
        <v>510</v>
      </c>
      <c r="H850" s="325" t="s">
        <v>50</v>
      </c>
      <c r="I850" s="333">
        <v>130200</v>
      </c>
      <c r="J850" s="325"/>
      <c r="K850" s="325"/>
      <c r="L850" s="330">
        <f t="shared" si="66"/>
        <v>4817400</v>
      </c>
      <c r="M850" s="354"/>
      <c r="N850" s="377"/>
      <c r="O850" s="384"/>
      <c r="P850" s="43"/>
    </row>
    <row r="851" spans="1:16" ht="15.75">
      <c r="A851" s="296"/>
      <c r="B851" s="295"/>
      <c r="C851" s="295"/>
      <c r="D851" s="295"/>
      <c r="E851" s="99" t="s">
        <v>524</v>
      </c>
      <c r="F851" s="325">
        <v>20</v>
      </c>
      <c r="G851" s="325" t="s">
        <v>515</v>
      </c>
      <c r="H851" s="325" t="s">
        <v>50</v>
      </c>
      <c r="I851" s="333">
        <v>12000</v>
      </c>
      <c r="J851" s="325"/>
      <c r="K851" s="325"/>
      <c r="L851" s="330">
        <f t="shared" si="66"/>
        <v>240000</v>
      </c>
      <c r="M851" s="354"/>
      <c r="N851" s="377"/>
      <c r="O851" s="384"/>
      <c r="P851" s="43"/>
    </row>
    <row r="852" spans="1:16" ht="15.75">
      <c r="A852" s="296"/>
      <c r="B852" s="295"/>
      <c r="C852" s="295"/>
      <c r="D852" s="295"/>
      <c r="E852" s="293" t="s">
        <v>514</v>
      </c>
      <c r="F852" s="325">
        <v>2</v>
      </c>
      <c r="G852" s="325" t="s">
        <v>515</v>
      </c>
      <c r="H852" s="325" t="s">
        <v>50</v>
      </c>
      <c r="I852" s="333">
        <v>40000</v>
      </c>
      <c r="J852" s="325"/>
      <c r="K852" s="325"/>
      <c r="L852" s="330">
        <f t="shared" si="66"/>
        <v>80000</v>
      </c>
      <c r="M852" s="354"/>
      <c r="N852" s="377"/>
      <c r="O852" s="384"/>
      <c r="P852" s="43"/>
    </row>
    <row r="853" spans="1:16" ht="15.75">
      <c r="A853" s="296"/>
      <c r="B853" s="295"/>
      <c r="C853" s="295"/>
      <c r="D853" s="295"/>
      <c r="E853" s="99" t="s">
        <v>525</v>
      </c>
      <c r="F853" s="325">
        <v>1</v>
      </c>
      <c r="G853" s="325" t="s">
        <v>515</v>
      </c>
      <c r="H853" s="325" t="s">
        <v>50</v>
      </c>
      <c r="I853" s="333">
        <v>50000</v>
      </c>
      <c r="J853" s="325"/>
      <c r="K853" s="325"/>
      <c r="L853" s="330">
        <f t="shared" si="66"/>
        <v>50000</v>
      </c>
      <c r="M853" s="354"/>
      <c r="N853" s="377"/>
      <c r="O853" s="384"/>
      <c r="P853" s="43"/>
    </row>
    <row r="854" spans="1:16" ht="15.75">
      <c r="A854" s="296"/>
      <c r="B854" s="295"/>
      <c r="C854" s="295"/>
      <c r="D854" s="295"/>
      <c r="E854" s="293" t="s">
        <v>516</v>
      </c>
      <c r="F854" s="325">
        <v>10</v>
      </c>
      <c r="G854" s="325" t="s">
        <v>515</v>
      </c>
      <c r="H854" s="325" t="s">
        <v>50</v>
      </c>
      <c r="I854" s="333">
        <v>35000</v>
      </c>
      <c r="J854" s="325"/>
      <c r="K854" s="325"/>
      <c r="L854" s="330">
        <f t="shared" si="66"/>
        <v>350000</v>
      </c>
      <c r="M854" s="354"/>
      <c r="N854" s="377"/>
      <c r="O854" s="384"/>
      <c r="P854" s="43"/>
    </row>
    <row r="855" spans="1:16" ht="15.75">
      <c r="A855" s="296"/>
      <c r="B855" s="295"/>
      <c r="C855" s="295"/>
      <c r="D855" s="295"/>
      <c r="E855" s="293" t="s">
        <v>517</v>
      </c>
      <c r="F855" s="325">
        <v>10</v>
      </c>
      <c r="G855" s="325" t="s">
        <v>518</v>
      </c>
      <c r="H855" s="325" t="s">
        <v>50</v>
      </c>
      <c r="I855" s="333">
        <v>12000</v>
      </c>
      <c r="J855" s="325"/>
      <c r="K855" s="325"/>
      <c r="L855" s="330">
        <f t="shared" si="66"/>
        <v>120000</v>
      </c>
      <c r="M855" s="354"/>
      <c r="N855" s="377"/>
      <c r="O855" s="384"/>
      <c r="P855" s="43"/>
    </row>
    <row r="856" spans="1:16" ht="15.75">
      <c r="A856" s="296"/>
      <c r="B856" s="295"/>
      <c r="C856" s="295"/>
      <c r="D856" s="295"/>
      <c r="E856" s="293" t="s">
        <v>520</v>
      </c>
      <c r="F856" s="325">
        <v>4</v>
      </c>
      <c r="G856" s="325" t="s">
        <v>515</v>
      </c>
      <c r="H856" s="325" t="s">
        <v>50</v>
      </c>
      <c r="I856" s="333">
        <v>25000</v>
      </c>
      <c r="J856" s="325"/>
      <c r="K856" s="325"/>
      <c r="L856" s="330">
        <f t="shared" si="66"/>
        <v>100000</v>
      </c>
      <c r="M856" s="354"/>
      <c r="N856" s="377"/>
      <c r="O856" s="384"/>
      <c r="P856" s="43"/>
    </row>
    <row r="857" spans="1:16" ht="15.75">
      <c r="A857" s="296"/>
      <c r="B857" s="295"/>
      <c r="C857" s="295"/>
      <c r="D857" s="295"/>
      <c r="E857" s="99"/>
      <c r="F857" s="325"/>
      <c r="G857" s="325"/>
      <c r="H857" s="325"/>
      <c r="I857" s="333"/>
      <c r="J857" s="325"/>
      <c r="K857" s="325"/>
      <c r="L857" s="330"/>
      <c r="M857" s="354"/>
      <c r="N857" s="377"/>
      <c r="O857" s="384"/>
      <c r="P857" s="43"/>
    </row>
    <row r="858" spans="1:16" ht="15.75">
      <c r="A858" s="296"/>
      <c r="B858" s="295"/>
      <c r="C858" s="295"/>
      <c r="D858" s="295"/>
      <c r="E858" s="293"/>
      <c r="F858" s="325"/>
      <c r="G858" s="325"/>
      <c r="H858" s="325"/>
      <c r="I858" s="333"/>
      <c r="J858" s="325"/>
      <c r="K858" s="325"/>
      <c r="L858" s="330"/>
      <c r="M858" s="354"/>
      <c r="N858" s="377"/>
      <c r="O858" s="384"/>
      <c r="P858" s="43"/>
    </row>
    <row r="859" spans="1:16" ht="15.75">
      <c r="A859" s="296">
        <v>2</v>
      </c>
      <c r="B859" s="295">
        <v>2</v>
      </c>
      <c r="C859" s="295">
        <v>16</v>
      </c>
      <c r="D859" s="295"/>
      <c r="E859" s="964" t="s">
        <v>1052</v>
      </c>
      <c r="F859" s="965"/>
      <c r="G859" s="965"/>
      <c r="H859" s="965"/>
      <c r="I859" s="965"/>
      <c r="J859" s="965"/>
      <c r="K859" s="965"/>
      <c r="L859" s="966"/>
      <c r="M859" s="354">
        <f>M860+M876</f>
        <v>23163900</v>
      </c>
      <c r="N859" s="377"/>
      <c r="O859" s="384"/>
      <c r="P859" s="43"/>
    </row>
    <row r="860" spans="1:16" ht="15.75">
      <c r="A860" s="296">
        <v>2</v>
      </c>
      <c r="B860" s="295">
        <v>2</v>
      </c>
      <c r="C860" s="295">
        <v>16</v>
      </c>
      <c r="D860" s="295">
        <v>2</v>
      </c>
      <c r="E860" s="99" t="s">
        <v>82</v>
      </c>
      <c r="F860" s="325"/>
      <c r="G860" s="325"/>
      <c r="H860" s="325"/>
      <c r="I860" s="325"/>
      <c r="J860" s="325"/>
      <c r="K860" s="325"/>
      <c r="L860" s="330"/>
      <c r="M860" s="354">
        <f>SUM(M861:M875)</f>
        <v>8326500</v>
      </c>
      <c r="N860" s="377"/>
      <c r="O860" s="384"/>
      <c r="P860" s="43"/>
    </row>
    <row r="861" spans="1:16" ht="15.75">
      <c r="A861" s="296"/>
      <c r="B861" s="295"/>
      <c r="C861" s="295"/>
      <c r="D861" s="295"/>
      <c r="E861" s="99" t="s">
        <v>522</v>
      </c>
      <c r="F861" s="325"/>
      <c r="G861" s="325"/>
      <c r="H861" s="325"/>
      <c r="I861" s="325"/>
      <c r="J861" s="325">
        <v>18</v>
      </c>
      <c r="K861" s="325" t="s">
        <v>50</v>
      </c>
      <c r="L861" s="330">
        <v>20000</v>
      </c>
      <c r="M861" s="354">
        <f>J861*L861</f>
        <v>360000</v>
      </c>
      <c r="N861" s="377"/>
      <c r="O861" s="384"/>
      <c r="P861" s="43"/>
    </row>
    <row r="862" spans="1:16" ht="15.75">
      <c r="A862" s="296"/>
      <c r="B862" s="295"/>
      <c r="C862" s="295"/>
      <c r="D862" s="295"/>
      <c r="E862" s="293" t="s">
        <v>1124</v>
      </c>
      <c r="F862" s="325"/>
      <c r="G862" s="325"/>
      <c r="H862" s="325"/>
      <c r="I862" s="325"/>
      <c r="J862" s="325"/>
      <c r="K862" s="325"/>
      <c r="L862" s="330"/>
      <c r="M862" s="354"/>
      <c r="N862" s="377"/>
      <c r="O862" s="384"/>
      <c r="P862" s="43"/>
    </row>
    <row r="863" spans="1:16" ht="15.75">
      <c r="A863" s="296"/>
      <c r="B863" s="295"/>
      <c r="C863" s="295"/>
      <c r="D863" s="295"/>
      <c r="E863" s="293" t="s">
        <v>124</v>
      </c>
      <c r="F863" s="325">
        <v>1</v>
      </c>
      <c r="G863" s="325" t="s">
        <v>50</v>
      </c>
      <c r="H863" s="333">
        <v>300000</v>
      </c>
      <c r="I863" s="325" t="s">
        <v>50</v>
      </c>
      <c r="J863" s="325">
        <v>1</v>
      </c>
      <c r="K863" s="325"/>
      <c r="L863" s="330">
        <f>H863*J863*F863</f>
        <v>300000</v>
      </c>
      <c r="M863" s="354">
        <f>L863*F863</f>
        <v>300000</v>
      </c>
      <c r="N863" s="377"/>
      <c r="O863" s="384"/>
      <c r="P863" s="43"/>
    </row>
    <row r="864" spans="1:16" ht="15.75">
      <c r="A864" s="296"/>
      <c r="B864" s="295"/>
      <c r="C864" s="295"/>
      <c r="D864" s="295"/>
      <c r="E864" s="293" t="s">
        <v>125</v>
      </c>
      <c r="F864" s="325">
        <v>1</v>
      </c>
      <c r="G864" s="325" t="s">
        <v>50</v>
      </c>
      <c r="H864" s="333">
        <v>275000</v>
      </c>
      <c r="I864" s="325" t="s">
        <v>50</v>
      </c>
      <c r="J864" s="325">
        <v>1</v>
      </c>
      <c r="K864" s="325"/>
      <c r="L864" s="330">
        <f t="shared" ref="L864:L865" si="67">H864*J864*F864</f>
        <v>275000</v>
      </c>
      <c r="M864" s="354">
        <f>L864*F864</f>
        <v>275000</v>
      </c>
      <c r="N864" s="377"/>
      <c r="O864" s="384"/>
      <c r="P864" s="43"/>
    </row>
    <row r="865" spans="1:16" ht="15.75">
      <c r="A865" s="296"/>
      <c r="B865" s="295"/>
      <c r="C865" s="295"/>
      <c r="D865" s="295"/>
      <c r="E865" s="293" t="s">
        <v>126</v>
      </c>
      <c r="F865" s="325">
        <v>5</v>
      </c>
      <c r="G865" s="325" t="s">
        <v>50</v>
      </c>
      <c r="H865" s="333">
        <v>250000</v>
      </c>
      <c r="I865" s="325" t="s">
        <v>50</v>
      </c>
      <c r="J865" s="325">
        <v>1</v>
      </c>
      <c r="K865" s="325"/>
      <c r="L865" s="330">
        <f t="shared" si="67"/>
        <v>1250000</v>
      </c>
      <c r="M865" s="354">
        <f>L865</f>
        <v>1250000</v>
      </c>
      <c r="N865" s="377"/>
      <c r="O865" s="384"/>
      <c r="P865" s="43"/>
    </row>
    <row r="866" spans="1:16" ht="15.75">
      <c r="A866" s="296"/>
      <c r="B866" s="295"/>
      <c r="C866" s="295"/>
      <c r="D866" s="295"/>
      <c r="E866" s="293" t="s">
        <v>156</v>
      </c>
      <c r="F866" s="325">
        <v>1</v>
      </c>
      <c r="G866" s="325" t="s">
        <v>50</v>
      </c>
      <c r="H866" s="333">
        <v>200000</v>
      </c>
      <c r="I866" s="325" t="s">
        <v>50</v>
      </c>
      <c r="J866" s="325">
        <v>1</v>
      </c>
      <c r="K866" s="325"/>
      <c r="L866" s="330"/>
      <c r="M866" s="354">
        <f>F866*H866*J866</f>
        <v>200000</v>
      </c>
      <c r="N866" s="377"/>
      <c r="O866" s="384"/>
      <c r="P866" s="43"/>
    </row>
    <row r="867" spans="1:16" ht="15.75">
      <c r="A867" s="296"/>
      <c r="B867" s="295"/>
      <c r="C867" s="295"/>
      <c r="D867" s="295"/>
      <c r="E867" s="293" t="s">
        <v>127</v>
      </c>
      <c r="F867" s="325"/>
      <c r="G867" s="325"/>
      <c r="H867" s="333"/>
      <c r="I867" s="325"/>
      <c r="J867" s="325"/>
      <c r="K867" s="325"/>
      <c r="L867" s="330"/>
      <c r="M867" s="354">
        <v>50000</v>
      </c>
      <c r="N867" s="377"/>
      <c r="O867" s="384"/>
      <c r="P867" s="43"/>
    </row>
    <row r="868" spans="1:16" ht="15.75">
      <c r="A868" s="296"/>
      <c r="B868" s="295"/>
      <c r="C868" s="295"/>
      <c r="D868" s="295"/>
      <c r="E868" s="293" t="s">
        <v>128</v>
      </c>
      <c r="F868" s="325"/>
      <c r="G868" s="325"/>
      <c r="H868" s="333"/>
      <c r="I868" s="325"/>
      <c r="J868" s="325"/>
      <c r="K868" s="325"/>
      <c r="L868" s="330"/>
      <c r="M868" s="354">
        <v>50000</v>
      </c>
      <c r="N868" s="377"/>
      <c r="O868" s="384"/>
      <c r="P868" s="43"/>
    </row>
    <row r="869" spans="1:16" ht="15.75">
      <c r="A869" s="296"/>
      <c r="B869" s="295"/>
      <c r="C869" s="295"/>
      <c r="D869" s="295"/>
      <c r="E869" s="293" t="s">
        <v>502</v>
      </c>
      <c r="F869" s="325"/>
      <c r="G869" s="325"/>
      <c r="H869" s="333"/>
      <c r="I869" s="325"/>
      <c r="J869" s="325"/>
      <c r="K869" s="325"/>
      <c r="L869" s="330"/>
      <c r="M869" s="354">
        <v>50000</v>
      </c>
      <c r="N869" s="377"/>
      <c r="O869" s="384"/>
      <c r="P869" s="43"/>
    </row>
    <row r="870" spans="1:16" ht="15.75">
      <c r="A870" s="296"/>
      <c r="B870" s="295"/>
      <c r="C870" s="295"/>
      <c r="D870" s="295"/>
      <c r="E870" s="293" t="s">
        <v>503</v>
      </c>
      <c r="F870" s="325">
        <v>6</v>
      </c>
      <c r="G870" s="325" t="s">
        <v>50</v>
      </c>
      <c r="H870" s="333">
        <v>200000</v>
      </c>
      <c r="I870" s="325"/>
      <c r="J870" s="325"/>
      <c r="K870" s="325"/>
      <c r="L870" s="330"/>
      <c r="M870" s="354">
        <v>200000</v>
      </c>
      <c r="N870" s="377"/>
      <c r="O870" s="384"/>
      <c r="P870" s="43"/>
    </row>
    <row r="871" spans="1:16" ht="15.75">
      <c r="A871" s="296"/>
      <c r="B871" s="295"/>
      <c r="C871" s="295"/>
      <c r="D871" s="295"/>
      <c r="E871" s="293" t="s">
        <v>158</v>
      </c>
      <c r="F871" s="325"/>
      <c r="G871" s="325"/>
      <c r="H871" s="333"/>
      <c r="I871" s="325"/>
      <c r="J871" s="325"/>
      <c r="K871" s="325"/>
      <c r="L871" s="330"/>
      <c r="M871" s="354">
        <f>SUM(L872:L873)</f>
        <v>4841500</v>
      </c>
      <c r="N871" s="377"/>
      <c r="O871" s="384"/>
      <c r="P871" s="43"/>
    </row>
    <row r="872" spans="1:16" ht="15.75">
      <c r="A872" s="296"/>
      <c r="B872" s="295"/>
      <c r="C872" s="295"/>
      <c r="D872" s="295"/>
      <c r="E872" s="293" t="s">
        <v>160</v>
      </c>
      <c r="F872" s="325">
        <v>29</v>
      </c>
      <c r="G872" s="325" t="s">
        <v>504</v>
      </c>
      <c r="H872" s="333" t="s">
        <v>50</v>
      </c>
      <c r="I872" s="333">
        <v>62500</v>
      </c>
      <c r="J872" s="325"/>
      <c r="K872" s="325"/>
      <c r="L872" s="330">
        <f>F872*I872</f>
        <v>1812500</v>
      </c>
      <c r="M872" s="354"/>
      <c r="N872" s="377"/>
      <c r="O872" s="384"/>
      <c r="P872" s="43"/>
    </row>
    <row r="873" spans="1:16" ht="15.75">
      <c r="A873" s="296"/>
      <c r="B873" s="295"/>
      <c r="C873" s="295"/>
      <c r="D873" s="295"/>
      <c r="E873" s="293" t="s">
        <v>161</v>
      </c>
      <c r="F873" s="325">
        <v>65</v>
      </c>
      <c r="G873" s="325" t="s">
        <v>504</v>
      </c>
      <c r="H873" s="333" t="s">
        <v>50</v>
      </c>
      <c r="I873" s="333">
        <v>46600</v>
      </c>
      <c r="J873" s="325"/>
      <c r="K873" s="325"/>
      <c r="L873" s="330">
        <f>F873*I873</f>
        <v>3029000</v>
      </c>
      <c r="M873" s="354"/>
      <c r="N873" s="377"/>
      <c r="O873" s="384"/>
      <c r="P873" s="43"/>
    </row>
    <row r="874" spans="1:16" ht="15.75">
      <c r="A874" s="296"/>
      <c r="B874" s="295"/>
      <c r="C874" s="295"/>
      <c r="D874" s="295"/>
      <c r="E874" s="293" t="s">
        <v>505</v>
      </c>
      <c r="F874" s="325">
        <v>5</v>
      </c>
      <c r="G874" s="325" t="s">
        <v>506</v>
      </c>
      <c r="H874" s="325" t="s">
        <v>50</v>
      </c>
      <c r="I874" s="333">
        <v>150000</v>
      </c>
      <c r="J874" s="325"/>
      <c r="K874" s="325"/>
      <c r="L874" s="330"/>
      <c r="M874" s="354">
        <f>F874*I874</f>
        <v>750000</v>
      </c>
      <c r="N874" s="377"/>
      <c r="O874" s="384"/>
      <c r="P874" s="43"/>
    </row>
    <row r="875" spans="1:16" ht="15.75">
      <c r="A875" s="296"/>
      <c r="B875" s="295"/>
      <c r="C875" s="295"/>
      <c r="D875" s="295"/>
      <c r="E875" s="293"/>
      <c r="F875" s="325"/>
      <c r="G875" s="325"/>
      <c r="H875" s="325"/>
      <c r="I875" s="333"/>
      <c r="J875" s="325"/>
      <c r="K875" s="325"/>
      <c r="L875" s="330"/>
      <c r="M875" s="354"/>
      <c r="N875" s="377"/>
      <c r="O875" s="384"/>
      <c r="P875" s="43"/>
    </row>
    <row r="876" spans="1:16" ht="15.75">
      <c r="A876" s="296">
        <v>2</v>
      </c>
      <c r="B876" s="295">
        <v>2</v>
      </c>
      <c r="C876" s="295">
        <v>16</v>
      </c>
      <c r="D876" s="295">
        <v>3</v>
      </c>
      <c r="E876" s="99" t="s">
        <v>521</v>
      </c>
      <c r="F876" s="325"/>
      <c r="G876" s="325"/>
      <c r="H876" s="325"/>
      <c r="I876" s="333"/>
      <c r="J876" s="325"/>
      <c r="K876" s="325"/>
      <c r="L876" s="330"/>
      <c r="M876" s="354">
        <f>M877</f>
        <v>14837400</v>
      </c>
      <c r="N876" s="377"/>
      <c r="O876" s="384"/>
      <c r="P876" s="43"/>
    </row>
    <row r="877" spans="1:16" ht="15.75">
      <c r="A877" s="296"/>
      <c r="B877" s="295"/>
      <c r="C877" s="295"/>
      <c r="D877" s="295"/>
      <c r="E877" s="293" t="s">
        <v>1048</v>
      </c>
      <c r="F877" s="325"/>
      <c r="G877" s="325"/>
      <c r="H877" s="325"/>
      <c r="I877" s="333"/>
      <c r="J877" s="325"/>
      <c r="K877" s="325"/>
      <c r="L877" s="330"/>
      <c r="M877" s="354">
        <f>SUM(L878:L886)</f>
        <v>14837400</v>
      </c>
      <c r="N877" s="377"/>
      <c r="O877" s="384"/>
      <c r="P877" s="43"/>
    </row>
    <row r="878" spans="1:16" ht="15.75">
      <c r="A878" s="296"/>
      <c r="B878" s="295"/>
      <c r="C878" s="295"/>
      <c r="D878" s="295"/>
      <c r="E878" s="293" t="s">
        <v>507</v>
      </c>
      <c r="F878" s="325">
        <v>128</v>
      </c>
      <c r="G878" s="325" t="s">
        <v>508</v>
      </c>
      <c r="H878" s="325" t="s">
        <v>50</v>
      </c>
      <c r="I878" s="333">
        <v>55000</v>
      </c>
      <c r="J878" s="325"/>
      <c r="K878" s="325"/>
      <c r="L878" s="330">
        <f>F878*I878</f>
        <v>7040000</v>
      </c>
      <c r="M878" s="354"/>
      <c r="N878" s="377"/>
      <c r="O878" s="384"/>
      <c r="P878" s="43"/>
    </row>
    <row r="879" spans="1:16" ht="15.75">
      <c r="A879" s="296"/>
      <c r="B879" s="295"/>
      <c r="C879" s="295"/>
      <c r="D879" s="295"/>
      <c r="E879" s="293" t="s">
        <v>509</v>
      </c>
      <c r="F879" s="325">
        <v>17</v>
      </c>
      <c r="G879" s="325" t="s">
        <v>510</v>
      </c>
      <c r="H879" s="325" t="s">
        <v>50</v>
      </c>
      <c r="I879" s="333">
        <v>120000</v>
      </c>
      <c r="J879" s="325"/>
      <c r="K879" s="325"/>
      <c r="L879" s="330">
        <f t="shared" ref="L879:L886" si="68">F879*I879</f>
        <v>2040000</v>
      </c>
      <c r="M879" s="354"/>
      <c r="N879" s="377"/>
      <c r="O879" s="384"/>
      <c r="P879" s="43"/>
    </row>
    <row r="880" spans="1:16" ht="15.75">
      <c r="A880" s="296"/>
      <c r="B880" s="295"/>
      <c r="C880" s="295"/>
      <c r="D880" s="295"/>
      <c r="E880" s="99" t="s">
        <v>523</v>
      </c>
      <c r="F880" s="325">
        <v>37</v>
      </c>
      <c r="G880" s="325" t="s">
        <v>510</v>
      </c>
      <c r="H880" s="325" t="s">
        <v>50</v>
      </c>
      <c r="I880" s="333">
        <v>130200</v>
      </c>
      <c r="J880" s="325"/>
      <c r="K880" s="325"/>
      <c r="L880" s="330">
        <f t="shared" si="68"/>
        <v>4817400</v>
      </c>
      <c r="M880" s="354"/>
      <c r="N880" s="377"/>
      <c r="O880" s="384"/>
      <c r="P880" s="43"/>
    </row>
    <row r="881" spans="1:16" ht="15.75">
      <c r="A881" s="296"/>
      <c r="B881" s="295"/>
      <c r="C881" s="295"/>
      <c r="D881" s="295"/>
      <c r="E881" s="99" t="s">
        <v>524</v>
      </c>
      <c r="F881" s="325">
        <v>20</v>
      </c>
      <c r="G881" s="325" t="s">
        <v>515</v>
      </c>
      <c r="H881" s="325" t="s">
        <v>50</v>
      </c>
      <c r="I881" s="333">
        <v>12000</v>
      </c>
      <c r="J881" s="325"/>
      <c r="K881" s="325"/>
      <c r="L881" s="330">
        <f t="shared" si="68"/>
        <v>240000</v>
      </c>
      <c r="M881" s="354"/>
      <c r="N881" s="377"/>
      <c r="O881" s="384"/>
      <c r="P881" s="43"/>
    </row>
    <row r="882" spans="1:16" ht="15.75">
      <c r="A882" s="296"/>
      <c r="B882" s="295"/>
      <c r="C882" s="295"/>
      <c r="D882" s="295"/>
      <c r="E882" s="293" t="s">
        <v>514</v>
      </c>
      <c r="F882" s="325">
        <v>2</v>
      </c>
      <c r="G882" s="325" t="s">
        <v>515</v>
      </c>
      <c r="H882" s="325" t="s">
        <v>50</v>
      </c>
      <c r="I882" s="333">
        <v>40000</v>
      </c>
      <c r="J882" s="325"/>
      <c r="K882" s="325"/>
      <c r="L882" s="330">
        <f t="shared" si="68"/>
        <v>80000</v>
      </c>
      <c r="M882" s="354"/>
      <c r="N882" s="377"/>
      <c r="O882" s="384"/>
      <c r="P882" s="43"/>
    </row>
    <row r="883" spans="1:16" ht="15.75">
      <c r="A883" s="296"/>
      <c r="B883" s="295"/>
      <c r="C883" s="295"/>
      <c r="D883" s="295"/>
      <c r="E883" s="99" t="s">
        <v>525</v>
      </c>
      <c r="F883" s="325">
        <v>1</v>
      </c>
      <c r="G883" s="325" t="s">
        <v>515</v>
      </c>
      <c r="H883" s="325" t="s">
        <v>50</v>
      </c>
      <c r="I883" s="333">
        <v>50000</v>
      </c>
      <c r="J883" s="325"/>
      <c r="K883" s="325"/>
      <c r="L883" s="330">
        <f t="shared" si="68"/>
        <v>50000</v>
      </c>
      <c r="M883" s="354"/>
      <c r="N883" s="377"/>
      <c r="O883" s="384"/>
      <c r="P883" s="43"/>
    </row>
    <row r="884" spans="1:16" ht="15.75">
      <c r="A884" s="296"/>
      <c r="B884" s="295"/>
      <c r="C884" s="295"/>
      <c r="D884" s="295"/>
      <c r="E884" s="293" t="s">
        <v>516</v>
      </c>
      <c r="F884" s="325">
        <v>10</v>
      </c>
      <c r="G884" s="325" t="s">
        <v>515</v>
      </c>
      <c r="H884" s="325" t="s">
        <v>50</v>
      </c>
      <c r="I884" s="333">
        <v>35000</v>
      </c>
      <c r="J884" s="325"/>
      <c r="K884" s="325"/>
      <c r="L884" s="330">
        <f t="shared" si="68"/>
        <v>350000</v>
      </c>
      <c r="M884" s="354"/>
      <c r="N884" s="377"/>
      <c r="O884" s="384"/>
      <c r="P884" s="43"/>
    </row>
    <row r="885" spans="1:16" ht="15.75">
      <c r="A885" s="296"/>
      <c r="B885" s="295"/>
      <c r="C885" s="295"/>
      <c r="D885" s="295"/>
      <c r="E885" s="293" t="s">
        <v>517</v>
      </c>
      <c r="F885" s="325">
        <v>10</v>
      </c>
      <c r="G885" s="325" t="s">
        <v>518</v>
      </c>
      <c r="H885" s="325" t="s">
        <v>50</v>
      </c>
      <c r="I885" s="333">
        <v>12000</v>
      </c>
      <c r="J885" s="325"/>
      <c r="K885" s="325"/>
      <c r="L885" s="330">
        <f t="shared" si="68"/>
        <v>120000</v>
      </c>
      <c r="M885" s="354"/>
      <c r="N885" s="377"/>
      <c r="O885" s="384"/>
      <c r="P885" s="43"/>
    </row>
    <row r="886" spans="1:16" ht="15.75">
      <c r="A886" s="296"/>
      <c r="B886" s="295"/>
      <c r="C886" s="295"/>
      <c r="D886" s="295"/>
      <c r="E886" s="293" t="s">
        <v>520</v>
      </c>
      <c r="F886" s="325">
        <v>4</v>
      </c>
      <c r="G886" s="325" t="s">
        <v>515</v>
      </c>
      <c r="H886" s="325" t="s">
        <v>50</v>
      </c>
      <c r="I886" s="333">
        <v>25000</v>
      </c>
      <c r="J886" s="325"/>
      <c r="K886" s="325"/>
      <c r="L886" s="330">
        <f t="shared" si="68"/>
        <v>100000</v>
      </c>
      <c r="M886" s="354"/>
      <c r="N886" s="377"/>
      <c r="O886" s="384"/>
      <c r="P886" s="43"/>
    </row>
    <row r="887" spans="1:16" ht="15.75">
      <c r="A887" s="296"/>
      <c r="B887" s="295"/>
      <c r="C887" s="295"/>
      <c r="D887" s="295"/>
      <c r="E887" s="293"/>
      <c r="F887" s="325"/>
      <c r="G887" s="325"/>
      <c r="H887" s="325"/>
      <c r="I887" s="333"/>
      <c r="J887" s="325"/>
      <c r="K887" s="325"/>
      <c r="L887" s="330"/>
      <c r="M887" s="354"/>
      <c r="N887" s="377"/>
      <c r="O887" s="384"/>
      <c r="P887" s="43"/>
    </row>
    <row r="888" spans="1:16" ht="15.75">
      <c r="A888" s="296"/>
      <c r="B888" s="295"/>
      <c r="C888" s="295"/>
      <c r="D888" s="295"/>
      <c r="E888" s="293"/>
      <c r="F888" s="325"/>
      <c r="G888" s="325"/>
      <c r="H888" s="325"/>
      <c r="I888" s="333"/>
      <c r="J888" s="325"/>
      <c r="K888" s="325"/>
      <c r="L888" s="330"/>
      <c r="M888" s="354"/>
      <c r="N888" s="377"/>
      <c r="O888" s="384"/>
      <c r="P888" s="43"/>
    </row>
    <row r="889" spans="1:16" ht="15.75">
      <c r="A889" s="296">
        <v>2</v>
      </c>
      <c r="B889" s="295">
        <v>2</v>
      </c>
      <c r="C889" s="295">
        <v>17</v>
      </c>
      <c r="D889" s="295"/>
      <c r="E889" s="964" t="s">
        <v>1053</v>
      </c>
      <c r="F889" s="965"/>
      <c r="G889" s="965"/>
      <c r="H889" s="965"/>
      <c r="I889" s="965"/>
      <c r="J889" s="965"/>
      <c r="K889" s="965"/>
      <c r="L889" s="966"/>
      <c r="M889" s="354">
        <f>M890+M906</f>
        <v>23163900</v>
      </c>
      <c r="N889" s="377"/>
      <c r="O889" s="384"/>
      <c r="P889" s="43"/>
    </row>
    <row r="890" spans="1:16" ht="15.75">
      <c r="A890" s="296">
        <v>2</v>
      </c>
      <c r="B890" s="295">
        <v>2</v>
      </c>
      <c r="C890" s="295">
        <v>17</v>
      </c>
      <c r="D890" s="295">
        <v>2</v>
      </c>
      <c r="E890" s="99" t="s">
        <v>82</v>
      </c>
      <c r="F890" s="325"/>
      <c r="G890" s="325"/>
      <c r="H890" s="325"/>
      <c r="I890" s="325"/>
      <c r="J890" s="325"/>
      <c r="K890" s="325"/>
      <c r="L890" s="330"/>
      <c r="M890" s="354">
        <f>SUM(M891:M905)</f>
        <v>8326500</v>
      </c>
      <c r="N890" s="377"/>
      <c r="O890" s="384"/>
      <c r="P890" s="43"/>
    </row>
    <row r="891" spans="1:16" ht="15.75">
      <c r="A891" s="296"/>
      <c r="B891" s="295"/>
      <c r="C891" s="295"/>
      <c r="D891" s="295"/>
      <c r="E891" s="99" t="s">
        <v>522</v>
      </c>
      <c r="F891" s="325"/>
      <c r="G891" s="325"/>
      <c r="H891" s="325"/>
      <c r="I891" s="325"/>
      <c r="J891" s="325">
        <v>18</v>
      </c>
      <c r="K891" s="325" t="s">
        <v>50</v>
      </c>
      <c r="L891" s="330">
        <v>20000</v>
      </c>
      <c r="M891" s="354">
        <f>J891*L891</f>
        <v>360000</v>
      </c>
      <c r="N891" s="377"/>
      <c r="O891" s="384"/>
      <c r="P891" s="43"/>
    </row>
    <row r="892" spans="1:16" ht="15.75">
      <c r="A892" s="296"/>
      <c r="B892" s="295"/>
      <c r="C892" s="295"/>
      <c r="D892" s="295"/>
      <c r="E892" s="293" t="s">
        <v>1124</v>
      </c>
      <c r="F892" s="325"/>
      <c r="G892" s="325"/>
      <c r="H892" s="325"/>
      <c r="I892" s="325"/>
      <c r="J892" s="325"/>
      <c r="K892" s="325"/>
      <c r="L892" s="330"/>
      <c r="M892" s="354"/>
      <c r="N892" s="377"/>
      <c r="O892" s="384"/>
      <c r="P892" s="43"/>
    </row>
    <row r="893" spans="1:16" ht="15.75">
      <c r="A893" s="296"/>
      <c r="B893" s="295"/>
      <c r="C893" s="295"/>
      <c r="D893" s="295"/>
      <c r="E893" s="293" t="s">
        <v>124</v>
      </c>
      <c r="F893" s="325">
        <v>1</v>
      </c>
      <c r="G893" s="325" t="s">
        <v>50</v>
      </c>
      <c r="H893" s="333">
        <v>300000</v>
      </c>
      <c r="I893" s="325" t="s">
        <v>50</v>
      </c>
      <c r="J893" s="325">
        <v>1</v>
      </c>
      <c r="K893" s="325"/>
      <c r="L893" s="330">
        <f>H893*J893*F893</f>
        <v>300000</v>
      </c>
      <c r="M893" s="354">
        <f>L893*F893</f>
        <v>300000</v>
      </c>
      <c r="N893" s="377"/>
      <c r="O893" s="384"/>
      <c r="P893" s="43"/>
    </row>
    <row r="894" spans="1:16" ht="15.75">
      <c r="A894" s="296"/>
      <c r="B894" s="295"/>
      <c r="C894" s="295"/>
      <c r="D894" s="295"/>
      <c r="E894" s="293" t="s">
        <v>125</v>
      </c>
      <c r="F894" s="325">
        <v>1</v>
      </c>
      <c r="G894" s="325" t="s">
        <v>50</v>
      </c>
      <c r="H894" s="333">
        <v>275000</v>
      </c>
      <c r="I894" s="325" t="s">
        <v>50</v>
      </c>
      <c r="J894" s="325">
        <v>1</v>
      </c>
      <c r="K894" s="325"/>
      <c r="L894" s="330">
        <f t="shared" ref="L894:L895" si="69">H894*J894*F894</f>
        <v>275000</v>
      </c>
      <c r="M894" s="354">
        <f>L894*F894</f>
        <v>275000</v>
      </c>
      <c r="N894" s="377"/>
      <c r="O894" s="384"/>
      <c r="P894" s="43"/>
    </row>
    <row r="895" spans="1:16" ht="15.75">
      <c r="A895" s="296"/>
      <c r="B895" s="295"/>
      <c r="C895" s="295"/>
      <c r="D895" s="295"/>
      <c r="E895" s="293" t="s">
        <v>126</v>
      </c>
      <c r="F895" s="325">
        <v>5</v>
      </c>
      <c r="G895" s="325" t="s">
        <v>50</v>
      </c>
      <c r="H895" s="333">
        <v>250000</v>
      </c>
      <c r="I895" s="325" t="s">
        <v>50</v>
      </c>
      <c r="J895" s="325">
        <v>1</v>
      </c>
      <c r="K895" s="325"/>
      <c r="L895" s="330">
        <f t="shared" si="69"/>
        <v>1250000</v>
      </c>
      <c r="M895" s="354">
        <f>L895</f>
        <v>1250000</v>
      </c>
      <c r="N895" s="377"/>
      <c r="O895" s="384"/>
      <c r="P895" s="43"/>
    </row>
    <row r="896" spans="1:16" ht="15.75">
      <c r="A896" s="296"/>
      <c r="B896" s="295"/>
      <c r="C896" s="295"/>
      <c r="D896" s="295"/>
      <c r="E896" s="293" t="s">
        <v>156</v>
      </c>
      <c r="F896" s="325">
        <v>1</v>
      </c>
      <c r="G896" s="325" t="s">
        <v>50</v>
      </c>
      <c r="H896" s="333">
        <v>200000</v>
      </c>
      <c r="I896" s="325" t="s">
        <v>50</v>
      </c>
      <c r="J896" s="325">
        <v>1</v>
      </c>
      <c r="K896" s="325"/>
      <c r="L896" s="330"/>
      <c r="M896" s="354">
        <f>F896*H896*J896</f>
        <v>200000</v>
      </c>
      <c r="N896" s="377"/>
      <c r="O896" s="384"/>
      <c r="P896" s="43"/>
    </row>
    <row r="897" spans="1:16" ht="15.75">
      <c r="A897" s="296"/>
      <c r="B897" s="295"/>
      <c r="C897" s="295"/>
      <c r="D897" s="295"/>
      <c r="E897" s="293" t="s">
        <v>127</v>
      </c>
      <c r="F897" s="325"/>
      <c r="G897" s="325"/>
      <c r="H897" s="333"/>
      <c r="I897" s="325"/>
      <c r="J897" s="325"/>
      <c r="K897" s="325"/>
      <c r="L897" s="330"/>
      <c r="M897" s="354">
        <v>50000</v>
      </c>
      <c r="N897" s="377"/>
      <c r="O897" s="384"/>
      <c r="P897" s="43"/>
    </row>
    <row r="898" spans="1:16" ht="15.75">
      <c r="A898" s="296"/>
      <c r="B898" s="295"/>
      <c r="C898" s="295"/>
      <c r="D898" s="295"/>
      <c r="E898" s="293" t="s">
        <v>128</v>
      </c>
      <c r="F898" s="325"/>
      <c r="G898" s="325"/>
      <c r="H898" s="333"/>
      <c r="I898" s="325"/>
      <c r="J898" s="325"/>
      <c r="K898" s="325"/>
      <c r="L898" s="330"/>
      <c r="M898" s="354">
        <v>50000</v>
      </c>
      <c r="N898" s="377"/>
      <c r="O898" s="384"/>
      <c r="P898" s="43"/>
    </row>
    <row r="899" spans="1:16" ht="15.75">
      <c r="A899" s="296"/>
      <c r="B899" s="295"/>
      <c r="C899" s="295"/>
      <c r="D899" s="295"/>
      <c r="E899" s="293" t="s">
        <v>502</v>
      </c>
      <c r="F899" s="325"/>
      <c r="G899" s="325"/>
      <c r="H899" s="333"/>
      <c r="I899" s="325"/>
      <c r="J899" s="325"/>
      <c r="K899" s="325"/>
      <c r="L899" s="330"/>
      <c r="M899" s="354">
        <v>50000</v>
      </c>
      <c r="N899" s="377"/>
      <c r="O899" s="384"/>
      <c r="P899" s="43"/>
    </row>
    <row r="900" spans="1:16" ht="15.75">
      <c r="A900" s="296"/>
      <c r="B900" s="295"/>
      <c r="C900" s="295"/>
      <c r="D900" s="295"/>
      <c r="E900" s="293" t="s">
        <v>503</v>
      </c>
      <c r="F900" s="325">
        <v>6</v>
      </c>
      <c r="G900" s="325" t="s">
        <v>50</v>
      </c>
      <c r="H900" s="333">
        <v>200000</v>
      </c>
      <c r="I900" s="325"/>
      <c r="J900" s="325"/>
      <c r="K900" s="325"/>
      <c r="L900" s="330"/>
      <c r="M900" s="354">
        <v>200000</v>
      </c>
      <c r="N900" s="377"/>
      <c r="O900" s="384"/>
      <c r="P900" s="43"/>
    </row>
    <row r="901" spans="1:16" ht="15.75">
      <c r="A901" s="296"/>
      <c r="B901" s="295"/>
      <c r="C901" s="295"/>
      <c r="D901" s="295"/>
      <c r="E901" s="293" t="s">
        <v>158</v>
      </c>
      <c r="F901" s="325"/>
      <c r="G901" s="325"/>
      <c r="H901" s="333"/>
      <c r="I901" s="325"/>
      <c r="J901" s="325"/>
      <c r="K901" s="325"/>
      <c r="L901" s="330"/>
      <c r="M901" s="354">
        <f>SUM(L902:L903)</f>
        <v>4841500</v>
      </c>
      <c r="N901" s="377"/>
      <c r="O901" s="384"/>
      <c r="P901" s="43"/>
    </row>
    <row r="902" spans="1:16" ht="15.75">
      <c r="A902" s="296"/>
      <c r="B902" s="295"/>
      <c r="C902" s="295"/>
      <c r="D902" s="295"/>
      <c r="E902" s="293" t="s">
        <v>160</v>
      </c>
      <c r="F902" s="325">
        <v>29</v>
      </c>
      <c r="G902" s="325" t="s">
        <v>504</v>
      </c>
      <c r="H902" s="333" t="s">
        <v>50</v>
      </c>
      <c r="I902" s="333">
        <v>62500</v>
      </c>
      <c r="J902" s="325"/>
      <c r="K902" s="325"/>
      <c r="L902" s="330">
        <f>F902*I902</f>
        <v>1812500</v>
      </c>
      <c r="M902" s="354"/>
      <c r="N902" s="377"/>
      <c r="O902" s="384"/>
      <c r="P902" s="43"/>
    </row>
    <row r="903" spans="1:16" ht="15.75">
      <c r="A903" s="296"/>
      <c r="B903" s="295"/>
      <c r="C903" s="295"/>
      <c r="D903" s="295"/>
      <c r="E903" s="293" t="s">
        <v>161</v>
      </c>
      <c r="F903" s="325">
        <v>65</v>
      </c>
      <c r="G903" s="325" t="s">
        <v>504</v>
      </c>
      <c r="H903" s="333" t="s">
        <v>50</v>
      </c>
      <c r="I903" s="333">
        <v>46600</v>
      </c>
      <c r="J903" s="325"/>
      <c r="K903" s="325"/>
      <c r="L903" s="330">
        <f>F903*I903</f>
        <v>3029000</v>
      </c>
      <c r="M903" s="354"/>
      <c r="N903" s="377"/>
      <c r="O903" s="384"/>
      <c r="P903" s="43"/>
    </row>
    <row r="904" spans="1:16" ht="15.75">
      <c r="A904" s="296"/>
      <c r="B904" s="295"/>
      <c r="C904" s="295"/>
      <c r="D904" s="295"/>
      <c r="E904" s="293" t="s">
        <v>505</v>
      </c>
      <c r="F904" s="325">
        <v>5</v>
      </c>
      <c r="G904" s="325" t="s">
        <v>506</v>
      </c>
      <c r="H904" s="325" t="s">
        <v>50</v>
      </c>
      <c r="I904" s="333">
        <v>150000</v>
      </c>
      <c r="J904" s="325"/>
      <c r="K904" s="325"/>
      <c r="L904" s="330"/>
      <c r="M904" s="354">
        <f>F904*I904</f>
        <v>750000</v>
      </c>
      <c r="N904" s="377"/>
      <c r="O904" s="384"/>
      <c r="P904" s="43"/>
    </row>
    <row r="905" spans="1:16" ht="15.75">
      <c r="A905" s="296"/>
      <c r="B905" s="295"/>
      <c r="C905" s="295"/>
      <c r="D905" s="295"/>
      <c r="E905" s="293"/>
      <c r="F905" s="325"/>
      <c r="G905" s="325"/>
      <c r="H905" s="325"/>
      <c r="I905" s="333"/>
      <c r="J905" s="325"/>
      <c r="K905" s="325"/>
      <c r="L905" s="330"/>
      <c r="M905" s="354"/>
      <c r="N905" s="377"/>
      <c r="O905" s="384"/>
      <c r="P905" s="43"/>
    </row>
    <row r="906" spans="1:16" ht="15.75">
      <c r="A906" s="296">
        <v>2</v>
      </c>
      <c r="B906" s="295">
        <v>2</v>
      </c>
      <c r="C906" s="295">
        <v>17</v>
      </c>
      <c r="D906" s="295">
        <v>3</v>
      </c>
      <c r="E906" s="99" t="s">
        <v>521</v>
      </c>
      <c r="F906" s="325"/>
      <c r="G906" s="325"/>
      <c r="H906" s="325"/>
      <c r="I906" s="333"/>
      <c r="J906" s="325"/>
      <c r="K906" s="325"/>
      <c r="L906" s="330"/>
      <c r="M906" s="354">
        <f>M907</f>
        <v>14837400</v>
      </c>
      <c r="N906" s="377"/>
      <c r="O906" s="384"/>
      <c r="P906" s="43"/>
    </row>
    <row r="907" spans="1:16" ht="15.75">
      <c r="A907" s="296"/>
      <c r="B907" s="295"/>
      <c r="C907" s="295"/>
      <c r="D907" s="295"/>
      <c r="E907" s="293" t="s">
        <v>1048</v>
      </c>
      <c r="F907" s="325"/>
      <c r="G907" s="325"/>
      <c r="H907" s="325"/>
      <c r="I907" s="333"/>
      <c r="J907" s="325"/>
      <c r="K907" s="325"/>
      <c r="L907" s="330"/>
      <c r="M907" s="354">
        <f>SUM(L908:L916)</f>
        <v>14837400</v>
      </c>
      <c r="N907" s="377"/>
      <c r="O907" s="384"/>
      <c r="P907" s="43"/>
    </row>
    <row r="908" spans="1:16" ht="18.75" customHeight="1">
      <c r="A908" s="296"/>
      <c r="B908" s="295"/>
      <c r="C908" s="295"/>
      <c r="D908" s="295"/>
      <c r="E908" s="293" t="s">
        <v>507</v>
      </c>
      <c r="F908" s="325">
        <v>128</v>
      </c>
      <c r="G908" s="325" t="s">
        <v>508</v>
      </c>
      <c r="H908" s="325" t="s">
        <v>50</v>
      </c>
      <c r="I908" s="333">
        <v>55000</v>
      </c>
      <c r="J908" s="325"/>
      <c r="K908" s="325"/>
      <c r="L908" s="330">
        <f>F908*I908</f>
        <v>7040000</v>
      </c>
      <c r="M908" s="354"/>
      <c r="N908" s="377"/>
      <c r="O908" s="384"/>
      <c r="P908" s="43"/>
    </row>
    <row r="909" spans="1:16" ht="15.75">
      <c r="A909" s="296"/>
      <c r="B909" s="295"/>
      <c r="C909" s="295"/>
      <c r="D909" s="295"/>
      <c r="E909" s="293" t="s">
        <v>509</v>
      </c>
      <c r="F909" s="325">
        <v>17</v>
      </c>
      <c r="G909" s="325" t="s">
        <v>510</v>
      </c>
      <c r="H909" s="325" t="s">
        <v>50</v>
      </c>
      <c r="I909" s="333">
        <v>120000</v>
      </c>
      <c r="J909" s="325"/>
      <c r="K909" s="325"/>
      <c r="L909" s="330">
        <f t="shared" ref="L909:L916" si="70">F909*I909</f>
        <v>2040000</v>
      </c>
      <c r="M909" s="354"/>
      <c r="N909" s="377"/>
      <c r="O909" s="384"/>
      <c r="P909" s="43"/>
    </row>
    <row r="910" spans="1:16" ht="15.75">
      <c r="A910" s="296"/>
      <c r="B910" s="295"/>
      <c r="C910" s="295"/>
      <c r="D910" s="295"/>
      <c r="E910" s="99" t="s">
        <v>523</v>
      </c>
      <c r="F910" s="325">
        <v>37</v>
      </c>
      <c r="G910" s="325" t="s">
        <v>510</v>
      </c>
      <c r="H910" s="325" t="s">
        <v>50</v>
      </c>
      <c r="I910" s="333">
        <v>130200</v>
      </c>
      <c r="J910" s="325"/>
      <c r="K910" s="325"/>
      <c r="L910" s="330">
        <f t="shared" si="70"/>
        <v>4817400</v>
      </c>
      <c r="M910" s="354"/>
      <c r="N910" s="377"/>
      <c r="O910" s="384"/>
      <c r="P910" s="43"/>
    </row>
    <row r="911" spans="1:16" ht="15.75">
      <c r="A911" s="296"/>
      <c r="B911" s="295"/>
      <c r="C911" s="295"/>
      <c r="D911" s="295"/>
      <c r="E911" s="99" t="s">
        <v>524</v>
      </c>
      <c r="F911" s="325">
        <v>20</v>
      </c>
      <c r="G911" s="325" t="s">
        <v>515</v>
      </c>
      <c r="H911" s="325" t="s">
        <v>50</v>
      </c>
      <c r="I911" s="333">
        <v>12000</v>
      </c>
      <c r="J911" s="325"/>
      <c r="K911" s="325"/>
      <c r="L911" s="330">
        <f t="shared" si="70"/>
        <v>240000</v>
      </c>
      <c r="M911" s="354"/>
      <c r="N911" s="377"/>
      <c r="O911" s="384"/>
      <c r="P911" s="43"/>
    </row>
    <row r="912" spans="1:16" ht="15.75">
      <c r="A912" s="296"/>
      <c r="B912" s="295"/>
      <c r="C912" s="295"/>
      <c r="D912" s="295"/>
      <c r="E912" s="293" t="s">
        <v>514</v>
      </c>
      <c r="F912" s="325">
        <v>2</v>
      </c>
      <c r="G912" s="325" t="s">
        <v>515</v>
      </c>
      <c r="H912" s="325" t="s">
        <v>50</v>
      </c>
      <c r="I912" s="333">
        <v>40000</v>
      </c>
      <c r="J912" s="325"/>
      <c r="K912" s="325"/>
      <c r="L912" s="330">
        <f t="shared" si="70"/>
        <v>80000</v>
      </c>
      <c r="M912" s="354"/>
      <c r="N912" s="377"/>
      <c r="O912" s="384"/>
      <c r="P912" s="43"/>
    </row>
    <row r="913" spans="1:16" s="2" customFormat="1" ht="15.75">
      <c r="A913" s="296"/>
      <c r="B913" s="295"/>
      <c r="C913" s="295"/>
      <c r="D913" s="295"/>
      <c r="E913" s="99" t="s">
        <v>525</v>
      </c>
      <c r="F913" s="325">
        <v>1</v>
      </c>
      <c r="G913" s="325" t="s">
        <v>515</v>
      </c>
      <c r="H913" s="325" t="s">
        <v>50</v>
      </c>
      <c r="I913" s="333">
        <v>50000</v>
      </c>
      <c r="J913" s="325"/>
      <c r="K913" s="325"/>
      <c r="L913" s="330">
        <f t="shared" si="70"/>
        <v>50000</v>
      </c>
      <c r="M913" s="354"/>
      <c r="N913" s="377"/>
      <c r="O913" s="386"/>
      <c r="P913" s="20"/>
    </row>
    <row r="914" spans="1:16" ht="15.75">
      <c r="A914" s="296"/>
      <c r="B914" s="295"/>
      <c r="C914" s="295"/>
      <c r="D914" s="295"/>
      <c r="E914" s="293" t="s">
        <v>516</v>
      </c>
      <c r="F914" s="325">
        <v>10</v>
      </c>
      <c r="G914" s="325" t="s">
        <v>515</v>
      </c>
      <c r="H914" s="325" t="s">
        <v>50</v>
      </c>
      <c r="I914" s="333">
        <v>35000</v>
      </c>
      <c r="J914" s="325"/>
      <c r="K914" s="325"/>
      <c r="L914" s="330">
        <f t="shared" si="70"/>
        <v>350000</v>
      </c>
      <c r="M914" s="354"/>
      <c r="N914" s="377"/>
      <c r="O914" s="384"/>
      <c r="P914" s="43"/>
    </row>
    <row r="915" spans="1:16" ht="15.75">
      <c r="A915" s="296"/>
      <c r="B915" s="295"/>
      <c r="C915" s="295"/>
      <c r="D915" s="295"/>
      <c r="E915" s="293" t="s">
        <v>517</v>
      </c>
      <c r="F915" s="325">
        <v>10</v>
      </c>
      <c r="G915" s="325" t="s">
        <v>518</v>
      </c>
      <c r="H915" s="325" t="s">
        <v>50</v>
      </c>
      <c r="I915" s="333">
        <v>12000</v>
      </c>
      <c r="J915" s="325"/>
      <c r="K915" s="325"/>
      <c r="L915" s="330">
        <f t="shared" si="70"/>
        <v>120000</v>
      </c>
      <c r="M915" s="354"/>
      <c r="N915" s="377"/>
      <c r="O915" s="384"/>
      <c r="P915" s="43"/>
    </row>
    <row r="916" spans="1:16" ht="15.75">
      <c r="A916" s="296"/>
      <c r="B916" s="295"/>
      <c r="C916" s="295"/>
      <c r="D916" s="295"/>
      <c r="E916" s="293" t="s">
        <v>520</v>
      </c>
      <c r="F916" s="325">
        <v>4</v>
      </c>
      <c r="G916" s="325" t="s">
        <v>515</v>
      </c>
      <c r="H916" s="325" t="s">
        <v>50</v>
      </c>
      <c r="I916" s="333">
        <v>25000</v>
      </c>
      <c r="J916" s="325"/>
      <c r="K916" s="325"/>
      <c r="L916" s="330">
        <f t="shared" si="70"/>
        <v>100000</v>
      </c>
      <c r="M916" s="354"/>
      <c r="N916" s="377"/>
      <c r="O916" s="384"/>
      <c r="P916" s="43"/>
    </row>
    <row r="917" spans="1:16" ht="15.75">
      <c r="A917" s="296"/>
      <c r="B917" s="295"/>
      <c r="C917" s="295"/>
      <c r="D917" s="295"/>
      <c r="E917" s="293"/>
      <c r="F917" s="325"/>
      <c r="G917" s="325"/>
      <c r="H917" s="325"/>
      <c r="I917" s="333"/>
      <c r="J917" s="325"/>
      <c r="K917" s="325"/>
      <c r="L917" s="330"/>
      <c r="M917" s="354"/>
      <c r="N917" s="377"/>
      <c r="O917" s="384"/>
      <c r="P917" s="43"/>
    </row>
    <row r="918" spans="1:16" ht="15.75">
      <c r="A918" s="296"/>
      <c r="B918" s="295"/>
      <c r="C918" s="295"/>
      <c r="D918" s="295"/>
      <c r="E918" s="293"/>
      <c r="F918" s="325"/>
      <c r="G918" s="325"/>
      <c r="H918" s="325"/>
      <c r="I918" s="333"/>
      <c r="J918" s="325"/>
      <c r="K918" s="325"/>
      <c r="L918" s="330"/>
      <c r="M918" s="354"/>
      <c r="N918" s="377"/>
      <c r="O918" s="384"/>
      <c r="P918" s="43"/>
    </row>
    <row r="919" spans="1:16" ht="15.75">
      <c r="A919" s="296">
        <v>2</v>
      </c>
      <c r="B919" s="295">
        <v>2</v>
      </c>
      <c r="C919" s="295">
        <v>18</v>
      </c>
      <c r="D919" s="295"/>
      <c r="E919" s="112" t="s">
        <v>1061</v>
      </c>
      <c r="F919" s="325"/>
      <c r="G919" s="325"/>
      <c r="H919" s="325"/>
      <c r="I919" s="333"/>
      <c r="J919" s="325"/>
      <c r="K919" s="325"/>
      <c r="L919" s="330"/>
      <c r="M919" s="354">
        <f>M920+M941</f>
        <v>32842000</v>
      </c>
      <c r="N919" s="377"/>
      <c r="O919" s="384"/>
      <c r="P919" s="43"/>
    </row>
    <row r="920" spans="1:16" ht="15.75">
      <c r="A920" s="296">
        <v>2</v>
      </c>
      <c r="B920" s="295">
        <v>2</v>
      </c>
      <c r="C920" s="295">
        <v>18</v>
      </c>
      <c r="D920" s="295">
        <v>2</v>
      </c>
      <c r="E920" s="293" t="s">
        <v>82</v>
      </c>
      <c r="F920" s="325"/>
      <c r="G920" s="325"/>
      <c r="H920" s="325"/>
      <c r="I920" s="333"/>
      <c r="J920" s="325"/>
      <c r="K920" s="325"/>
      <c r="L920" s="330"/>
      <c r="M920" s="354">
        <f>SUM(M921:M939)</f>
        <v>10838000</v>
      </c>
      <c r="N920" s="377"/>
      <c r="O920" s="384"/>
      <c r="P920" s="43"/>
    </row>
    <row r="921" spans="1:16" ht="15.75">
      <c r="A921" s="296"/>
      <c r="B921" s="295"/>
      <c r="C921" s="295"/>
      <c r="D921" s="295"/>
      <c r="E921" s="293" t="s">
        <v>129</v>
      </c>
      <c r="F921" s="325">
        <v>9</v>
      </c>
      <c r="G921" s="325" t="s">
        <v>50</v>
      </c>
      <c r="H921" s="325"/>
      <c r="I921" s="333"/>
      <c r="J921" s="325"/>
      <c r="K921" s="325"/>
      <c r="L921" s="330">
        <v>20000</v>
      </c>
      <c r="M921" s="354">
        <f>L921*F921</f>
        <v>180000</v>
      </c>
      <c r="N921" s="377"/>
      <c r="O921" s="384"/>
      <c r="P921" s="43"/>
    </row>
    <row r="922" spans="1:16" ht="15.75">
      <c r="A922" s="296"/>
      <c r="B922" s="295"/>
      <c r="C922" s="295"/>
      <c r="D922" s="295"/>
      <c r="E922" s="293" t="s">
        <v>1124</v>
      </c>
      <c r="F922" s="325"/>
      <c r="G922" s="325"/>
      <c r="H922" s="325"/>
      <c r="I922" s="333"/>
      <c r="J922" s="325"/>
      <c r="K922" s="325"/>
      <c r="L922" s="330"/>
      <c r="M922" s="354">
        <f>SUM(L923:L925)</f>
        <v>1825000</v>
      </c>
      <c r="N922" s="377"/>
      <c r="O922" s="384"/>
      <c r="P922" s="43"/>
    </row>
    <row r="923" spans="1:16" ht="15.75">
      <c r="A923" s="296"/>
      <c r="B923" s="295"/>
      <c r="C923" s="295"/>
      <c r="D923" s="295"/>
      <c r="E923" s="293" t="s">
        <v>124</v>
      </c>
      <c r="F923" s="325">
        <v>1</v>
      </c>
      <c r="G923" s="325" t="s">
        <v>50</v>
      </c>
      <c r="H923" s="333">
        <v>300000</v>
      </c>
      <c r="I923" s="333"/>
      <c r="J923" s="325" t="s">
        <v>50</v>
      </c>
      <c r="K923" s="325">
        <v>1</v>
      </c>
      <c r="L923" s="330">
        <f>F923*H923*K923</f>
        <v>300000</v>
      </c>
      <c r="M923" s="354"/>
      <c r="N923" s="377"/>
      <c r="O923" s="384"/>
      <c r="P923" s="43"/>
    </row>
    <row r="924" spans="1:16" ht="15.75">
      <c r="A924" s="296"/>
      <c r="B924" s="295"/>
      <c r="C924" s="295"/>
      <c r="D924" s="295"/>
      <c r="E924" s="293" t="s">
        <v>125</v>
      </c>
      <c r="F924" s="325">
        <v>1</v>
      </c>
      <c r="G924" s="325" t="s">
        <v>50</v>
      </c>
      <c r="H924" s="333">
        <v>275000</v>
      </c>
      <c r="I924" s="333"/>
      <c r="J924" s="325" t="s">
        <v>50</v>
      </c>
      <c r="K924" s="325">
        <v>1</v>
      </c>
      <c r="L924" s="330">
        <f t="shared" ref="L924:L925" si="71">F924*H924*K924</f>
        <v>275000</v>
      </c>
      <c r="M924" s="354"/>
      <c r="N924" s="377"/>
      <c r="O924" s="384"/>
      <c r="P924" s="43"/>
    </row>
    <row r="925" spans="1:16" ht="15.75">
      <c r="A925" s="296"/>
      <c r="B925" s="295"/>
      <c r="C925" s="295"/>
      <c r="D925" s="295"/>
      <c r="E925" s="293" t="s">
        <v>126</v>
      </c>
      <c r="F925" s="325">
        <v>5</v>
      </c>
      <c r="G925" s="325" t="s">
        <v>50</v>
      </c>
      <c r="H925" s="333">
        <v>250000</v>
      </c>
      <c r="I925" s="333"/>
      <c r="J925" s="325" t="s">
        <v>50</v>
      </c>
      <c r="K925" s="325">
        <v>1</v>
      </c>
      <c r="L925" s="330">
        <f t="shared" si="71"/>
        <v>1250000</v>
      </c>
      <c r="M925" s="354"/>
      <c r="N925" s="377"/>
      <c r="O925" s="384"/>
      <c r="P925" s="43"/>
    </row>
    <row r="926" spans="1:16" ht="15.75">
      <c r="A926" s="296"/>
      <c r="B926" s="295"/>
      <c r="C926" s="295"/>
      <c r="D926" s="295"/>
      <c r="E926" s="293" t="s">
        <v>156</v>
      </c>
      <c r="F926" s="325">
        <v>1</v>
      </c>
      <c r="G926" s="325" t="s">
        <v>50</v>
      </c>
      <c r="H926" s="333">
        <v>200000</v>
      </c>
      <c r="I926" s="333"/>
      <c r="J926" s="325" t="s">
        <v>50</v>
      </c>
      <c r="K926" s="325">
        <v>1</v>
      </c>
      <c r="L926" s="330"/>
      <c r="M926" s="354">
        <f>F926*H926*K926</f>
        <v>200000</v>
      </c>
      <c r="N926" s="377"/>
      <c r="O926" s="384"/>
      <c r="P926" s="43"/>
    </row>
    <row r="927" spans="1:16" ht="15.75">
      <c r="A927" s="296"/>
      <c r="B927" s="295"/>
      <c r="C927" s="295"/>
      <c r="D927" s="295"/>
      <c r="E927" s="293" t="s">
        <v>526</v>
      </c>
      <c r="F927" s="325">
        <v>1</v>
      </c>
      <c r="G927" s="325" t="s">
        <v>50</v>
      </c>
      <c r="H927" s="333">
        <v>200000</v>
      </c>
      <c r="I927" s="333"/>
      <c r="J927" s="325"/>
      <c r="K927" s="325"/>
      <c r="L927" s="330"/>
      <c r="M927" s="354">
        <f>F927*H927</f>
        <v>200000</v>
      </c>
      <c r="N927" s="377"/>
      <c r="O927" s="384"/>
      <c r="P927" s="43"/>
    </row>
    <row r="928" spans="1:16" ht="15.75">
      <c r="A928" s="296"/>
      <c r="B928" s="295"/>
      <c r="C928" s="295"/>
      <c r="D928" s="295"/>
      <c r="E928" s="293" t="s">
        <v>127</v>
      </c>
      <c r="F928" s="325"/>
      <c r="G928" s="325"/>
      <c r="H928" s="325"/>
      <c r="I928" s="333"/>
      <c r="J928" s="325"/>
      <c r="K928" s="325"/>
      <c r="L928" s="330"/>
      <c r="M928" s="354">
        <v>50000</v>
      </c>
      <c r="N928" s="377"/>
      <c r="O928" s="384"/>
      <c r="P928" s="43"/>
    </row>
    <row r="929" spans="1:16" ht="15.75">
      <c r="A929" s="296"/>
      <c r="B929" s="295"/>
      <c r="C929" s="295"/>
      <c r="D929" s="295"/>
      <c r="E929" s="293" t="s">
        <v>128</v>
      </c>
      <c r="F929" s="325"/>
      <c r="G929" s="325"/>
      <c r="H929" s="325"/>
      <c r="I929" s="333"/>
      <c r="J929" s="325"/>
      <c r="K929" s="325"/>
      <c r="L929" s="330"/>
      <c r="M929" s="354">
        <v>50000</v>
      </c>
      <c r="N929" s="377"/>
      <c r="O929" s="384"/>
      <c r="P929" s="43"/>
    </row>
    <row r="930" spans="1:16" ht="15.75">
      <c r="A930" s="296"/>
      <c r="B930" s="295"/>
      <c r="C930" s="295"/>
      <c r="D930" s="295"/>
      <c r="E930" s="99" t="s">
        <v>531</v>
      </c>
      <c r="F930" s="325">
        <v>2</v>
      </c>
      <c r="G930" s="325" t="s">
        <v>50</v>
      </c>
      <c r="H930" s="333">
        <v>150000</v>
      </c>
      <c r="I930" s="333"/>
      <c r="J930" s="325"/>
      <c r="K930" s="325"/>
      <c r="L930" s="330"/>
      <c r="M930" s="354">
        <f>F930*H930</f>
        <v>300000</v>
      </c>
      <c r="N930" s="377"/>
      <c r="O930" s="384"/>
      <c r="P930" s="43"/>
    </row>
    <row r="931" spans="1:16" ht="15.75">
      <c r="A931" s="296"/>
      <c r="B931" s="295"/>
      <c r="C931" s="295"/>
      <c r="D931" s="295"/>
      <c r="E931" s="99" t="s">
        <v>530</v>
      </c>
      <c r="F931" s="325">
        <v>2</v>
      </c>
      <c r="G931" s="325" t="s">
        <v>50</v>
      </c>
      <c r="H931" s="333">
        <v>100000</v>
      </c>
      <c r="I931" s="333"/>
      <c r="J931" s="325"/>
      <c r="K931" s="325"/>
      <c r="L931" s="330"/>
      <c r="M931" s="354">
        <f>F931*H931</f>
        <v>200000</v>
      </c>
      <c r="N931" s="377"/>
      <c r="O931" s="384"/>
      <c r="P931" s="43"/>
    </row>
    <row r="932" spans="1:16" ht="15.75">
      <c r="A932" s="296"/>
      <c r="B932" s="295"/>
      <c r="C932" s="295"/>
      <c r="D932" s="295"/>
      <c r="E932" s="293" t="s">
        <v>527</v>
      </c>
      <c r="F932" s="325">
        <v>2</v>
      </c>
      <c r="G932" s="325" t="s">
        <v>506</v>
      </c>
      <c r="H932" s="325"/>
      <c r="I932" s="333"/>
      <c r="J932" s="325"/>
      <c r="K932" s="325" t="s">
        <v>50</v>
      </c>
      <c r="L932" s="330">
        <v>220000</v>
      </c>
      <c r="M932" s="354">
        <f>F932*L932</f>
        <v>440000</v>
      </c>
      <c r="N932" s="377"/>
      <c r="O932" s="384"/>
      <c r="P932" s="43"/>
    </row>
    <row r="933" spans="1:16" ht="15.75">
      <c r="A933" s="296"/>
      <c r="B933" s="295"/>
      <c r="C933" s="295"/>
      <c r="D933" s="295"/>
      <c r="E933" s="293" t="s">
        <v>158</v>
      </c>
      <c r="F933" s="325"/>
      <c r="G933" s="325"/>
      <c r="H933" s="333"/>
      <c r="I933" s="333"/>
      <c r="J933" s="325"/>
      <c r="K933" s="325"/>
      <c r="L933" s="330"/>
      <c r="M933" s="354">
        <f>SUM(L934:L935)</f>
        <v>5995000</v>
      </c>
      <c r="N933" s="377"/>
      <c r="O933" s="384"/>
      <c r="P933" s="43"/>
    </row>
    <row r="934" spans="1:16" ht="15.75">
      <c r="A934" s="296"/>
      <c r="B934" s="295"/>
      <c r="C934" s="295"/>
      <c r="D934" s="295"/>
      <c r="E934" s="293" t="s">
        <v>160</v>
      </c>
      <c r="F934" s="325">
        <v>40</v>
      </c>
      <c r="G934" s="325" t="s">
        <v>504</v>
      </c>
      <c r="H934" s="325" t="s">
        <v>50</v>
      </c>
      <c r="I934" s="333">
        <v>62500</v>
      </c>
      <c r="J934" s="325"/>
      <c r="K934" s="325"/>
      <c r="L934" s="330">
        <f>F934*I934</f>
        <v>2500000</v>
      </c>
      <c r="M934" s="354"/>
      <c r="N934" s="377"/>
      <c r="O934" s="384"/>
      <c r="P934" s="43"/>
    </row>
    <row r="935" spans="1:16" ht="15.75">
      <c r="A935" s="296"/>
      <c r="B935" s="295"/>
      <c r="C935" s="295"/>
      <c r="D935" s="295"/>
      <c r="E935" s="293" t="s">
        <v>161</v>
      </c>
      <c r="F935" s="325">
        <v>75</v>
      </c>
      <c r="G935" s="325" t="s">
        <v>504</v>
      </c>
      <c r="H935" s="325" t="s">
        <v>50</v>
      </c>
      <c r="I935" s="333">
        <v>46600</v>
      </c>
      <c r="J935" s="325"/>
      <c r="K935" s="325"/>
      <c r="L935" s="330">
        <f>F935*I935</f>
        <v>3495000</v>
      </c>
      <c r="M935" s="354"/>
      <c r="N935" s="377"/>
      <c r="O935" s="384"/>
      <c r="P935" s="43"/>
    </row>
    <row r="936" spans="1:16" ht="15.75">
      <c r="A936" s="296"/>
      <c r="B936" s="295"/>
      <c r="C936" s="295"/>
      <c r="D936" s="295"/>
      <c r="E936" s="293"/>
      <c r="F936" s="325"/>
      <c r="G936" s="325"/>
      <c r="H936" s="325"/>
      <c r="I936" s="333"/>
      <c r="J936" s="325"/>
      <c r="K936" s="325"/>
      <c r="L936" s="341"/>
      <c r="M936" s="354"/>
      <c r="N936" s="377"/>
      <c r="O936" s="384"/>
      <c r="P936" s="43"/>
    </row>
    <row r="937" spans="1:16" ht="15.75">
      <c r="A937" s="296"/>
      <c r="B937" s="295"/>
      <c r="C937" s="295"/>
      <c r="D937" s="295"/>
      <c r="E937" s="99" t="s">
        <v>528</v>
      </c>
      <c r="F937" s="325">
        <v>32</v>
      </c>
      <c r="G937" s="325" t="s">
        <v>1066</v>
      </c>
      <c r="H937" s="325"/>
      <c r="I937" s="333">
        <v>11500</v>
      </c>
      <c r="J937" s="325"/>
      <c r="K937" s="325"/>
      <c r="L937" s="341"/>
      <c r="M937" s="354">
        <f>I937*F937</f>
        <v>368000</v>
      </c>
      <c r="N937" s="377"/>
      <c r="O937" s="384"/>
      <c r="P937" s="43"/>
    </row>
    <row r="938" spans="1:16" ht="15.75">
      <c r="A938" s="296"/>
      <c r="B938" s="295"/>
      <c r="C938" s="295"/>
      <c r="D938" s="295"/>
      <c r="E938" s="99" t="s">
        <v>1064</v>
      </c>
      <c r="F938" s="325"/>
      <c r="G938" s="325"/>
      <c r="H938" s="325"/>
      <c r="I938" s="333"/>
      <c r="J938" s="325"/>
      <c r="K938" s="325"/>
      <c r="L938" s="341"/>
      <c r="M938" s="354">
        <v>130000</v>
      </c>
      <c r="N938" s="377"/>
      <c r="O938" s="384"/>
      <c r="P938" s="43"/>
    </row>
    <row r="939" spans="1:16" ht="15.75">
      <c r="A939" s="296"/>
      <c r="B939" s="295"/>
      <c r="C939" s="295"/>
      <c r="D939" s="295"/>
      <c r="E939" s="99" t="s">
        <v>1065</v>
      </c>
      <c r="F939" s="325"/>
      <c r="G939" s="325"/>
      <c r="H939" s="325"/>
      <c r="I939" s="333"/>
      <c r="J939" s="325"/>
      <c r="K939" s="325"/>
      <c r="L939" s="341"/>
      <c r="M939" s="354">
        <v>900000</v>
      </c>
      <c r="N939" s="377"/>
      <c r="O939" s="384"/>
      <c r="P939" s="43"/>
    </row>
    <row r="940" spans="1:16" ht="15.75">
      <c r="A940" s="296"/>
      <c r="B940" s="295"/>
      <c r="C940" s="295"/>
      <c r="D940" s="295"/>
      <c r="E940" s="293"/>
      <c r="F940" s="325"/>
      <c r="G940" s="325"/>
      <c r="H940" s="325"/>
      <c r="I940" s="333"/>
      <c r="J940" s="325"/>
      <c r="K940" s="325"/>
      <c r="L940" s="341"/>
      <c r="M940" s="354"/>
      <c r="N940" s="377"/>
      <c r="O940" s="384"/>
      <c r="P940" s="43"/>
    </row>
    <row r="941" spans="1:16" ht="15.75">
      <c r="A941" s="296">
        <v>2</v>
      </c>
      <c r="B941" s="295">
        <v>2</v>
      </c>
      <c r="C941" s="295">
        <v>18</v>
      </c>
      <c r="D941" s="295">
        <v>3</v>
      </c>
      <c r="E941" s="293" t="s">
        <v>114</v>
      </c>
      <c r="F941" s="325"/>
      <c r="G941" s="325"/>
      <c r="H941" s="325"/>
      <c r="I941" s="333"/>
      <c r="J941" s="325"/>
      <c r="K941" s="325"/>
      <c r="L941" s="330"/>
      <c r="M941" s="354">
        <f>SUM(M942:M949)</f>
        <v>22004000</v>
      </c>
      <c r="N941" s="377"/>
      <c r="O941" s="384"/>
      <c r="P941" s="43"/>
    </row>
    <row r="942" spans="1:16" ht="15.75">
      <c r="A942" s="296"/>
      <c r="B942" s="295"/>
      <c r="C942" s="295"/>
      <c r="D942" s="295"/>
      <c r="E942" s="99" t="s">
        <v>536</v>
      </c>
      <c r="F942" s="325"/>
      <c r="G942" s="325"/>
      <c r="H942" s="325"/>
      <c r="I942" s="333"/>
      <c r="J942" s="325"/>
      <c r="K942" s="325"/>
      <c r="L942" s="330"/>
      <c r="M942" s="354">
        <f>SUM(L943:L949)</f>
        <v>22004000</v>
      </c>
      <c r="N942" s="377"/>
      <c r="O942" s="384"/>
      <c r="P942" s="43"/>
    </row>
    <row r="943" spans="1:16" ht="15.75">
      <c r="A943" s="296"/>
      <c r="B943" s="295"/>
      <c r="C943" s="295"/>
      <c r="D943" s="295"/>
      <c r="E943" s="293" t="s">
        <v>533</v>
      </c>
      <c r="F943" s="325">
        <v>40</v>
      </c>
      <c r="G943" s="325" t="s">
        <v>510</v>
      </c>
      <c r="H943" s="325" t="s">
        <v>50</v>
      </c>
      <c r="I943" s="333">
        <v>120000</v>
      </c>
      <c r="J943" s="325"/>
      <c r="K943" s="325"/>
      <c r="L943" s="330">
        <f t="shared" ref="L943:L949" si="72">F943*I943</f>
        <v>4800000</v>
      </c>
      <c r="M943" s="354"/>
      <c r="N943" s="377"/>
      <c r="O943" s="384"/>
      <c r="P943" s="43"/>
    </row>
    <row r="944" spans="1:16" ht="15.75">
      <c r="A944" s="296"/>
      <c r="B944" s="295"/>
      <c r="C944" s="295"/>
      <c r="D944" s="295"/>
      <c r="E944" s="293" t="s">
        <v>523</v>
      </c>
      <c r="F944" s="325">
        <v>120</v>
      </c>
      <c r="G944" s="325" t="s">
        <v>510</v>
      </c>
      <c r="H944" s="325" t="s">
        <v>50</v>
      </c>
      <c r="I944" s="333">
        <v>130200</v>
      </c>
      <c r="J944" s="325"/>
      <c r="K944" s="325"/>
      <c r="L944" s="330">
        <f t="shared" si="72"/>
        <v>15624000</v>
      </c>
      <c r="M944" s="354"/>
      <c r="N944" s="377"/>
      <c r="O944" s="384"/>
      <c r="P944" s="43"/>
    </row>
    <row r="945" spans="1:16" ht="15.75">
      <c r="A945" s="296"/>
      <c r="B945" s="295"/>
      <c r="C945" s="295"/>
      <c r="D945" s="295"/>
      <c r="E945" s="293" t="s">
        <v>514</v>
      </c>
      <c r="F945" s="325">
        <v>2</v>
      </c>
      <c r="G945" s="325" t="s">
        <v>515</v>
      </c>
      <c r="H945" s="325" t="s">
        <v>50</v>
      </c>
      <c r="I945" s="333">
        <v>40000</v>
      </c>
      <c r="J945" s="325"/>
      <c r="K945" s="325"/>
      <c r="L945" s="330">
        <f t="shared" si="72"/>
        <v>80000</v>
      </c>
      <c r="M945" s="354"/>
      <c r="N945" s="377"/>
      <c r="O945" s="384"/>
      <c r="P945" s="43"/>
    </row>
    <row r="946" spans="1:16" ht="15.75">
      <c r="A946" s="296"/>
      <c r="B946" s="295"/>
      <c r="C946" s="295"/>
      <c r="D946" s="295"/>
      <c r="E946" s="293" t="s">
        <v>532</v>
      </c>
      <c r="F946" s="325">
        <v>2</v>
      </c>
      <c r="G946" s="325" t="s">
        <v>515</v>
      </c>
      <c r="H946" s="325" t="s">
        <v>50</v>
      </c>
      <c r="I946" s="333">
        <v>500000</v>
      </c>
      <c r="J946" s="325"/>
      <c r="K946" s="325"/>
      <c r="L946" s="330">
        <f t="shared" si="72"/>
        <v>1000000</v>
      </c>
      <c r="M946" s="354"/>
      <c r="N946" s="377"/>
      <c r="O946" s="384"/>
      <c r="P946" s="43"/>
    </row>
    <row r="947" spans="1:16" ht="15.75">
      <c r="A947" s="296"/>
      <c r="B947" s="295"/>
      <c r="C947" s="295"/>
      <c r="D947" s="295"/>
      <c r="E947" s="293" t="s">
        <v>520</v>
      </c>
      <c r="F947" s="325">
        <v>4</v>
      </c>
      <c r="G947" s="325" t="s">
        <v>515</v>
      </c>
      <c r="H947" s="325" t="s">
        <v>50</v>
      </c>
      <c r="I947" s="333">
        <v>25000</v>
      </c>
      <c r="J947" s="325"/>
      <c r="K947" s="325"/>
      <c r="L947" s="330">
        <f t="shared" si="72"/>
        <v>100000</v>
      </c>
      <c r="M947" s="354"/>
      <c r="N947" s="377"/>
      <c r="O947" s="384"/>
      <c r="P947" s="43"/>
    </row>
    <row r="948" spans="1:16" ht="15.75">
      <c r="A948" s="296"/>
      <c r="B948" s="295"/>
      <c r="C948" s="295"/>
      <c r="D948" s="295"/>
      <c r="E948" s="99" t="s">
        <v>534</v>
      </c>
      <c r="F948" s="325">
        <v>3</v>
      </c>
      <c r="G948" s="325" t="s">
        <v>515</v>
      </c>
      <c r="H948" s="325" t="s">
        <v>50</v>
      </c>
      <c r="I948" s="333">
        <v>100000</v>
      </c>
      <c r="J948" s="325"/>
      <c r="K948" s="325"/>
      <c r="L948" s="330">
        <f t="shared" si="72"/>
        <v>300000</v>
      </c>
      <c r="M948" s="354"/>
      <c r="N948" s="377"/>
      <c r="O948" s="384"/>
      <c r="P948" s="43"/>
    </row>
    <row r="949" spans="1:16" ht="15.75">
      <c r="A949" s="296"/>
      <c r="B949" s="295"/>
      <c r="C949" s="295"/>
      <c r="D949" s="295"/>
      <c r="E949" s="99" t="s">
        <v>538</v>
      </c>
      <c r="F949" s="325">
        <v>4</v>
      </c>
      <c r="G949" s="325" t="s">
        <v>515</v>
      </c>
      <c r="H949" s="325" t="s">
        <v>50</v>
      </c>
      <c r="I949" s="333">
        <v>25000</v>
      </c>
      <c r="J949" s="325"/>
      <c r="K949" s="325"/>
      <c r="L949" s="330">
        <f t="shared" si="72"/>
        <v>100000</v>
      </c>
      <c r="M949" s="354"/>
      <c r="N949" s="377"/>
      <c r="O949" s="384"/>
      <c r="P949" s="43"/>
    </row>
    <row r="950" spans="1:16" ht="15.75">
      <c r="A950" s="296"/>
      <c r="B950" s="295"/>
      <c r="C950" s="295"/>
      <c r="D950" s="295"/>
      <c r="E950" s="99"/>
      <c r="F950" s="325"/>
      <c r="G950" s="325"/>
      <c r="H950" s="325"/>
      <c r="I950" s="333"/>
      <c r="J950" s="325"/>
      <c r="K950" s="325"/>
      <c r="L950" s="330"/>
      <c r="M950" s="354"/>
      <c r="N950" s="377"/>
      <c r="O950" s="384"/>
      <c r="P950" s="43"/>
    </row>
    <row r="951" spans="1:16" ht="15.75">
      <c r="A951" s="296"/>
      <c r="B951" s="295"/>
      <c r="C951" s="295"/>
      <c r="D951" s="295"/>
      <c r="E951" s="99"/>
      <c r="F951" s="325"/>
      <c r="G951" s="325"/>
      <c r="H951" s="325"/>
      <c r="I951" s="333"/>
      <c r="J951" s="325"/>
      <c r="K951" s="325"/>
      <c r="L951" s="330"/>
      <c r="M951" s="354"/>
      <c r="N951" s="377"/>
      <c r="O951" s="384"/>
      <c r="P951" s="43"/>
    </row>
    <row r="952" spans="1:16" ht="15.75">
      <c r="A952" s="296">
        <v>2</v>
      </c>
      <c r="B952" s="295">
        <v>2</v>
      </c>
      <c r="C952" s="295">
        <v>19</v>
      </c>
      <c r="D952" s="295"/>
      <c r="E952" s="977" t="s">
        <v>1062</v>
      </c>
      <c r="F952" s="978"/>
      <c r="G952" s="978"/>
      <c r="H952" s="978"/>
      <c r="I952" s="978"/>
      <c r="J952" s="325"/>
      <c r="K952" s="325"/>
      <c r="L952" s="330"/>
      <c r="M952" s="354">
        <f>M953+M975</f>
        <v>22648500</v>
      </c>
      <c r="N952" s="377"/>
      <c r="O952" s="384"/>
      <c r="P952" s="43"/>
    </row>
    <row r="953" spans="1:16" ht="15.75">
      <c r="A953" s="296">
        <v>2</v>
      </c>
      <c r="B953" s="295">
        <v>2</v>
      </c>
      <c r="C953" s="295">
        <v>19</v>
      </c>
      <c r="D953" s="295">
        <v>2</v>
      </c>
      <c r="E953" s="293" t="s">
        <v>82</v>
      </c>
      <c r="F953" s="325"/>
      <c r="G953" s="325"/>
      <c r="H953" s="343"/>
      <c r="I953" s="333"/>
      <c r="J953" s="325"/>
      <c r="K953" s="325"/>
      <c r="L953" s="330"/>
      <c r="M953" s="354">
        <f>SUM(M954:M972)</f>
        <v>8308100</v>
      </c>
      <c r="N953" s="377"/>
      <c r="O953" s="384"/>
      <c r="P953" s="43"/>
    </row>
    <row r="954" spans="1:16" ht="15.75">
      <c r="A954" s="296"/>
      <c r="B954" s="295"/>
      <c r="C954" s="295"/>
      <c r="D954" s="295"/>
      <c r="E954" s="293" t="s">
        <v>129</v>
      </c>
      <c r="F954" s="325">
        <v>18</v>
      </c>
      <c r="G954" s="325" t="s">
        <v>50</v>
      </c>
      <c r="H954" s="325"/>
      <c r="I954" s="333"/>
      <c r="J954" s="325"/>
      <c r="K954" s="325"/>
      <c r="L954" s="330">
        <v>20000</v>
      </c>
      <c r="M954" s="354">
        <f>L954*F954</f>
        <v>360000</v>
      </c>
      <c r="N954" s="377"/>
      <c r="O954" s="384"/>
      <c r="P954" s="43"/>
    </row>
    <row r="955" spans="1:16" ht="15.75">
      <c r="A955" s="296"/>
      <c r="B955" s="295"/>
      <c r="C955" s="295"/>
      <c r="D955" s="295"/>
      <c r="E955" s="293" t="s">
        <v>1124</v>
      </c>
      <c r="F955" s="325"/>
      <c r="G955" s="325"/>
      <c r="H955" s="325"/>
      <c r="I955" s="333"/>
      <c r="J955" s="325"/>
      <c r="K955" s="325"/>
      <c r="L955" s="330"/>
      <c r="M955" s="354">
        <f>SUM(L956:L958)</f>
        <v>1825000</v>
      </c>
      <c r="N955" s="377"/>
      <c r="O955" s="384"/>
      <c r="P955" s="43"/>
    </row>
    <row r="956" spans="1:16" ht="15.75">
      <c r="A956" s="296"/>
      <c r="B956" s="295"/>
      <c r="C956" s="295"/>
      <c r="D956" s="295"/>
      <c r="E956" s="293" t="s">
        <v>124</v>
      </c>
      <c r="F956" s="325">
        <v>1</v>
      </c>
      <c r="G956" s="325" t="s">
        <v>50</v>
      </c>
      <c r="H956" s="333">
        <v>300000</v>
      </c>
      <c r="I956" s="333"/>
      <c r="J956" s="325" t="s">
        <v>50</v>
      </c>
      <c r="K956" s="325">
        <v>1</v>
      </c>
      <c r="L956" s="330">
        <f>F956*H956*K956</f>
        <v>300000</v>
      </c>
      <c r="M956" s="354"/>
      <c r="N956" s="377"/>
      <c r="O956" s="384"/>
      <c r="P956" s="43"/>
    </row>
    <row r="957" spans="1:16" ht="15.75">
      <c r="A957" s="296"/>
      <c r="B957" s="295"/>
      <c r="C957" s="295"/>
      <c r="D957" s="295"/>
      <c r="E957" s="293" t="s">
        <v>125</v>
      </c>
      <c r="F957" s="325">
        <v>1</v>
      </c>
      <c r="G957" s="325" t="s">
        <v>50</v>
      </c>
      <c r="H957" s="333">
        <v>275000</v>
      </c>
      <c r="I957" s="333"/>
      <c r="J957" s="325" t="s">
        <v>50</v>
      </c>
      <c r="K957" s="325">
        <v>1</v>
      </c>
      <c r="L957" s="330">
        <f t="shared" ref="L957:L958" si="73">F957*H957*K957</f>
        <v>275000</v>
      </c>
      <c r="M957" s="354"/>
      <c r="N957" s="377"/>
      <c r="O957" s="384"/>
      <c r="P957" s="43"/>
    </row>
    <row r="958" spans="1:16" ht="15.75">
      <c r="A958" s="296"/>
      <c r="B958" s="295"/>
      <c r="C958" s="295"/>
      <c r="D958" s="295"/>
      <c r="E958" s="293" t="s">
        <v>126</v>
      </c>
      <c r="F958" s="325">
        <v>5</v>
      </c>
      <c r="G958" s="325" t="s">
        <v>50</v>
      </c>
      <c r="H958" s="333">
        <v>250000</v>
      </c>
      <c r="I958" s="333"/>
      <c r="J958" s="325" t="s">
        <v>50</v>
      </c>
      <c r="K958" s="325">
        <v>1</v>
      </c>
      <c r="L958" s="330">
        <f t="shared" si="73"/>
        <v>1250000</v>
      </c>
      <c r="M958" s="354"/>
      <c r="N958" s="377"/>
      <c r="O958" s="384"/>
      <c r="P958" s="43"/>
    </row>
    <row r="959" spans="1:16" ht="15.75">
      <c r="A959" s="296"/>
      <c r="B959" s="295"/>
      <c r="C959" s="295"/>
      <c r="D959" s="295"/>
      <c r="E959" s="293" t="s">
        <v>156</v>
      </c>
      <c r="F959" s="325">
        <v>1</v>
      </c>
      <c r="G959" s="325" t="s">
        <v>50</v>
      </c>
      <c r="H959" s="333">
        <v>200000</v>
      </c>
      <c r="I959" s="333"/>
      <c r="J959" s="325" t="s">
        <v>50</v>
      </c>
      <c r="K959" s="325">
        <v>1</v>
      </c>
      <c r="L959" s="330"/>
      <c r="M959" s="354">
        <f>F959*H959*K959</f>
        <v>200000</v>
      </c>
      <c r="N959" s="377"/>
      <c r="O959" s="384"/>
      <c r="P959" s="43"/>
    </row>
    <row r="960" spans="1:16" ht="15.75">
      <c r="A960" s="296"/>
      <c r="B960" s="295"/>
      <c r="C960" s="295"/>
      <c r="D960" s="295"/>
      <c r="E960" s="293" t="s">
        <v>526</v>
      </c>
      <c r="F960" s="325">
        <v>1</v>
      </c>
      <c r="G960" s="325" t="s">
        <v>50</v>
      </c>
      <c r="H960" s="333">
        <v>200000</v>
      </c>
      <c r="I960" s="333"/>
      <c r="J960" s="325"/>
      <c r="K960" s="325"/>
      <c r="L960" s="330"/>
      <c r="M960" s="354">
        <f>F960*H960</f>
        <v>200000</v>
      </c>
      <c r="N960" s="377"/>
      <c r="O960" s="384"/>
      <c r="P960" s="43"/>
    </row>
    <row r="961" spans="1:16" ht="15.75">
      <c r="A961" s="296"/>
      <c r="B961" s="295"/>
      <c r="C961" s="295"/>
      <c r="D961" s="295"/>
      <c r="E961" s="293" t="s">
        <v>127</v>
      </c>
      <c r="F961" s="325"/>
      <c r="G961" s="325"/>
      <c r="H961" s="325"/>
      <c r="I961" s="333"/>
      <c r="J961" s="325"/>
      <c r="K961" s="325"/>
      <c r="L961" s="330"/>
      <c r="M961" s="354">
        <v>50000</v>
      </c>
      <c r="N961" s="377"/>
      <c r="O961" s="384"/>
      <c r="P961" s="43"/>
    </row>
    <row r="962" spans="1:16" ht="15.75">
      <c r="A962" s="296"/>
      <c r="B962" s="295"/>
      <c r="C962" s="295"/>
      <c r="D962" s="295"/>
      <c r="E962" s="293" t="s">
        <v>128</v>
      </c>
      <c r="F962" s="325"/>
      <c r="G962" s="325"/>
      <c r="H962" s="325"/>
      <c r="I962" s="333"/>
      <c r="J962" s="325"/>
      <c r="K962" s="325"/>
      <c r="L962" s="330"/>
      <c r="M962" s="354">
        <v>50000</v>
      </c>
      <c r="N962" s="377"/>
      <c r="O962" s="384"/>
      <c r="P962" s="43"/>
    </row>
    <row r="963" spans="1:16" ht="15.75">
      <c r="A963" s="296"/>
      <c r="B963" s="295"/>
      <c r="C963" s="295"/>
      <c r="D963" s="295"/>
      <c r="E963" s="99" t="s">
        <v>531</v>
      </c>
      <c r="F963" s="325">
        <v>1</v>
      </c>
      <c r="G963" s="325" t="s">
        <v>50</v>
      </c>
      <c r="H963" s="333">
        <v>150000</v>
      </c>
      <c r="I963" s="333"/>
      <c r="J963" s="325"/>
      <c r="K963" s="325"/>
      <c r="L963" s="330"/>
      <c r="M963" s="354">
        <f>F963*H963</f>
        <v>150000</v>
      </c>
      <c r="N963" s="377"/>
      <c r="O963" s="384"/>
      <c r="P963" s="43"/>
    </row>
    <row r="964" spans="1:16" ht="15.75">
      <c r="A964" s="296"/>
      <c r="B964" s="295"/>
      <c r="C964" s="295"/>
      <c r="D964" s="295"/>
      <c r="E964" s="99" t="s">
        <v>530</v>
      </c>
      <c r="F964" s="325">
        <v>1</v>
      </c>
      <c r="G964" s="325" t="s">
        <v>50</v>
      </c>
      <c r="H964" s="333">
        <v>100000</v>
      </c>
      <c r="I964" s="333"/>
      <c r="J964" s="325"/>
      <c r="K964" s="325"/>
      <c r="L964" s="330"/>
      <c r="M964" s="354">
        <f>F964*H964</f>
        <v>100000</v>
      </c>
      <c r="N964" s="377"/>
      <c r="O964" s="384"/>
      <c r="P964" s="43"/>
    </row>
    <row r="965" spans="1:16" ht="15.75">
      <c r="A965" s="296"/>
      <c r="B965" s="295"/>
      <c r="C965" s="295"/>
      <c r="D965" s="295"/>
      <c r="E965" s="293" t="s">
        <v>527</v>
      </c>
      <c r="F965" s="325">
        <v>1</v>
      </c>
      <c r="G965" s="325" t="s">
        <v>506</v>
      </c>
      <c r="H965" s="325"/>
      <c r="I965" s="333"/>
      <c r="J965" s="325"/>
      <c r="K965" s="325" t="s">
        <v>50</v>
      </c>
      <c r="L965" s="330">
        <v>220000</v>
      </c>
      <c r="M965" s="354">
        <f>F965*L965</f>
        <v>220000</v>
      </c>
      <c r="N965" s="377"/>
      <c r="O965" s="384"/>
      <c r="P965" s="43"/>
    </row>
    <row r="966" spans="1:16" ht="15.75">
      <c r="A966" s="296"/>
      <c r="B966" s="295"/>
      <c r="C966" s="295"/>
      <c r="D966" s="295"/>
      <c r="E966" s="293" t="s">
        <v>158</v>
      </c>
      <c r="F966" s="325"/>
      <c r="G966" s="325"/>
      <c r="H966" s="333"/>
      <c r="I966" s="333"/>
      <c r="J966" s="325"/>
      <c r="K966" s="325"/>
      <c r="L966" s="330"/>
      <c r="M966" s="354">
        <f>SUM(L967:L968)</f>
        <v>3939100</v>
      </c>
      <c r="N966" s="377"/>
      <c r="O966" s="384"/>
      <c r="P966" s="43"/>
    </row>
    <row r="967" spans="1:16" ht="15.75">
      <c r="A967" s="296"/>
      <c r="B967" s="295"/>
      <c r="C967" s="295"/>
      <c r="D967" s="295"/>
      <c r="E967" s="293" t="s">
        <v>160</v>
      </c>
      <c r="F967" s="325">
        <v>25</v>
      </c>
      <c r="G967" s="325" t="s">
        <v>504</v>
      </c>
      <c r="H967" s="325" t="s">
        <v>50</v>
      </c>
      <c r="I967" s="333">
        <v>62500</v>
      </c>
      <c r="J967" s="325"/>
      <c r="K967" s="325"/>
      <c r="L967" s="330">
        <f>F967*I967</f>
        <v>1562500</v>
      </c>
      <c r="M967" s="354"/>
      <c r="N967" s="377"/>
      <c r="O967" s="384"/>
      <c r="P967" s="43"/>
    </row>
    <row r="968" spans="1:16" ht="15.75">
      <c r="A968" s="296"/>
      <c r="B968" s="295"/>
      <c r="C968" s="295"/>
      <c r="D968" s="295"/>
      <c r="E968" s="293" t="s">
        <v>161</v>
      </c>
      <c r="F968" s="325">
        <v>51</v>
      </c>
      <c r="G968" s="325" t="s">
        <v>504</v>
      </c>
      <c r="H968" s="325" t="s">
        <v>50</v>
      </c>
      <c r="I968" s="333">
        <v>46600</v>
      </c>
      <c r="J968" s="325"/>
      <c r="K968" s="325"/>
      <c r="L968" s="330">
        <f>F968*I968</f>
        <v>2376600</v>
      </c>
      <c r="M968" s="354"/>
      <c r="N968" s="377"/>
      <c r="O968" s="384"/>
      <c r="P968" s="43"/>
    </row>
    <row r="969" spans="1:16" ht="15.75">
      <c r="A969" s="296"/>
      <c r="B969" s="295"/>
      <c r="C969" s="295"/>
      <c r="D969" s="295"/>
      <c r="E969" s="293"/>
      <c r="F969" s="325"/>
      <c r="G969" s="325"/>
      <c r="H969" s="325"/>
      <c r="I969" s="333"/>
      <c r="J969" s="325"/>
      <c r="K969" s="325"/>
      <c r="L969" s="341"/>
      <c r="M969" s="354"/>
      <c r="N969" s="377"/>
      <c r="O969" s="384"/>
      <c r="P969" s="43"/>
    </row>
    <row r="970" spans="1:16" ht="15.75">
      <c r="A970" s="296"/>
      <c r="B970" s="295"/>
      <c r="C970" s="295"/>
      <c r="D970" s="295"/>
      <c r="E970" s="99" t="s">
        <v>528</v>
      </c>
      <c r="F970" s="325">
        <v>16</v>
      </c>
      <c r="G970" s="325" t="s">
        <v>1066</v>
      </c>
      <c r="H970" s="325"/>
      <c r="I970" s="333">
        <v>11500</v>
      </c>
      <c r="J970" s="325"/>
      <c r="K970" s="325"/>
      <c r="L970" s="341"/>
      <c r="M970" s="354">
        <f>I970*F970</f>
        <v>184000</v>
      </c>
      <c r="N970" s="377"/>
      <c r="O970" s="384"/>
      <c r="P970" s="43"/>
    </row>
    <row r="971" spans="1:16" ht="15.75">
      <c r="A971" s="296"/>
      <c r="B971" s="295"/>
      <c r="C971" s="295"/>
      <c r="D971" s="295"/>
      <c r="E971" s="99" t="s">
        <v>1064</v>
      </c>
      <c r="F971" s="325"/>
      <c r="G971" s="325"/>
      <c r="H971" s="325"/>
      <c r="I971" s="333"/>
      <c r="J971" s="325"/>
      <c r="K971" s="325"/>
      <c r="L971" s="341"/>
      <c r="M971" s="354">
        <v>130000</v>
      </c>
      <c r="N971" s="377"/>
      <c r="O971" s="384"/>
      <c r="P971" s="43"/>
    </row>
    <row r="972" spans="1:16" ht="15.75">
      <c r="A972" s="296"/>
      <c r="B972" s="295"/>
      <c r="C972" s="295"/>
      <c r="D972" s="295"/>
      <c r="E972" s="99" t="s">
        <v>1065</v>
      </c>
      <c r="F972" s="325"/>
      <c r="G972" s="325"/>
      <c r="H972" s="325"/>
      <c r="I972" s="333"/>
      <c r="J972" s="325"/>
      <c r="K972" s="325"/>
      <c r="L972" s="341"/>
      <c r="M972" s="354">
        <v>900000</v>
      </c>
      <c r="N972" s="377"/>
      <c r="O972" s="384"/>
      <c r="P972" s="43"/>
    </row>
    <row r="973" spans="1:16" ht="15.75">
      <c r="A973" s="296"/>
      <c r="B973" s="295"/>
      <c r="C973" s="295"/>
      <c r="D973" s="295"/>
      <c r="E973" s="293"/>
      <c r="F973" s="325"/>
      <c r="G973" s="325"/>
      <c r="H973" s="325"/>
      <c r="I973" s="333"/>
      <c r="J973" s="325"/>
      <c r="K973" s="325"/>
      <c r="L973" s="341"/>
      <c r="M973" s="354"/>
      <c r="N973" s="377"/>
      <c r="O973" s="384"/>
      <c r="P973" s="43"/>
    </row>
    <row r="974" spans="1:16" ht="15.75">
      <c r="A974" s="296"/>
      <c r="B974" s="295"/>
      <c r="C974" s="295"/>
      <c r="D974" s="295"/>
      <c r="E974" s="293"/>
      <c r="F974" s="325"/>
      <c r="G974" s="325"/>
      <c r="H974" s="325"/>
      <c r="I974" s="333"/>
      <c r="J974" s="325"/>
      <c r="K974" s="325"/>
      <c r="L974" s="341"/>
      <c r="M974" s="354"/>
      <c r="N974" s="377"/>
      <c r="O974" s="384"/>
      <c r="P974" s="43"/>
    </row>
    <row r="975" spans="1:16" ht="15.75">
      <c r="A975" s="296">
        <v>2</v>
      </c>
      <c r="B975" s="295">
        <v>2</v>
      </c>
      <c r="C975" s="295">
        <v>19</v>
      </c>
      <c r="D975" s="295">
        <v>3</v>
      </c>
      <c r="E975" s="293" t="s">
        <v>114</v>
      </c>
      <c r="F975" s="325"/>
      <c r="G975" s="325"/>
      <c r="H975" s="325"/>
      <c r="I975" s="333"/>
      <c r="J975" s="325"/>
      <c r="K975" s="325"/>
      <c r="L975" s="330"/>
      <c r="M975" s="354">
        <f>SUM(M976:M983)</f>
        <v>14340400</v>
      </c>
      <c r="N975" s="377"/>
      <c r="O975" s="384"/>
      <c r="P975" s="43"/>
    </row>
    <row r="976" spans="1:16" ht="15.75">
      <c r="A976" s="296"/>
      <c r="B976" s="295"/>
      <c r="C976" s="295"/>
      <c r="D976" s="295"/>
      <c r="E976" s="980" t="s">
        <v>537</v>
      </c>
      <c r="F976" s="981"/>
      <c r="G976" s="325"/>
      <c r="H976" s="325"/>
      <c r="I976" s="333"/>
      <c r="J976" s="325"/>
      <c r="K976" s="325"/>
      <c r="L976" s="330"/>
      <c r="M976" s="354">
        <f>SUM(L977:L983)</f>
        <v>14340400</v>
      </c>
      <c r="N976" s="377"/>
      <c r="O976" s="384"/>
      <c r="P976" s="43"/>
    </row>
    <row r="977" spans="1:16" ht="15.75">
      <c r="A977" s="296"/>
      <c r="B977" s="295"/>
      <c r="C977" s="295"/>
      <c r="D977" s="295"/>
      <c r="E977" s="293" t="s">
        <v>533</v>
      </c>
      <c r="F977" s="325">
        <v>28</v>
      </c>
      <c r="G977" s="325" t="s">
        <v>510</v>
      </c>
      <c r="H977" s="325" t="s">
        <v>50</v>
      </c>
      <c r="I977" s="333">
        <v>120000</v>
      </c>
      <c r="J977" s="325"/>
      <c r="K977" s="325"/>
      <c r="L977" s="330">
        <f t="shared" ref="L977:L983" si="74">F977*I977</f>
        <v>3360000</v>
      </c>
      <c r="M977" s="354"/>
      <c r="N977" s="377"/>
      <c r="O977" s="384"/>
      <c r="P977" s="43"/>
    </row>
    <row r="978" spans="1:16" ht="15.75">
      <c r="A978" s="296"/>
      <c r="B978" s="295"/>
      <c r="C978" s="295"/>
      <c r="D978" s="295"/>
      <c r="E978" s="293" t="s">
        <v>523</v>
      </c>
      <c r="F978" s="325">
        <v>77</v>
      </c>
      <c r="G978" s="325" t="s">
        <v>510</v>
      </c>
      <c r="H978" s="325" t="s">
        <v>50</v>
      </c>
      <c r="I978" s="333">
        <v>130200</v>
      </c>
      <c r="J978" s="325"/>
      <c r="K978" s="325"/>
      <c r="L978" s="330">
        <f t="shared" si="74"/>
        <v>10025400</v>
      </c>
      <c r="M978" s="354"/>
      <c r="N978" s="377"/>
      <c r="O978" s="384"/>
      <c r="P978" s="43"/>
    </row>
    <row r="979" spans="1:16" ht="15.75">
      <c r="A979" s="296"/>
      <c r="B979" s="295"/>
      <c r="C979" s="295"/>
      <c r="D979" s="295"/>
      <c r="E979" s="293" t="s">
        <v>514</v>
      </c>
      <c r="F979" s="325">
        <v>2</v>
      </c>
      <c r="G979" s="325" t="s">
        <v>515</v>
      </c>
      <c r="H979" s="325" t="s">
        <v>50</v>
      </c>
      <c r="I979" s="333">
        <v>40000</v>
      </c>
      <c r="J979" s="325"/>
      <c r="K979" s="325"/>
      <c r="L979" s="330">
        <f t="shared" si="74"/>
        <v>80000</v>
      </c>
      <c r="M979" s="354"/>
      <c r="N979" s="377"/>
      <c r="O979" s="384"/>
      <c r="P979" s="43"/>
    </row>
    <row r="980" spans="1:16" ht="15.75">
      <c r="A980" s="296"/>
      <c r="B980" s="295"/>
      <c r="C980" s="295"/>
      <c r="D980" s="295"/>
      <c r="E980" s="293" t="s">
        <v>532</v>
      </c>
      <c r="F980" s="325">
        <v>1</v>
      </c>
      <c r="G980" s="325" t="s">
        <v>515</v>
      </c>
      <c r="H980" s="325" t="s">
        <v>50</v>
      </c>
      <c r="I980" s="333">
        <v>500000</v>
      </c>
      <c r="J980" s="325"/>
      <c r="K980" s="325"/>
      <c r="L980" s="330">
        <f t="shared" si="74"/>
        <v>500000</v>
      </c>
      <c r="M980" s="354"/>
      <c r="N980" s="377"/>
      <c r="O980" s="384"/>
      <c r="P980" s="43"/>
    </row>
    <row r="981" spans="1:16" ht="15.75">
      <c r="A981" s="296"/>
      <c r="B981" s="295"/>
      <c r="C981" s="295"/>
      <c r="D981" s="295"/>
      <c r="E981" s="293" t="s">
        <v>520</v>
      </c>
      <c r="F981" s="325">
        <v>4</v>
      </c>
      <c r="G981" s="325" t="s">
        <v>515</v>
      </c>
      <c r="H981" s="325" t="s">
        <v>50</v>
      </c>
      <c r="I981" s="333">
        <v>25000</v>
      </c>
      <c r="J981" s="325"/>
      <c r="K981" s="325"/>
      <c r="L981" s="330">
        <f t="shared" si="74"/>
        <v>100000</v>
      </c>
      <c r="M981" s="354"/>
      <c r="N981" s="377"/>
      <c r="O981" s="384"/>
      <c r="P981" s="43"/>
    </row>
    <row r="982" spans="1:16" ht="15.75">
      <c r="A982" s="296"/>
      <c r="B982" s="295"/>
      <c r="C982" s="295"/>
      <c r="D982" s="295"/>
      <c r="E982" s="99" t="s">
        <v>534</v>
      </c>
      <c r="F982" s="325">
        <v>2</v>
      </c>
      <c r="G982" s="325" t="s">
        <v>515</v>
      </c>
      <c r="H982" s="325" t="s">
        <v>50</v>
      </c>
      <c r="I982" s="333">
        <v>100000</v>
      </c>
      <c r="J982" s="325"/>
      <c r="K982" s="325"/>
      <c r="L982" s="330">
        <f t="shared" si="74"/>
        <v>200000</v>
      </c>
      <c r="M982" s="354"/>
      <c r="N982" s="377"/>
      <c r="O982" s="384"/>
      <c r="P982" s="43"/>
    </row>
    <row r="983" spans="1:16" ht="15.75">
      <c r="A983" s="296"/>
      <c r="B983" s="295"/>
      <c r="C983" s="295"/>
      <c r="D983" s="295"/>
      <c r="E983" s="99" t="s">
        <v>538</v>
      </c>
      <c r="F983" s="325">
        <v>3</v>
      </c>
      <c r="G983" s="325" t="s">
        <v>515</v>
      </c>
      <c r="H983" s="325" t="s">
        <v>50</v>
      </c>
      <c r="I983" s="333">
        <v>25000</v>
      </c>
      <c r="J983" s="325"/>
      <c r="K983" s="325"/>
      <c r="L983" s="330">
        <f t="shared" si="74"/>
        <v>75000</v>
      </c>
      <c r="M983" s="354"/>
      <c r="N983" s="377"/>
      <c r="O983" s="384"/>
      <c r="P983" s="43"/>
    </row>
    <row r="984" spans="1:16" ht="15.75">
      <c r="A984" s="296"/>
      <c r="B984" s="295"/>
      <c r="C984" s="295"/>
      <c r="D984" s="295"/>
      <c r="E984" s="99"/>
      <c r="F984" s="325"/>
      <c r="G984" s="325"/>
      <c r="H984" s="325"/>
      <c r="I984" s="333"/>
      <c r="J984" s="325"/>
      <c r="K984" s="325"/>
      <c r="L984" s="330"/>
      <c r="M984" s="354"/>
      <c r="N984" s="377"/>
      <c r="O984" s="384"/>
      <c r="P984" s="43"/>
    </row>
    <row r="985" spans="1:16" ht="15.75">
      <c r="A985" s="296"/>
      <c r="B985" s="295"/>
      <c r="C985" s="295"/>
      <c r="D985" s="295"/>
      <c r="E985" s="99"/>
      <c r="F985" s="325"/>
      <c r="G985" s="325"/>
      <c r="H985" s="325"/>
      <c r="I985" s="333"/>
      <c r="J985" s="325"/>
      <c r="K985" s="325"/>
      <c r="L985" s="330"/>
      <c r="M985" s="354"/>
      <c r="N985" s="377"/>
      <c r="O985" s="384"/>
      <c r="P985" s="43"/>
    </row>
    <row r="986" spans="1:16" ht="15.75">
      <c r="A986" s="296">
        <v>2</v>
      </c>
      <c r="B986" s="295">
        <v>2</v>
      </c>
      <c r="C986" s="295">
        <v>20</v>
      </c>
      <c r="D986" s="295"/>
      <c r="E986" s="105" t="s">
        <v>1055</v>
      </c>
      <c r="F986" s="325"/>
      <c r="G986" s="325"/>
      <c r="H986" s="325"/>
      <c r="I986" s="333"/>
      <c r="J986" s="325"/>
      <c r="K986" s="325"/>
      <c r="L986" s="330"/>
      <c r="M986" s="354">
        <f>M987+M1002</f>
        <v>27687300</v>
      </c>
      <c r="N986" s="377">
        <f>M986</f>
        <v>27687300</v>
      </c>
      <c r="O986" s="384"/>
      <c r="P986" s="43" t="s">
        <v>587</v>
      </c>
    </row>
    <row r="987" spans="1:16" ht="15.75">
      <c r="A987" s="296">
        <v>2</v>
      </c>
      <c r="B987" s="295">
        <v>2</v>
      </c>
      <c r="C987" s="295">
        <v>20</v>
      </c>
      <c r="D987" s="295">
        <v>2</v>
      </c>
      <c r="E987" s="99" t="s">
        <v>82</v>
      </c>
      <c r="F987" s="325"/>
      <c r="G987" s="325"/>
      <c r="H987" s="325"/>
      <c r="I987" s="333"/>
      <c r="J987" s="325"/>
      <c r="K987" s="325"/>
      <c r="L987" s="330"/>
      <c r="M987" s="354">
        <f>SUM(M988:M997)</f>
        <v>7983300</v>
      </c>
      <c r="N987" s="377">
        <f t="shared" ref="N987:N997" si="75">M987</f>
        <v>7983300</v>
      </c>
      <c r="O987" s="384"/>
      <c r="P987" s="43"/>
    </row>
    <row r="988" spans="1:16" ht="15.75">
      <c r="A988" s="296"/>
      <c r="B988" s="295"/>
      <c r="C988" s="295"/>
      <c r="D988" s="295"/>
      <c r="E988" s="99" t="s">
        <v>129</v>
      </c>
      <c r="F988" s="325"/>
      <c r="G988" s="325"/>
      <c r="H988" s="325"/>
      <c r="I988" s="333">
        <v>18</v>
      </c>
      <c r="J988" s="325" t="s">
        <v>50</v>
      </c>
      <c r="K988" s="325"/>
      <c r="L988" s="330">
        <v>20000</v>
      </c>
      <c r="M988" s="354">
        <f>L988*I988</f>
        <v>360000</v>
      </c>
      <c r="N988" s="377">
        <f t="shared" si="75"/>
        <v>360000</v>
      </c>
      <c r="O988" s="384"/>
      <c r="P988" s="43"/>
    </row>
    <row r="989" spans="1:16" ht="15.75">
      <c r="A989" s="296"/>
      <c r="B989" s="295"/>
      <c r="C989" s="295"/>
      <c r="D989" s="295"/>
      <c r="E989" s="99" t="s">
        <v>1124</v>
      </c>
      <c r="F989" s="325"/>
      <c r="G989" s="325"/>
      <c r="H989" s="325"/>
      <c r="I989" s="333"/>
      <c r="J989" s="325"/>
      <c r="K989" s="325"/>
      <c r="L989" s="330"/>
      <c r="M989" s="354">
        <f>SUM(L990:L992)</f>
        <v>1825000</v>
      </c>
      <c r="N989" s="377">
        <f t="shared" si="75"/>
        <v>1825000</v>
      </c>
      <c r="O989" s="384"/>
      <c r="P989" s="43"/>
    </row>
    <row r="990" spans="1:16" ht="15.75">
      <c r="A990" s="296"/>
      <c r="B990" s="295"/>
      <c r="C990" s="295"/>
      <c r="D990" s="295"/>
      <c r="E990" s="99" t="s">
        <v>124</v>
      </c>
      <c r="F990" s="325">
        <v>1</v>
      </c>
      <c r="G990" s="325" t="s">
        <v>50</v>
      </c>
      <c r="H990" s="333">
        <v>300000</v>
      </c>
      <c r="I990" s="333"/>
      <c r="J990" s="325" t="s">
        <v>50</v>
      </c>
      <c r="K990" s="325">
        <v>1</v>
      </c>
      <c r="L990" s="330">
        <f>F990*H990*K990</f>
        <v>300000</v>
      </c>
      <c r="M990" s="354"/>
      <c r="N990" s="377">
        <f t="shared" si="75"/>
        <v>0</v>
      </c>
      <c r="O990" s="384"/>
      <c r="P990" s="43"/>
    </row>
    <row r="991" spans="1:16" ht="15.75">
      <c r="A991" s="296"/>
      <c r="B991" s="295"/>
      <c r="C991" s="295"/>
      <c r="D991" s="295"/>
      <c r="E991" s="99" t="s">
        <v>125</v>
      </c>
      <c r="F991" s="325">
        <v>1</v>
      </c>
      <c r="G991" s="325" t="s">
        <v>50</v>
      </c>
      <c r="H991" s="333">
        <v>275000</v>
      </c>
      <c r="I991" s="333"/>
      <c r="J991" s="325" t="s">
        <v>50</v>
      </c>
      <c r="K991" s="325">
        <v>1</v>
      </c>
      <c r="L991" s="330">
        <f t="shared" ref="L991:L993" si="76">F991*H991*K991</f>
        <v>275000</v>
      </c>
      <c r="M991" s="354"/>
      <c r="N991" s="377">
        <f t="shared" si="75"/>
        <v>0</v>
      </c>
      <c r="O991" s="384"/>
      <c r="P991" s="43"/>
    </row>
    <row r="992" spans="1:16" ht="15.75">
      <c r="A992" s="296"/>
      <c r="B992" s="295"/>
      <c r="C992" s="295"/>
      <c r="D992" s="295"/>
      <c r="E992" s="99" t="s">
        <v>126</v>
      </c>
      <c r="F992" s="325">
        <v>5</v>
      </c>
      <c r="G992" s="325" t="s">
        <v>50</v>
      </c>
      <c r="H992" s="333">
        <v>250000</v>
      </c>
      <c r="I992" s="333"/>
      <c r="J992" s="325" t="s">
        <v>50</v>
      </c>
      <c r="K992" s="325">
        <v>1</v>
      </c>
      <c r="L992" s="330">
        <f t="shared" si="76"/>
        <v>1250000</v>
      </c>
      <c r="M992" s="354"/>
      <c r="N992" s="377">
        <f t="shared" si="75"/>
        <v>0</v>
      </c>
      <c r="O992" s="384"/>
      <c r="P992" s="43"/>
    </row>
    <row r="993" spans="1:16" ht="15.75">
      <c r="A993" s="296"/>
      <c r="B993" s="295"/>
      <c r="C993" s="295"/>
      <c r="D993" s="295"/>
      <c r="E993" s="99" t="s">
        <v>156</v>
      </c>
      <c r="F993" s="325">
        <v>1</v>
      </c>
      <c r="G993" s="325" t="s">
        <v>50</v>
      </c>
      <c r="H993" s="333">
        <v>250000</v>
      </c>
      <c r="I993" s="333"/>
      <c r="J993" s="325" t="s">
        <v>50</v>
      </c>
      <c r="K993" s="325">
        <v>1</v>
      </c>
      <c r="L993" s="330">
        <f t="shared" si="76"/>
        <v>250000</v>
      </c>
      <c r="M993" s="354">
        <f>F993*H993*K993</f>
        <v>250000</v>
      </c>
      <c r="N993" s="377">
        <f t="shared" si="75"/>
        <v>250000</v>
      </c>
      <c r="O993" s="384"/>
      <c r="P993" s="43"/>
    </row>
    <row r="994" spans="1:16" ht="15.75">
      <c r="A994" s="296"/>
      <c r="B994" s="295"/>
      <c r="C994" s="295"/>
      <c r="D994" s="295"/>
      <c r="E994" s="99" t="s">
        <v>526</v>
      </c>
      <c r="F994" s="325">
        <v>1</v>
      </c>
      <c r="G994" s="325" t="s">
        <v>50</v>
      </c>
      <c r="H994" s="333">
        <v>200000</v>
      </c>
      <c r="I994" s="333"/>
      <c r="J994" s="325"/>
      <c r="K994" s="325"/>
      <c r="L994" s="330"/>
      <c r="M994" s="354">
        <f>F994*H994</f>
        <v>200000</v>
      </c>
      <c r="N994" s="377">
        <f t="shared" si="75"/>
        <v>200000</v>
      </c>
      <c r="O994" s="384"/>
      <c r="P994" s="43"/>
    </row>
    <row r="995" spans="1:16" ht="15.75">
      <c r="A995" s="296"/>
      <c r="B995" s="295"/>
      <c r="C995" s="295"/>
      <c r="D995" s="295"/>
      <c r="E995" s="99" t="s">
        <v>127</v>
      </c>
      <c r="F995" s="325"/>
      <c r="G995" s="325"/>
      <c r="H995" s="333"/>
      <c r="I995" s="333"/>
      <c r="J995" s="325"/>
      <c r="K995" s="325"/>
      <c r="L995" s="330"/>
      <c r="M995" s="354">
        <v>50000</v>
      </c>
      <c r="N995" s="377">
        <f t="shared" si="75"/>
        <v>50000</v>
      </c>
      <c r="O995" s="384"/>
      <c r="P995" s="43"/>
    </row>
    <row r="996" spans="1:16" ht="15.75">
      <c r="A996" s="296"/>
      <c r="B996" s="295"/>
      <c r="C996" s="295"/>
      <c r="D996" s="295"/>
      <c r="E996" s="99" t="s">
        <v>128</v>
      </c>
      <c r="F996" s="325"/>
      <c r="G996" s="325"/>
      <c r="H996" s="333"/>
      <c r="I996" s="333"/>
      <c r="J996" s="325"/>
      <c r="K996" s="325"/>
      <c r="L996" s="330"/>
      <c r="M996" s="354">
        <v>50000</v>
      </c>
      <c r="N996" s="377">
        <f t="shared" si="75"/>
        <v>50000</v>
      </c>
      <c r="O996" s="384"/>
      <c r="P996" s="43"/>
    </row>
    <row r="997" spans="1:16" ht="15.75">
      <c r="A997" s="296"/>
      <c r="B997" s="295"/>
      <c r="C997" s="295"/>
      <c r="D997" s="295"/>
      <c r="E997" s="99" t="s">
        <v>158</v>
      </c>
      <c r="F997" s="325"/>
      <c r="G997" s="325"/>
      <c r="H997" s="325"/>
      <c r="I997" s="333"/>
      <c r="J997" s="325"/>
      <c r="K997" s="325"/>
      <c r="L997" s="330"/>
      <c r="M997" s="354">
        <f>SUM(L998:L1000)</f>
        <v>5248300</v>
      </c>
      <c r="N997" s="377">
        <f t="shared" si="75"/>
        <v>5248300</v>
      </c>
      <c r="O997" s="384"/>
      <c r="P997" s="43"/>
    </row>
    <row r="998" spans="1:16" ht="15.75">
      <c r="A998" s="296"/>
      <c r="B998" s="295"/>
      <c r="C998" s="295"/>
      <c r="D998" s="295"/>
      <c r="E998" s="99" t="s">
        <v>160</v>
      </c>
      <c r="F998" s="325">
        <v>24</v>
      </c>
      <c r="G998" s="325" t="s">
        <v>504</v>
      </c>
      <c r="H998" s="325" t="s">
        <v>50</v>
      </c>
      <c r="I998" s="333">
        <v>62500</v>
      </c>
      <c r="J998" s="325"/>
      <c r="K998" s="325"/>
      <c r="L998" s="330">
        <f>F998*I998</f>
        <v>1500000</v>
      </c>
      <c r="M998" s="354"/>
      <c r="N998" s="377"/>
      <c r="O998" s="384"/>
      <c r="P998" s="43"/>
    </row>
    <row r="999" spans="1:16" ht="15.75">
      <c r="A999" s="296"/>
      <c r="B999" s="295"/>
      <c r="C999" s="295"/>
      <c r="D999" s="295"/>
      <c r="E999" s="99" t="s">
        <v>161</v>
      </c>
      <c r="F999" s="325">
        <v>63</v>
      </c>
      <c r="G999" s="325" t="s">
        <v>504</v>
      </c>
      <c r="H999" s="325" t="s">
        <v>50</v>
      </c>
      <c r="I999" s="333">
        <v>46600</v>
      </c>
      <c r="J999" s="325"/>
      <c r="K999" s="325"/>
      <c r="L999" s="330">
        <f>F999*I999</f>
        <v>2935800</v>
      </c>
      <c r="M999" s="354"/>
      <c r="N999" s="377"/>
      <c r="O999" s="384"/>
      <c r="P999" s="43"/>
    </row>
    <row r="1000" spans="1:16" ht="15.75">
      <c r="A1000" s="296"/>
      <c r="B1000" s="295"/>
      <c r="C1000" s="295"/>
      <c r="D1000" s="295"/>
      <c r="E1000" s="293" t="s">
        <v>586</v>
      </c>
      <c r="F1000" s="325">
        <v>13</v>
      </c>
      <c r="G1000" s="325" t="s">
        <v>504</v>
      </c>
      <c r="H1000" s="325" t="s">
        <v>50</v>
      </c>
      <c r="I1000" s="333">
        <v>62500</v>
      </c>
      <c r="J1000" s="325"/>
      <c r="K1000" s="325"/>
      <c r="L1000" s="330">
        <f>F1000*I1000</f>
        <v>812500</v>
      </c>
      <c r="M1000" s="354"/>
      <c r="N1000" s="377"/>
      <c r="O1000" s="384"/>
      <c r="P1000" s="43"/>
    </row>
    <row r="1001" spans="1:16" ht="15.75">
      <c r="A1001" s="296"/>
      <c r="B1001" s="295"/>
      <c r="C1001" s="295"/>
      <c r="D1001" s="295"/>
      <c r="E1001" s="293"/>
      <c r="F1001" s="325"/>
      <c r="G1001" s="325"/>
      <c r="H1001" s="325"/>
      <c r="I1001" s="333"/>
      <c r="J1001" s="325"/>
      <c r="K1001" s="325"/>
      <c r="L1001" s="330"/>
      <c r="M1001" s="354"/>
      <c r="N1001" s="377"/>
      <c r="O1001" s="384"/>
      <c r="P1001" s="43"/>
    </row>
    <row r="1002" spans="1:16" ht="15.75">
      <c r="A1002" s="296">
        <v>2</v>
      </c>
      <c r="B1002" s="295">
        <v>2</v>
      </c>
      <c r="C1002" s="295">
        <v>20</v>
      </c>
      <c r="D1002" s="295">
        <v>3</v>
      </c>
      <c r="E1002" s="99" t="s">
        <v>539</v>
      </c>
      <c r="F1002" s="325"/>
      <c r="G1002" s="325"/>
      <c r="H1002" s="325"/>
      <c r="I1002" s="333"/>
      <c r="J1002" s="325"/>
      <c r="K1002" s="325"/>
      <c r="L1002" s="330"/>
      <c r="M1002" s="354">
        <f>M1003</f>
        <v>19704000</v>
      </c>
      <c r="N1002" s="377"/>
      <c r="O1002" s="384"/>
      <c r="P1002" s="43"/>
    </row>
    <row r="1003" spans="1:16" ht="15.75">
      <c r="A1003" s="296"/>
      <c r="B1003" s="295"/>
      <c r="C1003" s="295"/>
      <c r="D1003" s="295"/>
      <c r="E1003" s="293" t="s">
        <v>1054</v>
      </c>
      <c r="F1003" s="325"/>
      <c r="G1003" s="325"/>
      <c r="H1003" s="325"/>
      <c r="I1003" s="333"/>
      <c r="J1003" s="325"/>
      <c r="K1003" s="325"/>
      <c r="L1003" s="330"/>
      <c r="M1003" s="354">
        <f>SUM(L1004:L1018)</f>
        <v>19704000</v>
      </c>
      <c r="N1003" s="377">
        <f>SUM(N1004:N1018)</f>
        <v>19704000</v>
      </c>
      <c r="O1003" s="384"/>
      <c r="P1003" s="43"/>
    </row>
    <row r="1004" spans="1:16" ht="15.75">
      <c r="A1004" s="296"/>
      <c r="B1004" s="295"/>
      <c r="C1004" s="295"/>
      <c r="D1004" s="295"/>
      <c r="E1004" s="99" t="s">
        <v>540</v>
      </c>
      <c r="F1004" s="325">
        <v>5.8000000000000003E-2</v>
      </c>
      <c r="G1004" s="325" t="s">
        <v>510</v>
      </c>
      <c r="H1004" s="325" t="s">
        <v>50</v>
      </c>
      <c r="I1004" s="333">
        <v>3500000</v>
      </c>
      <c r="J1004" s="325"/>
      <c r="K1004" s="325"/>
      <c r="L1004" s="330">
        <f t="shared" ref="L1004:L1018" si="77">F1004*I1004</f>
        <v>203000</v>
      </c>
      <c r="M1004" s="354"/>
      <c r="N1004" s="377">
        <f>L1004:L1018</f>
        <v>203000</v>
      </c>
      <c r="O1004" s="384"/>
      <c r="P1004" s="43"/>
    </row>
    <row r="1005" spans="1:16" ht="15.75">
      <c r="A1005" s="296"/>
      <c r="B1005" s="295"/>
      <c r="C1005" s="295"/>
      <c r="D1005" s="295"/>
      <c r="E1005" s="99" t="s">
        <v>541</v>
      </c>
      <c r="F1005" s="325">
        <v>7</v>
      </c>
      <c r="G1005" s="325" t="s">
        <v>555</v>
      </c>
      <c r="H1005" s="325" t="s">
        <v>50</v>
      </c>
      <c r="I1005" s="333">
        <v>12500</v>
      </c>
      <c r="J1005" s="325"/>
      <c r="K1005" s="325"/>
      <c r="L1005" s="330">
        <f t="shared" si="77"/>
        <v>87500</v>
      </c>
      <c r="M1005" s="354"/>
      <c r="N1005" s="377">
        <f t="shared" ref="N1005:N1018" si="78">L1005:L1019</f>
        <v>87500</v>
      </c>
      <c r="O1005" s="384"/>
      <c r="P1005" s="43"/>
    </row>
    <row r="1006" spans="1:16" ht="15.75">
      <c r="A1006" s="296"/>
      <c r="B1006" s="295"/>
      <c r="C1006" s="295"/>
      <c r="D1006" s="295"/>
      <c r="E1006" s="99" t="s">
        <v>542</v>
      </c>
      <c r="F1006" s="325">
        <v>0.05</v>
      </c>
      <c r="G1006" s="325" t="s">
        <v>510</v>
      </c>
      <c r="H1006" s="325" t="s">
        <v>50</v>
      </c>
      <c r="I1006" s="333">
        <v>1500000</v>
      </c>
      <c r="J1006" s="325"/>
      <c r="K1006" s="325"/>
      <c r="L1006" s="330">
        <f t="shared" si="77"/>
        <v>75000</v>
      </c>
      <c r="M1006" s="354"/>
      <c r="N1006" s="377">
        <f t="shared" si="78"/>
        <v>75000</v>
      </c>
      <c r="O1006" s="384"/>
      <c r="P1006" s="43"/>
    </row>
    <row r="1007" spans="1:16" ht="15.75">
      <c r="A1007" s="296"/>
      <c r="B1007" s="295"/>
      <c r="C1007" s="295"/>
      <c r="D1007" s="295"/>
      <c r="E1007" s="99" t="s">
        <v>543</v>
      </c>
      <c r="F1007" s="325">
        <v>17</v>
      </c>
      <c r="G1007" s="325" t="s">
        <v>510</v>
      </c>
      <c r="H1007" s="325" t="s">
        <v>50</v>
      </c>
      <c r="I1007" s="333">
        <v>130200</v>
      </c>
      <c r="J1007" s="325"/>
      <c r="K1007" s="325"/>
      <c r="L1007" s="330">
        <f t="shared" si="77"/>
        <v>2213400</v>
      </c>
      <c r="M1007" s="354"/>
      <c r="N1007" s="377">
        <f t="shared" si="78"/>
        <v>2213400</v>
      </c>
      <c r="O1007" s="384"/>
      <c r="P1007" s="43"/>
    </row>
    <row r="1008" spans="1:16" ht="15.75">
      <c r="A1008" s="296"/>
      <c r="B1008" s="295"/>
      <c r="C1008" s="295"/>
      <c r="D1008" s="295"/>
      <c r="E1008" s="99" t="s">
        <v>544</v>
      </c>
      <c r="F1008" s="325">
        <v>98</v>
      </c>
      <c r="G1008" s="325" t="s">
        <v>508</v>
      </c>
      <c r="H1008" s="325" t="s">
        <v>50</v>
      </c>
      <c r="I1008" s="333">
        <v>55000</v>
      </c>
      <c r="J1008" s="325"/>
      <c r="K1008" s="325"/>
      <c r="L1008" s="330">
        <f t="shared" si="77"/>
        <v>5390000</v>
      </c>
      <c r="M1008" s="354"/>
      <c r="N1008" s="377">
        <f t="shared" si="78"/>
        <v>5390000</v>
      </c>
      <c r="O1008" s="384"/>
      <c r="P1008" s="43"/>
    </row>
    <row r="1009" spans="1:16" ht="15.75">
      <c r="A1009" s="296"/>
      <c r="B1009" s="295"/>
      <c r="C1009" s="295"/>
      <c r="D1009" s="295"/>
      <c r="E1009" s="99" t="s">
        <v>545</v>
      </c>
      <c r="F1009" s="325">
        <v>2</v>
      </c>
      <c r="G1009" s="325" t="s">
        <v>518</v>
      </c>
      <c r="H1009" s="325" t="s">
        <v>50</v>
      </c>
      <c r="I1009" s="333">
        <v>456000</v>
      </c>
      <c r="J1009" s="325"/>
      <c r="K1009" s="325"/>
      <c r="L1009" s="330">
        <f t="shared" si="77"/>
        <v>912000</v>
      </c>
      <c r="M1009" s="354"/>
      <c r="N1009" s="377">
        <f t="shared" si="78"/>
        <v>912000</v>
      </c>
      <c r="O1009" s="384"/>
      <c r="P1009" s="43"/>
    </row>
    <row r="1010" spans="1:16" ht="15.75">
      <c r="A1010" s="296"/>
      <c r="B1010" s="295"/>
      <c r="C1010" s="295"/>
      <c r="D1010" s="295"/>
      <c r="E1010" s="99" t="s">
        <v>546</v>
      </c>
      <c r="F1010" s="325">
        <v>8</v>
      </c>
      <c r="G1010" s="325" t="s">
        <v>510</v>
      </c>
      <c r="H1010" s="325" t="s">
        <v>50</v>
      </c>
      <c r="I1010" s="333">
        <v>120000</v>
      </c>
      <c r="J1010" s="325"/>
      <c r="K1010" s="325"/>
      <c r="L1010" s="330">
        <f t="shared" si="77"/>
        <v>960000</v>
      </c>
      <c r="M1010" s="354"/>
      <c r="N1010" s="377">
        <f t="shared" si="78"/>
        <v>960000</v>
      </c>
      <c r="O1010" s="384"/>
      <c r="P1010" s="43"/>
    </row>
    <row r="1011" spans="1:16" ht="15.75">
      <c r="A1011" s="296"/>
      <c r="B1011" s="295"/>
      <c r="C1011" s="295"/>
      <c r="D1011" s="295"/>
      <c r="E1011" s="99" t="s">
        <v>547</v>
      </c>
      <c r="F1011" s="325">
        <v>571</v>
      </c>
      <c r="G1011" s="325" t="s">
        <v>555</v>
      </c>
      <c r="H1011" s="325" t="s">
        <v>50</v>
      </c>
      <c r="I1011" s="333">
        <v>9500</v>
      </c>
      <c r="J1011" s="325"/>
      <c r="K1011" s="325"/>
      <c r="L1011" s="330">
        <f t="shared" si="77"/>
        <v>5424500</v>
      </c>
      <c r="M1011" s="354"/>
      <c r="N1011" s="377">
        <f t="shared" si="78"/>
        <v>5424500</v>
      </c>
      <c r="O1011" s="384"/>
      <c r="P1011" s="43"/>
    </row>
    <row r="1012" spans="1:16" ht="15.75">
      <c r="A1012" s="296"/>
      <c r="B1012" s="295"/>
      <c r="C1012" s="295"/>
      <c r="D1012" s="295"/>
      <c r="E1012" s="99" t="s">
        <v>548</v>
      </c>
      <c r="F1012" s="325">
        <v>8</v>
      </c>
      <c r="G1012" s="325" t="s">
        <v>555</v>
      </c>
      <c r="H1012" s="325" t="s">
        <v>50</v>
      </c>
      <c r="I1012" s="333">
        <v>15000</v>
      </c>
      <c r="J1012" s="325"/>
      <c r="K1012" s="325"/>
      <c r="L1012" s="330">
        <f t="shared" si="77"/>
        <v>120000</v>
      </c>
      <c r="M1012" s="354"/>
      <c r="N1012" s="377">
        <f t="shared" si="78"/>
        <v>120000</v>
      </c>
      <c r="O1012" s="384"/>
      <c r="P1012" s="43"/>
    </row>
    <row r="1013" spans="1:16" ht="15.75">
      <c r="A1013" s="296"/>
      <c r="B1013" s="295"/>
      <c r="C1013" s="295"/>
      <c r="D1013" s="295"/>
      <c r="E1013" s="99" t="s">
        <v>549</v>
      </c>
      <c r="F1013" s="325">
        <v>1.65</v>
      </c>
      <c r="G1013" s="325" t="s">
        <v>510</v>
      </c>
      <c r="H1013" s="325" t="s">
        <v>50</v>
      </c>
      <c r="I1013" s="333">
        <v>120000</v>
      </c>
      <c r="J1013" s="325"/>
      <c r="K1013" s="325"/>
      <c r="L1013" s="330">
        <f t="shared" si="77"/>
        <v>198000</v>
      </c>
      <c r="M1013" s="354"/>
      <c r="N1013" s="377">
        <f t="shared" si="78"/>
        <v>198000</v>
      </c>
      <c r="O1013" s="384"/>
      <c r="P1013" s="43"/>
    </row>
    <row r="1014" spans="1:16" ht="15.75">
      <c r="A1014" s="296"/>
      <c r="B1014" s="295"/>
      <c r="C1014" s="295"/>
      <c r="D1014" s="295"/>
      <c r="E1014" s="99" t="s">
        <v>550</v>
      </c>
      <c r="F1014" s="325">
        <v>2.6</v>
      </c>
      <c r="G1014" s="325" t="s">
        <v>510</v>
      </c>
      <c r="H1014" s="325" t="s">
        <v>50</v>
      </c>
      <c r="I1014" s="333">
        <v>286000</v>
      </c>
      <c r="J1014" s="325"/>
      <c r="K1014" s="325"/>
      <c r="L1014" s="330">
        <f t="shared" si="77"/>
        <v>743600</v>
      </c>
      <c r="M1014" s="354"/>
      <c r="N1014" s="377">
        <f t="shared" si="78"/>
        <v>743600</v>
      </c>
      <c r="O1014" s="384"/>
      <c r="P1014" s="43"/>
    </row>
    <row r="1015" spans="1:16" ht="15.75">
      <c r="A1015" s="296"/>
      <c r="B1015" s="295"/>
      <c r="C1015" s="295"/>
      <c r="D1015" s="295"/>
      <c r="E1015" s="99" t="s">
        <v>551</v>
      </c>
      <c r="F1015" s="325">
        <v>0.73</v>
      </c>
      <c r="G1015" s="325" t="s">
        <v>510</v>
      </c>
      <c r="H1015" s="325" t="s">
        <v>50</v>
      </c>
      <c r="I1015" s="333">
        <v>1500000</v>
      </c>
      <c r="J1015" s="325"/>
      <c r="K1015" s="325"/>
      <c r="L1015" s="330">
        <f t="shared" si="77"/>
        <v>1095000</v>
      </c>
      <c r="M1015" s="354"/>
      <c r="N1015" s="377">
        <f t="shared" si="78"/>
        <v>1095000</v>
      </c>
      <c r="O1015" s="384"/>
      <c r="P1015" s="43"/>
    </row>
    <row r="1016" spans="1:16" ht="15.75">
      <c r="A1016" s="296"/>
      <c r="B1016" s="295"/>
      <c r="C1016" s="295"/>
      <c r="D1016" s="295"/>
      <c r="E1016" s="99" t="s">
        <v>552</v>
      </c>
      <c r="F1016" s="325">
        <v>0.35</v>
      </c>
      <c r="G1016" s="325" t="s">
        <v>510</v>
      </c>
      <c r="H1016" s="325" t="s">
        <v>50</v>
      </c>
      <c r="I1016" s="333">
        <v>2200000</v>
      </c>
      <c r="J1016" s="325"/>
      <c r="K1016" s="325"/>
      <c r="L1016" s="330">
        <f t="shared" si="77"/>
        <v>770000</v>
      </c>
      <c r="M1016" s="354"/>
      <c r="N1016" s="377">
        <f t="shared" si="78"/>
        <v>770000</v>
      </c>
      <c r="O1016" s="384"/>
      <c r="P1016" s="43"/>
    </row>
    <row r="1017" spans="1:16" ht="15.75">
      <c r="A1017" s="296"/>
      <c r="B1017" s="295"/>
      <c r="C1017" s="295"/>
      <c r="D1017" s="295"/>
      <c r="E1017" s="99" t="s">
        <v>553</v>
      </c>
      <c r="F1017" s="325">
        <v>9</v>
      </c>
      <c r="G1017" s="325" t="s">
        <v>513</v>
      </c>
      <c r="H1017" s="325" t="s">
        <v>50</v>
      </c>
      <c r="I1017" s="333">
        <v>112000</v>
      </c>
      <c r="J1017" s="325"/>
      <c r="K1017" s="325"/>
      <c r="L1017" s="330">
        <f t="shared" si="77"/>
        <v>1008000</v>
      </c>
      <c r="M1017" s="354"/>
      <c r="N1017" s="377">
        <f t="shared" si="78"/>
        <v>1008000</v>
      </c>
      <c r="O1017" s="384"/>
      <c r="P1017" s="43"/>
    </row>
    <row r="1018" spans="1:16" ht="15.75">
      <c r="A1018" s="296"/>
      <c r="B1018" s="295"/>
      <c r="C1018" s="295"/>
      <c r="D1018" s="295"/>
      <c r="E1018" s="99" t="s">
        <v>554</v>
      </c>
      <c r="F1018" s="325">
        <v>42</v>
      </c>
      <c r="G1018" s="325" t="s">
        <v>518</v>
      </c>
      <c r="H1018" s="325" t="s">
        <v>50</v>
      </c>
      <c r="I1018" s="333">
        <v>12000</v>
      </c>
      <c r="J1018" s="325"/>
      <c r="K1018" s="325"/>
      <c r="L1018" s="330">
        <f t="shared" si="77"/>
        <v>504000</v>
      </c>
      <c r="M1018" s="354"/>
      <c r="N1018" s="377">
        <f t="shared" si="78"/>
        <v>504000</v>
      </c>
      <c r="O1018" s="384"/>
      <c r="P1018" s="43"/>
    </row>
    <row r="1019" spans="1:16" ht="15.75">
      <c r="A1019" s="296"/>
      <c r="B1019" s="295"/>
      <c r="C1019" s="295"/>
      <c r="D1019" s="295"/>
      <c r="E1019" s="99"/>
      <c r="F1019" s="325"/>
      <c r="G1019" s="325"/>
      <c r="H1019" s="325"/>
      <c r="I1019" s="333"/>
      <c r="J1019" s="325"/>
      <c r="K1019" s="325"/>
      <c r="L1019" s="330"/>
      <c r="M1019" s="354"/>
      <c r="N1019" s="377"/>
      <c r="O1019" s="384"/>
      <c r="P1019" s="43"/>
    </row>
    <row r="1020" spans="1:16" ht="15.75">
      <c r="A1020" s="296"/>
      <c r="B1020" s="295"/>
      <c r="C1020" s="295"/>
      <c r="D1020" s="295"/>
      <c r="E1020" s="99"/>
      <c r="F1020" s="325"/>
      <c r="G1020" s="325"/>
      <c r="H1020" s="325"/>
      <c r="I1020" s="333"/>
      <c r="J1020" s="325"/>
      <c r="K1020" s="325"/>
      <c r="L1020" s="330"/>
      <c r="M1020" s="354"/>
      <c r="N1020" s="377"/>
      <c r="O1020" s="384"/>
      <c r="P1020" s="43"/>
    </row>
    <row r="1021" spans="1:16" ht="15.75">
      <c r="A1021" s="296">
        <v>2</v>
      </c>
      <c r="B1021" s="295">
        <v>2</v>
      </c>
      <c r="C1021" s="295">
        <v>21</v>
      </c>
      <c r="D1021" s="295"/>
      <c r="E1021" s="105" t="s">
        <v>1082</v>
      </c>
      <c r="F1021" s="325"/>
      <c r="G1021" s="325"/>
      <c r="H1021" s="325"/>
      <c r="I1021" s="333"/>
      <c r="J1021" s="325"/>
      <c r="K1021" s="325"/>
      <c r="L1021" s="330"/>
      <c r="M1021" s="354">
        <f>M1022+M1043</f>
        <v>46735750</v>
      </c>
      <c r="N1021" s="377"/>
      <c r="O1021" s="384"/>
      <c r="P1021" s="43"/>
    </row>
    <row r="1022" spans="1:16" ht="15.75">
      <c r="A1022" s="296">
        <v>2</v>
      </c>
      <c r="B1022" s="295">
        <v>2</v>
      </c>
      <c r="C1022" s="295">
        <v>21</v>
      </c>
      <c r="D1022" s="295">
        <v>2</v>
      </c>
      <c r="E1022" s="99" t="s">
        <v>82</v>
      </c>
      <c r="F1022" s="325"/>
      <c r="G1022" s="325"/>
      <c r="H1022" s="325"/>
      <c r="I1022" s="333"/>
      <c r="J1022" s="325"/>
      <c r="K1022" s="325"/>
      <c r="L1022" s="330"/>
      <c r="M1022" s="354">
        <f>SUM(M1023:M1032)</f>
        <v>20608100</v>
      </c>
      <c r="N1022" s="377">
        <f>M1022</f>
        <v>20608100</v>
      </c>
      <c r="O1022" s="384"/>
      <c r="P1022" s="43"/>
    </row>
    <row r="1023" spans="1:16" ht="15.75">
      <c r="A1023" s="296"/>
      <c r="B1023" s="295"/>
      <c r="C1023" s="295"/>
      <c r="D1023" s="295"/>
      <c r="E1023" s="99" t="s">
        <v>129</v>
      </c>
      <c r="F1023" s="325"/>
      <c r="G1023" s="325"/>
      <c r="H1023" s="325"/>
      <c r="I1023" s="333">
        <v>18</v>
      </c>
      <c r="J1023" s="325" t="s">
        <v>50</v>
      </c>
      <c r="K1023" s="325"/>
      <c r="L1023" s="330">
        <v>20000</v>
      </c>
      <c r="M1023" s="354">
        <f>L1023*I1023</f>
        <v>360000</v>
      </c>
      <c r="N1023" s="377">
        <f t="shared" ref="N1023:N1032" si="79">M1023</f>
        <v>360000</v>
      </c>
      <c r="O1023" s="384"/>
      <c r="P1023" s="43"/>
    </row>
    <row r="1024" spans="1:16" ht="15.75">
      <c r="A1024" s="296"/>
      <c r="B1024" s="295"/>
      <c r="C1024" s="295"/>
      <c r="D1024" s="295"/>
      <c r="E1024" s="99" t="s">
        <v>1124</v>
      </c>
      <c r="F1024" s="325"/>
      <c r="G1024" s="325"/>
      <c r="H1024" s="325"/>
      <c r="I1024" s="333"/>
      <c r="J1024" s="325"/>
      <c r="K1024" s="325"/>
      <c r="L1024" s="330"/>
      <c r="M1024" s="354">
        <f>SUM(L1025:L1027)</f>
        <v>1825000</v>
      </c>
      <c r="N1024" s="377">
        <f t="shared" si="79"/>
        <v>1825000</v>
      </c>
      <c r="O1024" s="384"/>
      <c r="P1024" s="43"/>
    </row>
    <row r="1025" spans="1:16" ht="15.75">
      <c r="A1025" s="296"/>
      <c r="B1025" s="295"/>
      <c r="C1025" s="295"/>
      <c r="D1025" s="295"/>
      <c r="E1025" s="99" t="s">
        <v>124</v>
      </c>
      <c r="F1025" s="325">
        <v>1</v>
      </c>
      <c r="G1025" s="325" t="s">
        <v>50</v>
      </c>
      <c r="H1025" s="333">
        <v>300000</v>
      </c>
      <c r="I1025" s="333"/>
      <c r="J1025" s="325" t="s">
        <v>50</v>
      </c>
      <c r="K1025" s="325">
        <v>1</v>
      </c>
      <c r="L1025" s="330">
        <f>F1025*H1025*K1025</f>
        <v>300000</v>
      </c>
      <c r="M1025" s="354"/>
      <c r="N1025" s="377">
        <f t="shared" si="79"/>
        <v>0</v>
      </c>
      <c r="O1025" s="384"/>
      <c r="P1025" s="43"/>
    </row>
    <row r="1026" spans="1:16" ht="15.75">
      <c r="A1026" s="296"/>
      <c r="B1026" s="295"/>
      <c r="C1026" s="295"/>
      <c r="D1026" s="295"/>
      <c r="E1026" s="99" t="s">
        <v>125</v>
      </c>
      <c r="F1026" s="325">
        <v>1</v>
      </c>
      <c r="G1026" s="325" t="s">
        <v>50</v>
      </c>
      <c r="H1026" s="333">
        <v>275000</v>
      </c>
      <c r="I1026" s="333"/>
      <c r="J1026" s="325" t="s">
        <v>50</v>
      </c>
      <c r="K1026" s="325">
        <v>1</v>
      </c>
      <c r="L1026" s="330">
        <f t="shared" ref="L1026:L1028" si="80">F1026*H1026*K1026</f>
        <v>275000</v>
      </c>
      <c r="M1026" s="354"/>
      <c r="N1026" s="377">
        <f t="shared" si="79"/>
        <v>0</v>
      </c>
      <c r="O1026" s="384"/>
      <c r="P1026" s="43"/>
    </row>
    <row r="1027" spans="1:16" ht="15.75">
      <c r="A1027" s="296"/>
      <c r="B1027" s="295"/>
      <c r="C1027" s="295"/>
      <c r="D1027" s="295"/>
      <c r="E1027" s="99" t="s">
        <v>126</v>
      </c>
      <c r="F1027" s="325">
        <v>5</v>
      </c>
      <c r="G1027" s="325" t="s">
        <v>50</v>
      </c>
      <c r="H1027" s="333">
        <v>250000</v>
      </c>
      <c r="I1027" s="333"/>
      <c r="J1027" s="325" t="s">
        <v>50</v>
      </c>
      <c r="K1027" s="325">
        <v>1</v>
      </c>
      <c r="L1027" s="330">
        <f t="shared" si="80"/>
        <v>1250000</v>
      </c>
      <c r="M1027" s="354"/>
      <c r="N1027" s="377">
        <f t="shared" si="79"/>
        <v>0</v>
      </c>
      <c r="O1027" s="384"/>
      <c r="P1027" s="43"/>
    </row>
    <row r="1028" spans="1:16" ht="15.75">
      <c r="A1028" s="296"/>
      <c r="B1028" s="295"/>
      <c r="C1028" s="295"/>
      <c r="D1028" s="295"/>
      <c r="E1028" s="99" t="s">
        <v>156</v>
      </c>
      <c r="F1028" s="325">
        <v>1</v>
      </c>
      <c r="G1028" s="325" t="s">
        <v>50</v>
      </c>
      <c r="H1028" s="333">
        <v>250000</v>
      </c>
      <c r="I1028" s="333"/>
      <c r="J1028" s="325" t="s">
        <v>50</v>
      </c>
      <c r="K1028" s="325">
        <v>1</v>
      </c>
      <c r="L1028" s="330">
        <f t="shared" si="80"/>
        <v>250000</v>
      </c>
      <c r="M1028" s="354">
        <f>F1028*H1028*K1028</f>
        <v>250000</v>
      </c>
      <c r="N1028" s="377">
        <f t="shared" si="79"/>
        <v>250000</v>
      </c>
      <c r="O1028" s="384"/>
      <c r="P1028" s="43"/>
    </row>
    <row r="1029" spans="1:16" ht="15.75">
      <c r="A1029" s="296"/>
      <c r="B1029" s="295"/>
      <c r="C1029" s="295"/>
      <c r="D1029" s="295"/>
      <c r="E1029" s="99" t="s">
        <v>526</v>
      </c>
      <c r="F1029" s="325">
        <v>1</v>
      </c>
      <c r="G1029" s="325" t="s">
        <v>50</v>
      </c>
      <c r="H1029" s="333">
        <v>200000</v>
      </c>
      <c r="I1029" s="333"/>
      <c r="J1029" s="325"/>
      <c r="K1029" s="325"/>
      <c r="L1029" s="330"/>
      <c r="M1029" s="354">
        <f>F1029*H1029</f>
        <v>200000</v>
      </c>
      <c r="N1029" s="377">
        <f t="shared" si="79"/>
        <v>200000</v>
      </c>
      <c r="O1029" s="384"/>
      <c r="P1029" s="43"/>
    </row>
    <row r="1030" spans="1:16" ht="15.75">
      <c r="A1030" s="296"/>
      <c r="B1030" s="295"/>
      <c r="C1030" s="295"/>
      <c r="D1030" s="295"/>
      <c r="E1030" s="99" t="s">
        <v>127</v>
      </c>
      <c r="F1030" s="325"/>
      <c r="G1030" s="325"/>
      <c r="H1030" s="333"/>
      <c r="I1030" s="333"/>
      <c r="J1030" s="325"/>
      <c r="K1030" s="325"/>
      <c r="L1030" s="330"/>
      <c r="M1030" s="354">
        <v>50000</v>
      </c>
      <c r="N1030" s="377">
        <f t="shared" si="79"/>
        <v>50000</v>
      </c>
      <c r="O1030" s="384"/>
      <c r="P1030" s="43"/>
    </row>
    <row r="1031" spans="1:16" ht="15.75">
      <c r="A1031" s="296"/>
      <c r="B1031" s="295"/>
      <c r="C1031" s="295"/>
      <c r="D1031" s="295"/>
      <c r="E1031" s="99" t="s">
        <v>128</v>
      </c>
      <c r="F1031" s="325"/>
      <c r="G1031" s="325"/>
      <c r="H1031" s="333"/>
      <c r="I1031" s="333"/>
      <c r="J1031" s="325"/>
      <c r="K1031" s="325"/>
      <c r="L1031" s="330"/>
      <c r="M1031" s="354">
        <v>50000</v>
      </c>
      <c r="N1031" s="377">
        <f t="shared" si="79"/>
        <v>50000</v>
      </c>
      <c r="O1031" s="384"/>
      <c r="P1031" s="43"/>
    </row>
    <row r="1032" spans="1:16" ht="15.75">
      <c r="A1032" s="296"/>
      <c r="B1032" s="295"/>
      <c r="C1032" s="295"/>
      <c r="D1032" s="295"/>
      <c r="E1032" s="99" t="s">
        <v>158</v>
      </c>
      <c r="F1032" s="325"/>
      <c r="G1032" s="325"/>
      <c r="H1032" s="325"/>
      <c r="I1032" s="333"/>
      <c r="J1032" s="325"/>
      <c r="K1032" s="325"/>
      <c r="L1032" s="330"/>
      <c r="M1032" s="354">
        <f>SUM(L1033:L1040)</f>
        <v>17873100</v>
      </c>
      <c r="N1032" s="377">
        <f t="shared" si="79"/>
        <v>17873100</v>
      </c>
      <c r="O1032" s="384"/>
      <c r="P1032" s="43"/>
    </row>
    <row r="1033" spans="1:16" ht="15.75">
      <c r="A1033" s="296"/>
      <c r="B1033" s="295"/>
      <c r="C1033" s="295"/>
      <c r="D1033" s="295"/>
      <c r="E1033" s="99" t="s">
        <v>1085</v>
      </c>
      <c r="F1033" s="325">
        <v>241</v>
      </c>
      <c r="G1033" s="325" t="s">
        <v>504</v>
      </c>
      <c r="H1033" s="325" t="s">
        <v>50</v>
      </c>
      <c r="I1033" s="333">
        <v>46600</v>
      </c>
      <c r="J1033" s="325"/>
      <c r="K1033" s="325"/>
      <c r="L1033" s="330">
        <f>F1033*I1033</f>
        <v>11230600</v>
      </c>
      <c r="M1033" s="354"/>
      <c r="N1033" s="377"/>
      <c r="O1033" s="384"/>
      <c r="P1033" s="43"/>
    </row>
    <row r="1034" spans="1:16" ht="15.75">
      <c r="A1034" s="296"/>
      <c r="B1034" s="295"/>
      <c r="C1034" s="295"/>
      <c r="D1034" s="295"/>
      <c r="E1034" s="99" t="s">
        <v>1086</v>
      </c>
      <c r="F1034" s="325">
        <v>46</v>
      </c>
      <c r="G1034" s="325" t="s">
        <v>504</v>
      </c>
      <c r="H1034" s="325" t="s">
        <v>50</v>
      </c>
      <c r="I1034" s="333">
        <v>62500</v>
      </c>
      <c r="J1034" s="325"/>
      <c r="K1034" s="325"/>
      <c r="L1034" s="330">
        <f t="shared" ref="L1034:L1040" si="81">F1034*I1034</f>
        <v>2875000</v>
      </c>
      <c r="M1034" s="354"/>
      <c r="N1034" s="377"/>
      <c r="O1034" s="384"/>
      <c r="P1034" s="43"/>
    </row>
    <row r="1035" spans="1:16" ht="15.75">
      <c r="A1035" s="296"/>
      <c r="B1035" s="295"/>
      <c r="C1035" s="295"/>
      <c r="D1035" s="295"/>
      <c r="E1035" s="99" t="s">
        <v>1087</v>
      </c>
      <c r="F1035" s="325">
        <v>5</v>
      </c>
      <c r="G1035" s="325" t="s">
        <v>504</v>
      </c>
      <c r="H1035" s="325" t="s">
        <v>50</v>
      </c>
      <c r="I1035" s="333">
        <v>65000</v>
      </c>
      <c r="J1035" s="325"/>
      <c r="K1035" s="325"/>
      <c r="L1035" s="330">
        <f t="shared" si="81"/>
        <v>325000</v>
      </c>
      <c r="M1035" s="354"/>
      <c r="N1035" s="377"/>
      <c r="O1035" s="384"/>
      <c r="P1035" s="43"/>
    </row>
    <row r="1036" spans="1:16" ht="15.75">
      <c r="A1036" s="296"/>
      <c r="B1036" s="295"/>
      <c r="C1036" s="295"/>
      <c r="D1036" s="295"/>
      <c r="E1036" s="99" t="s">
        <v>1088</v>
      </c>
      <c r="F1036" s="325">
        <v>3</v>
      </c>
      <c r="G1036" s="325" t="s">
        <v>504</v>
      </c>
      <c r="H1036" s="325" t="s">
        <v>50</v>
      </c>
      <c r="I1036" s="333">
        <v>65000</v>
      </c>
      <c r="J1036" s="325"/>
      <c r="K1036" s="325"/>
      <c r="L1036" s="330">
        <f t="shared" si="81"/>
        <v>195000</v>
      </c>
      <c r="M1036" s="354"/>
      <c r="N1036" s="377"/>
      <c r="O1036" s="384"/>
      <c r="P1036" s="43"/>
    </row>
    <row r="1037" spans="1:16" ht="15.75">
      <c r="A1037" s="296"/>
      <c r="B1037" s="295"/>
      <c r="C1037" s="295"/>
      <c r="D1037" s="295"/>
      <c r="E1037" s="99" t="s">
        <v>1089</v>
      </c>
      <c r="F1037" s="325">
        <v>2</v>
      </c>
      <c r="G1037" s="325" t="s">
        <v>504</v>
      </c>
      <c r="H1037" s="325" t="s">
        <v>50</v>
      </c>
      <c r="I1037" s="333">
        <v>67500</v>
      </c>
      <c r="J1037" s="325"/>
      <c r="K1037" s="325"/>
      <c r="L1037" s="330">
        <f t="shared" si="81"/>
        <v>135000</v>
      </c>
      <c r="M1037" s="354"/>
      <c r="N1037" s="377"/>
      <c r="O1037" s="384"/>
      <c r="P1037" s="43"/>
    </row>
    <row r="1038" spans="1:16" ht="15.75">
      <c r="A1038" s="296"/>
      <c r="B1038" s="295"/>
      <c r="C1038" s="295"/>
      <c r="D1038" s="295"/>
      <c r="E1038" s="99" t="s">
        <v>1090</v>
      </c>
      <c r="F1038" s="325">
        <v>24</v>
      </c>
      <c r="G1038" s="325" t="s">
        <v>504</v>
      </c>
      <c r="H1038" s="325" t="s">
        <v>50</v>
      </c>
      <c r="I1038" s="333">
        <v>62500</v>
      </c>
      <c r="J1038" s="325"/>
      <c r="K1038" s="325"/>
      <c r="L1038" s="330">
        <f t="shared" si="81"/>
        <v>1500000</v>
      </c>
      <c r="M1038" s="354"/>
      <c r="N1038" s="377"/>
      <c r="O1038" s="384"/>
      <c r="P1038" s="43"/>
    </row>
    <row r="1039" spans="1:16" ht="15.75">
      <c r="A1039" s="296"/>
      <c r="B1039" s="295"/>
      <c r="C1039" s="295"/>
      <c r="D1039" s="295"/>
      <c r="E1039" s="99" t="s">
        <v>1090</v>
      </c>
      <c r="F1039" s="325">
        <v>3</v>
      </c>
      <c r="G1039" s="325" t="s">
        <v>504</v>
      </c>
      <c r="H1039" s="325" t="s">
        <v>50</v>
      </c>
      <c r="I1039" s="333">
        <v>65000</v>
      </c>
      <c r="J1039" s="325"/>
      <c r="K1039" s="325"/>
      <c r="L1039" s="330">
        <f t="shared" si="81"/>
        <v>195000</v>
      </c>
      <c r="M1039" s="354"/>
      <c r="N1039" s="377"/>
      <c r="O1039" s="384"/>
      <c r="P1039" s="43"/>
    </row>
    <row r="1040" spans="1:16" ht="15.75">
      <c r="A1040" s="296"/>
      <c r="B1040" s="295"/>
      <c r="C1040" s="295"/>
      <c r="D1040" s="295"/>
      <c r="E1040" s="99" t="s">
        <v>1091</v>
      </c>
      <c r="F1040" s="325">
        <v>21</v>
      </c>
      <c r="G1040" s="325" t="s">
        <v>504</v>
      </c>
      <c r="H1040" s="325" t="s">
        <v>50</v>
      </c>
      <c r="I1040" s="333">
        <v>67500</v>
      </c>
      <c r="J1040" s="325"/>
      <c r="K1040" s="325"/>
      <c r="L1040" s="330">
        <f t="shared" si="81"/>
        <v>1417500</v>
      </c>
      <c r="M1040" s="354"/>
      <c r="N1040" s="377"/>
      <c r="O1040" s="384"/>
      <c r="P1040" s="43"/>
    </row>
    <row r="1041" spans="1:16" ht="15.75">
      <c r="A1041" s="296"/>
      <c r="B1041" s="295"/>
      <c r="C1041" s="295"/>
      <c r="D1041" s="295"/>
      <c r="E1041" s="99"/>
      <c r="F1041" s="325"/>
      <c r="G1041" s="325"/>
      <c r="H1041" s="325"/>
      <c r="I1041" s="333"/>
      <c r="J1041" s="325"/>
      <c r="K1041" s="325"/>
      <c r="L1041" s="330"/>
      <c r="M1041" s="354"/>
      <c r="N1041" s="377"/>
      <c r="O1041" s="384"/>
      <c r="P1041" s="43"/>
    </row>
    <row r="1042" spans="1:16" ht="15.75">
      <c r="A1042" s="296"/>
      <c r="B1042" s="295"/>
      <c r="C1042" s="295"/>
      <c r="D1042" s="295"/>
      <c r="E1042" s="99"/>
      <c r="F1042" s="325"/>
      <c r="G1042" s="325"/>
      <c r="H1042" s="325"/>
      <c r="I1042" s="333"/>
      <c r="J1042" s="325"/>
      <c r="K1042" s="325"/>
      <c r="L1042" s="330"/>
      <c r="M1042" s="354"/>
      <c r="N1042" s="377"/>
      <c r="O1042" s="384"/>
      <c r="P1042" s="43"/>
    </row>
    <row r="1043" spans="1:16" ht="15.75">
      <c r="A1043" s="296">
        <v>2</v>
      </c>
      <c r="B1043" s="295">
        <v>2</v>
      </c>
      <c r="C1043" s="295">
        <v>21</v>
      </c>
      <c r="D1043" s="295">
        <v>3</v>
      </c>
      <c r="E1043" s="99" t="s">
        <v>539</v>
      </c>
      <c r="F1043" s="325"/>
      <c r="G1043" s="325"/>
      <c r="H1043" s="325"/>
      <c r="I1043" s="333"/>
      <c r="J1043" s="325"/>
      <c r="K1043" s="325"/>
      <c r="L1043" s="330"/>
      <c r="M1043" s="354">
        <f>M1044</f>
        <v>26127650</v>
      </c>
      <c r="N1043" s="377"/>
      <c r="O1043" s="384"/>
      <c r="P1043" s="43"/>
    </row>
    <row r="1044" spans="1:16" ht="15.75">
      <c r="A1044" s="296"/>
      <c r="B1044" s="295"/>
      <c r="C1044" s="295"/>
      <c r="D1044" s="295"/>
      <c r="E1044" s="293" t="s">
        <v>1054</v>
      </c>
      <c r="F1044" s="325"/>
      <c r="G1044" s="325"/>
      <c r="H1044" s="325"/>
      <c r="I1044" s="333"/>
      <c r="J1044" s="325"/>
      <c r="K1044" s="325"/>
      <c r="L1044" s="330"/>
      <c r="M1044" s="354">
        <f>SUM(L1045:L1056)</f>
        <v>26127650</v>
      </c>
      <c r="N1044" s="377"/>
      <c r="O1044" s="384"/>
      <c r="P1044" s="43"/>
    </row>
    <row r="1045" spans="1:16" ht="15.75">
      <c r="A1045" s="296"/>
      <c r="B1045" s="295"/>
      <c r="C1045" s="295"/>
      <c r="D1045" s="295"/>
      <c r="E1045" s="99" t="s">
        <v>541</v>
      </c>
      <c r="F1045" s="325">
        <v>7</v>
      </c>
      <c r="G1045" s="325" t="s">
        <v>555</v>
      </c>
      <c r="H1045" s="325" t="s">
        <v>50</v>
      </c>
      <c r="I1045" s="333">
        <v>12500</v>
      </c>
      <c r="J1045" s="325"/>
      <c r="K1045" s="325"/>
      <c r="L1045" s="330">
        <f t="shared" ref="L1045:L1056" si="82">F1045*I1045</f>
        <v>87500</v>
      </c>
      <c r="M1045" s="354"/>
      <c r="N1045" s="377">
        <f>L1045</f>
        <v>87500</v>
      </c>
      <c r="O1045" s="384"/>
      <c r="P1045" s="43"/>
    </row>
    <row r="1046" spans="1:16" ht="15.75">
      <c r="A1046" s="296"/>
      <c r="B1046" s="295"/>
      <c r="C1046" s="295"/>
      <c r="D1046" s="295"/>
      <c r="E1046" s="99" t="s">
        <v>1084</v>
      </c>
      <c r="F1046" s="325">
        <v>37</v>
      </c>
      <c r="G1046" s="325" t="s">
        <v>510</v>
      </c>
      <c r="H1046" s="325" t="s">
        <v>50</v>
      </c>
      <c r="I1046" s="333">
        <v>130200</v>
      </c>
      <c r="J1046" s="325"/>
      <c r="K1046" s="325"/>
      <c r="L1046" s="330">
        <f t="shared" si="82"/>
        <v>4817400</v>
      </c>
      <c r="M1046" s="354"/>
      <c r="N1046" s="377">
        <f t="shared" ref="N1046:N1056" si="83">L1046</f>
        <v>4817400</v>
      </c>
      <c r="O1046" s="384"/>
      <c r="P1046" s="43"/>
    </row>
    <row r="1047" spans="1:16" ht="15.75">
      <c r="A1047" s="296"/>
      <c r="B1047" s="295"/>
      <c r="C1047" s="295"/>
      <c r="D1047" s="295"/>
      <c r="E1047" s="99" t="s">
        <v>560</v>
      </c>
      <c r="F1047" s="325">
        <v>169</v>
      </c>
      <c r="G1047" s="325" t="s">
        <v>508</v>
      </c>
      <c r="H1047" s="325" t="s">
        <v>50</v>
      </c>
      <c r="I1047" s="333">
        <v>55000</v>
      </c>
      <c r="J1047" s="325"/>
      <c r="K1047" s="325"/>
      <c r="L1047" s="330">
        <f t="shared" si="82"/>
        <v>9295000</v>
      </c>
      <c r="M1047" s="354"/>
      <c r="N1047" s="377">
        <f t="shared" si="83"/>
        <v>9295000</v>
      </c>
      <c r="O1047" s="384"/>
      <c r="P1047" s="43"/>
    </row>
    <row r="1048" spans="1:16" ht="15.75">
      <c r="A1048" s="296"/>
      <c r="B1048" s="295"/>
      <c r="C1048" s="295"/>
      <c r="D1048" s="295"/>
      <c r="E1048" s="99" t="s">
        <v>546</v>
      </c>
      <c r="F1048" s="325">
        <v>17</v>
      </c>
      <c r="G1048" s="325" t="s">
        <v>510</v>
      </c>
      <c r="H1048" s="325" t="s">
        <v>50</v>
      </c>
      <c r="I1048" s="333">
        <v>120000</v>
      </c>
      <c r="J1048" s="325"/>
      <c r="K1048" s="325"/>
      <c r="L1048" s="330">
        <f t="shared" si="82"/>
        <v>2040000</v>
      </c>
      <c r="M1048" s="354"/>
      <c r="N1048" s="377">
        <f t="shared" si="83"/>
        <v>2040000</v>
      </c>
      <c r="O1048" s="384"/>
      <c r="P1048" s="43"/>
    </row>
    <row r="1049" spans="1:16" ht="15.75">
      <c r="A1049" s="296"/>
      <c r="B1049" s="295"/>
      <c r="C1049" s="295"/>
      <c r="D1049" s="295"/>
      <c r="E1049" s="99" t="s">
        <v>547</v>
      </c>
      <c r="F1049" s="325">
        <v>433</v>
      </c>
      <c r="G1049" s="325" t="s">
        <v>555</v>
      </c>
      <c r="H1049" s="325" t="s">
        <v>50</v>
      </c>
      <c r="I1049" s="333">
        <v>9750</v>
      </c>
      <c r="J1049" s="325"/>
      <c r="K1049" s="325"/>
      <c r="L1049" s="330">
        <f t="shared" si="82"/>
        <v>4221750</v>
      </c>
      <c r="M1049" s="354"/>
      <c r="N1049" s="377">
        <f t="shared" si="83"/>
        <v>4221750</v>
      </c>
      <c r="O1049" s="384"/>
      <c r="P1049" s="43"/>
    </row>
    <row r="1050" spans="1:16" ht="15.75">
      <c r="A1050" s="296"/>
      <c r="B1050" s="295"/>
      <c r="C1050" s="295"/>
      <c r="D1050" s="295"/>
      <c r="E1050" s="99" t="s">
        <v>548</v>
      </c>
      <c r="F1050" s="325">
        <v>7</v>
      </c>
      <c r="G1050" s="325" t="s">
        <v>555</v>
      </c>
      <c r="H1050" s="325" t="s">
        <v>50</v>
      </c>
      <c r="I1050" s="333">
        <v>15000</v>
      </c>
      <c r="J1050" s="325"/>
      <c r="K1050" s="325"/>
      <c r="L1050" s="330">
        <f t="shared" si="82"/>
        <v>105000</v>
      </c>
      <c r="M1050" s="354"/>
      <c r="N1050" s="377">
        <f t="shared" si="83"/>
        <v>105000</v>
      </c>
      <c r="O1050" s="384"/>
      <c r="P1050" s="43"/>
    </row>
    <row r="1051" spans="1:16" ht="15.75">
      <c r="A1051" s="296"/>
      <c r="B1051" s="295"/>
      <c r="C1051" s="295"/>
      <c r="D1051" s="295"/>
      <c r="E1051" s="99" t="s">
        <v>549</v>
      </c>
      <c r="F1051" s="325">
        <v>17</v>
      </c>
      <c r="G1051" s="325" t="s">
        <v>510</v>
      </c>
      <c r="H1051" s="325" t="s">
        <v>50</v>
      </c>
      <c r="I1051" s="333">
        <v>120000</v>
      </c>
      <c r="J1051" s="325"/>
      <c r="K1051" s="325"/>
      <c r="L1051" s="330">
        <f t="shared" si="82"/>
        <v>2040000</v>
      </c>
      <c r="M1051" s="354"/>
      <c r="N1051" s="377">
        <f t="shared" si="83"/>
        <v>2040000</v>
      </c>
      <c r="O1051" s="384"/>
      <c r="P1051" s="43"/>
    </row>
    <row r="1052" spans="1:16" ht="15.75">
      <c r="A1052" s="296"/>
      <c r="B1052" s="295"/>
      <c r="C1052" s="295"/>
      <c r="D1052" s="295"/>
      <c r="E1052" s="99" t="s">
        <v>550</v>
      </c>
      <c r="F1052" s="325">
        <v>2.5</v>
      </c>
      <c r="G1052" s="325" t="s">
        <v>510</v>
      </c>
      <c r="H1052" s="325" t="s">
        <v>50</v>
      </c>
      <c r="I1052" s="333">
        <v>286000</v>
      </c>
      <c r="J1052" s="325"/>
      <c r="K1052" s="325"/>
      <c r="L1052" s="330">
        <f t="shared" si="82"/>
        <v>715000</v>
      </c>
      <c r="M1052" s="354"/>
      <c r="N1052" s="377">
        <f t="shared" si="83"/>
        <v>715000</v>
      </c>
      <c r="O1052" s="384"/>
      <c r="P1052" s="43"/>
    </row>
    <row r="1053" spans="1:16" ht="15.75">
      <c r="A1053" s="296"/>
      <c r="B1053" s="295"/>
      <c r="C1053" s="295"/>
      <c r="D1053" s="295"/>
      <c r="E1053" s="99" t="s">
        <v>551</v>
      </c>
      <c r="F1053" s="325">
        <v>0.72</v>
      </c>
      <c r="G1053" s="325" t="s">
        <v>510</v>
      </c>
      <c r="H1053" s="325" t="s">
        <v>50</v>
      </c>
      <c r="I1053" s="333">
        <v>1500000</v>
      </c>
      <c r="J1053" s="325"/>
      <c r="K1053" s="325"/>
      <c r="L1053" s="330">
        <f t="shared" si="82"/>
        <v>1080000</v>
      </c>
      <c r="M1053" s="354"/>
      <c r="N1053" s="377">
        <f t="shared" si="83"/>
        <v>1080000</v>
      </c>
      <c r="O1053" s="384"/>
      <c r="P1053" s="43"/>
    </row>
    <row r="1054" spans="1:16" ht="15.75">
      <c r="A1054" s="296"/>
      <c r="B1054" s="295"/>
      <c r="C1054" s="295"/>
      <c r="D1054" s="295"/>
      <c r="E1054" s="99" t="s">
        <v>1083</v>
      </c>
      <c r="F1054" s="325">
        <v>0.27</v>
      </c>
      <c r="G1054" s="325" t="s">
        <v>510</v>
      </c>
      <c r="H1054" s="325" t="s">
        <v>50</v>
      </c>
      <c r="I1054" s="333">
        <v>2200000</v>
      </c>
      <c r="J1054" s="325"/>
      <c r="K1054" s="325"/>
      <c r="L1054" s="330">
        <f t="shared" si="82"/>
        <v>594000</v>
      </c>
      <c r="M1054" s="354"/>
      <c r="N1054" s="377">
        <f t="shared" si="83"/>
        <v>594000</v>
      </c>
      <c r="O1054" s="384"/>
      <c r="P1054" s="43"/>
    </row>
    <row r="1055" spans="1:16" ht="15.75">
      <c r="A1055" s="296"/>
      <c r="B1055" s="295"/>
      <c r="C1055" s="295"/>
      <c r="D1055" s="295"/>
      <c r="E1055" s="99" t="s">
        <v>553</v>
      </c>
      <c r="F1055" s="325">
        <v>7</v>
      </c>
      <c r="G1055" s="325" t="s">
        <v>513</v>
      </c>
      <c r="H1055" s="325" t="s">
        <v>50</v>
      </c>
      <c r="I1055" s="333">
        <v>112000</v>
      </c>
      <c r="J1055" s="325"/>
      <c r="K1055" s="325"/>
      <c r="L1055" s="330">
        <f t="shared" si="82"/>
        <v>784000</v>
      </c>
      <c r="M1055" s="354"/>
      <c r="N1055" s="377">
        <f t="shared" si="83"/>
        <v>784000</v>
      </c>
      <c r="O1055" s="384"/>
      <c r="P1055" s="43"/>
    </row>
    <row r="1056" spans="1:16" ht="15.75">
      <c r="A1056" s="296"/>
      <c r="B1056" s="295"/>
      <c r="C1056" s="295"/>
      <c r="D1056" s="295"/>
      <c r="E1056" s="99" t="s">
        <v>554</v>
      </c>
      <c r="F1056" s="325">
        <v>29</v>
      </c>
      <c r="G1056" s="325" t="s">
        <v>518</v>
      </c>
      <c r="H1056" s="325" t="s">
        <v>50</v>
      </c>
      <c r="I1056" s="333">
        <v>12000</v>
      </c>
      <c r="J1056" s="325"/>
      <c r="K1056" s="325"/>
      <c r="L1056" s="330">
        <f t="shared" si="82"/>
        <v>348000</v>
      </c>
      <c r="M1056" s="354"/>
      <c r="N1056" s="377">
        <f t="shared" si="83"/>
        <v>348000</v>
      </c>
      <c r="O1056" s="384"/>
      <c r="P1056" s="43"/>
    </row>
    <row r="1057" spans="1:16" ht="15.75">
      <c r="A1057" s="296"/>
      <c r="B1057" s="295"/>
      <c r="C1057" s="295"/>
      <c r="D1057" s="295"/>
      <c r="E1057" s="99"/>
      <c r="F1057" s="325"/>
      <c r="G1057" s="325"/>
      <c r="H1057" s="325"/>
      <c r="I1057" s="333"/>
      <c r="J1057" s="325"/>
      <c r="K1057" s="325"/>
      <c r="L1057" s="330"/>
      <c r="M1057" s="354"/>
      <c r="N1057" s="377"/>
      <c r="O1057" s="384"/>
      <c r="P1057" s="43"/>
    </row>
    <row r="1058" spans="1:16" ht="15.75">
      <c r="A1058" s="296"/>
      <c r="B1058" s="295"/>
      <c r="C1058" s="295"/>
      <c r="D1058" s="295"/>
      <c r="E1058" s="99"/>
      <c r="F1058" s="325"/>
      <c r="G1058" s="325"/>
      <c r="H1058" s="325"/>
      <c r="I1058" s="333"/>
      <c r="J1058" s="325"/>
      <c r="K1058" s="325"/>
      <c r="L1058" s="330"/>
      <c r="M1058" s="354"/>
      <c r="N1058" s="377"/>
      <c r="O1058" s="384"/>
      <c r="P1058" s="43"/>
    </row>
    <row r="1059" spans="1:16" ht="15.75">
      <c r="A1059" s="296">
        <v>2</v>
      </c>
      <c r="B1059" s="295">
        <v>2</v>
      </c>
      <c r="C1059" s="295">
        <v>22</v>
      </c>
      <c r="D1059" s="295"/>
      <c r="E1059" s="105" t="s">
        <v>1056</v>
      </c>
      <c r="F1059" s="325"/>
      <c r="G1059" s="325"/>
      <c r="H1059" s="325"/>
      <c r="I1059" s="333"/>
      <c r="J1059" s="325"/>
      <c r="K1059" s="325"/>
      <c r="L1059" s="330"/>
      <c r="M1059" s="354">
        <f>M1060+M1075</f>
        <v>27687300</v>
      </c>
      <c r="N1059" s="377">
        <f>M1059</f>
        <v>27687300</v>
      </c>
      <c r="O1059" s="384"/>
      <c r="P1059" s="43"/>
    </row>
    <row r="1060" spans="1:16" ht="15.75">
      <c r="A1060" s="296">
        <v>2</v>
      </c>
      <c r="B1060" s="295">
        <v>2</v>
      </c>
      <c r="C1060" s="295">
        <v>22</v>
      </c>
      <c r="D1060" s="295">
        <v>2</v>
      </c>
      <c r="E1060" s="99" t="s">
        <v>82</v>
      </c>
      <c r="F1060" s="325"/>
      <c r="G1060" s="325"/>
      <c r="H1060" s="325"/>
      <c r="I1060" s="333"/>
      <c r="J1060" s="325"/>
      <c r="K1060" s="325"/>
      <c r="L1060" s="330"/>
      <c r="M1060" s="354">
        <f>SUM(M1061:M1070)</f>
        <v>7983300</v>
      </c>
      <c r="N1060" s="377">
        <f t="shared" ref="N1060:N1070" si="84">M1060</f>
        <v>7983300</v>
      </c>
      <c r="O1060" s="384"/>
      <c r="P1060" s="43"/>
    </row>
    <row r="1061" spans="1:16" ht="15.75">
      <c r="A1061" s="296"/>
      <c r="B1061" s="295"/>
      <c r="C1061" s="295"/>
      <c r="D1061" s="295"/>
      <c r="E1061" s="99" t="s">
        <v>129</v>
      </c>
      <c r="F1061" s="325"/>
      <c r="G1061" s="325"/>
      <c r="H1061" s="325"/>
      <c r="I1061" s="333">
        <v>18</v>
      </c>
      <c r="J1061" s="325" t="s">
        <v>50</v>
      </c>
      <c r="K1061" s="325"/>
      <c r="L1061" s="330">
        <v>20000</v>
      </c>
      <c r="M1061" s="354">
        <f>L1061*I1061</f>
        <v>360000</v>
      </c>
      <c r="N1061" s="377">
        <f t="shared" si="84"/>
        <v>360000</v>
      </c>
      <c r="O1061" s="384"/>
      <c r="P1061" s="43"/>
    </row>
    <row r="1062" spans="1:16" ht="15.75">
      <c r="A1062" s="296"/>
      <c r="B1062" s="295"/>
      <c r="C1062" s="295"/>
      <c r="D1062" s="295"/>
      <c r="E1062" s="99" t="s">
        <v>1124</v>
      </c>
      <c r="F1062" s="325"/>
      <c r="G1062" s="325"/>
      <c r="H1062" s="325"/>
      <c r="I1062" s="333"/>
      <c r="J1062" s="325"/>
      <c r="K1062" s="325"/>
      <c r="L1062" s="330"/>
      <c r="M1062" s="354">
        <f>SUM(L1063:L1065)</f>
        <v>1825000</v>
      </c>
      <c r="N1062" s="377">
        <f t="shared" si="84"/>
        <v>1825000</v>
      </c>
      <c r="O1062" s="384"/>
      <c r="P1062" s="43"/>
    </row>
    <row r="1063" spans="1:16" ht="15.75">
      <c r="A1063" s="296"/>
      <c r="B1063" s="295"/>
      <c r="C1063" s="295"/>
      <c r="D1063" s="295"/>
      <c r="E1063" s="99" t="s">
        <v>124</v>
      </c>
      <c r="F1063" s="325">
        <v>1</v>
      </c>
      <c r="G1063" s="325" t="s">
        <v>50</v>
      </c>
      <c r="H1063" s="333">
        <v>300000</v>
      </c>
      <c r="I1063" s="333"/>
      <c r="J1063" s="325" t="s">
        <v>50</v>
      </c>
      <c r="K1063" s="325">
        <v>1</v>
      </c>
      <c r="L1063" s="330">
        <f>F1063*H1063*K1063</f>
        <v>300000</v>
      </c>
      <c r="M1063" s="354"/>
      <c r="N1063" s="377">
        <f t="shared" si="84"/>
        <v>0</v>
      </c>
      <c r="O1063" s="384"/>
      <c r="P1063" s="43"/>
    </row>
    <row r="1064" spans="1:16" ht="15.75">
      <c r="A1064" s="296"/>
      <c r="B1064" s="295"/>
      <c r="C1064" s="295"/>
      <c r="D1064" s="295"/>
      <c r="E1064" s="99" t="s">
        <v>125</v>
      </c>
      <c r="F1064" s="325">
        <v>1</v>
      </c>
      <c r="G1064" s="325" t="s">
        <v>50</v>
      </c>
      <c r="H1064" s="333">
        <v>275000</v>
      </c>
      <c r="I1064" s="333"/>
      <c r="J1064" s="325" t="s">
        <v>50</v>
      </c>
      <c r="K1064" s="325">
        <v>1</v>
      </c>
      <c r="L1064" s="330">
        <f t="shared" ref="L1064:L1066" si="85">F1064*H1064*K1064</f>
        <v>275000</v>
      </c>
      <c r="M1064" s="354"/>
      <c r="N1064" s="377">
        <f t="shared" si="84"/>
        <v>0</v>
      </c>
      <c r="O1064" s="384"/>
      <c r="P1064" s="43"/>
    </row>
    <row r="1065" spans="1:16" ht="15.75">
      <c r="A1065" s="296"/>
      <c r="B1065" s="295"/>
      <c r="C1065" s="295"/>
      <c r="D1065" s="295"/>
      <c r="E1065" s="99" t="s">
        <v>126</v>
      </c>
      <c r="F1065" s="325">
        <v>5</v>
      </c>
      <c r="G1065" s="325" t="s">
        <v>50</v>
      </c>
      <c r="H1065" s="333">
        <v>250000</v>
      </c>
      <c r="I1065" s="333"/>
      <c r="J1065" s="325" t="s">
        <v>50</v>
      </c>
      <c r="K1065" s="325">
        <v>1</v>
      </c>
      <c r="L1065" s="330">
        <f t="shared" si="85"/>
        <v>1250000</v>
      </c>
      <c r="M1065" s="354"/>
      <c r="N1065" s="377">
        <f t="shared" si="84"/>
        <v>0</v>
      </c>
      <c r="O1065" s="384"/>
      <c r="P1065" s="43"/>
    </row>
    <row r="1066" spans="1:16" ht="15.75">
      <c r="A1066" s="296"/>
      <c r="B1066" s="295"/>
      <c r="C1066" s="295"/>
      <c r="D1066" s="295"/>
      <c r="E1066" s="99" t="s">
        <v>156</v>
      </c>
      <c r="F1066" s="325">
        <v>1</v>
      </c>
      <c r="G1066" s="325" t="s">
        <v>50</v>
      </c>
      <c r="H1066" s="333">
        <v>250000</v>
      </c>
      <c r="I1066" s="333"/>
      <c r="J1066" s="325" t="s">
        <v>50</v>
      </c>
      <c r="K1066" s="325">
        <v>1</v>
      </c>
      <c r="L1066" s="330">
        <f t="shared" si="85"/>
        <v>250000</v>
      </c>
      <c r="M1066" s="354">
        <f>F1066*H1066*K1066</f>
        <v>250000</v>
      </c>
      <c r="N1066" s="377">
        <f t="shared" si="84"/>
        <v>250000</v>
      </c>
      <c r="O1066" s="384"/>
      <c r="P1066" s="43"/>
    </row>
    <row r="1067" spans="1:16" ht="15.75">
      <c r="A1067" s="296"/>
      <c r="B1067" s="295"/>
      <c r="C1067" s="295"/>
      <c r="D1067" s="295"/>
      <c r="E1067" s="99" t="s">
        <v>526</v>
      </c>
      <c r="F1067" s="325">
        <v>1</v>
      </c>
      <c r="G1067" s="325" t="s">
        <v>50</v>
      </c>
      <c r="H1067" s="333">
        <v>200000</v>
      </c>
      <c r="I1067" s="333"/>
      <c r="J1067" s="325"/>
      <c r="K1067" s="325"/>
      <c r="L1067" s="330"/>
      <c r="M1067" s="354">
        <f>F1067*H1067</f>
        <v>200000</v>
      </c>
      <c r="N1067" s="377">
        <f t="shared" si="84"/>
        <v>200000</v>
      </c>
      <c r="O1067" s="384"/>
      <c r="P1067" s="43"/>
    </row>
    <row r="1068" spans="1:16" ht="15.75">
      <c r="A1068" s="296"/>
      <c r="B1068" s="295"/>
      <c r="C1068" s="295"/>
      <c r="D1068" s="295"/>
      <c r="E1068" s="99" t="s">
        <v>127</v>
      </c>
      <c r="F1068" s="325"/>
      <c r="G1068" s="325"/>
      <c r="H1068" s="333"/>
      <c r="I1068" s="333"/>
      <c r="J1068" s="325"/>
      <c r="K1068" s="325"/>
      <c r="L1068" s="330"/>
      <c r="M1068" s="354">
        <v>50000</v>
      </c>
      <c r="N1068" s="377">
        <f t="shared" si="84"/>
        <v>50000</v>
      </c>
      <c r="O1068" s="384"/>
      <c r="P1068" s="43"/>
    </row>
    <row r="1069" spans="1:16" ht="15.75">
      <c r="A1069" s="296"/>
      <c r="B1069" s="295"/>
      <c r="C1069" s="295"/>
      <c r="D1069" s="295"/>
      <c r="E1069" s="99" t="s">
        <v>128</v>
      </c>
      <c r="F1069" s="325"/>
      <c r="G1069" s="325"/>
      <c r="H1069" s="333"/>
      <c r="I1069" s="333"/>
      <c r="J1069" s="325"/>
      <c r="K1069" s="325"/>
      <c r="L1069" s="330"/>
      <c r="M1069" s="354">
        <v>50000</v>
      </c>
      <c r="N1069" s="377">
        <f t="shared" si="84"/>
        <v>50000</v>
      </c>
      <c r="O1069" s="384"/>
      <c r="P1069" s="43"/>
    </row>
    <row r="1070" spans="1:16" ht="15.75">
      <c r="A1070" s="296"/>
      <c r="B1070" s="295"/>
      <c r="C1070" s="295"/>
      <c r="D1070" s="295"/>
      <c r="E1070" s="99" t="s">
        <v>158</v>
      </c>
      <c r="F1070" s="325"/>
      <c r="G1070" s="325"/>
      <c r="H1070" s="325"/>
      <c r="I1070" s="333"/>
      <c r="J1070" s="325"/>
      <c r="K1070" s="325"/>
      <c r="L1070" s="330"/>
      <c r="M1070" s="354">
        <f>SUM(L1071:L1073)</f>
        <v>5248300</v>
      </c>
      <c r="N1070" s="377">
        <f t="shared" si="84"/>
        <v>5248300</v>
      </c>
      <c r="O1070" s="384"/>
      <c r="P1070" s="43"/>
    </row>
    <row r="1071" spans="1:16" ht="15.75">
      <c r="A1071" s="296"/>
      <c r="B1071" s="295"/>
      <c r="C1071" s="295"/>
      <c r="D1071" s="295"/>
      <c r="E1071" s="99" t="s">
        <v>160</v>
      </c>
      <c r="F1071" s="325">
        <v>24</v>
      </c>
      <c r="G1071" s="325" t="s">
        <v>504</v>
      </c>
      <c r="H1071" s="325" t="s">
        <v>50</v>
      </c>
      <c r="I1071" s="333">
        <v>62500</v>
      </c>
      <c r="J1071" s="325"/>
      <c r="K1071" s="325"/>
      <c r="L1071" s="330">
        <f>F1071*I1071</f>
        <v>1500000</v>
      </c>
      <c r="M1071" s="354"/>
      <c r="N1071" s="377"/>
      <c r="O1071" s="384"/>
      <c r="P1071" s="43"/>
    </row>
    <row r="1072" spans="1:16" ht="15.75">
      <c r="A1072" s="296"/>
      <c r="B1072" s="295"/>
      <c r="C1072" s="295"/>
      <c r="D1072" s="295"/>
      <c r="E1072" s="99" t="s">
        <v>161</v>
      </c>
      <c r="F1072" s="325">
        <v>63</v>
      </c>
      <c r="G1072" s="325" t="s">
        <v>504</v>
      </c>
      <c r="H1072" s="325" t="s">
        <v>50</v>
      </c>
      <c r="I1072" s="333">
        <v>46600</v>
      </c>
      <c r="J1072" s="325"/>
      <c r="K1072" s="325"/>
      <c r="L1072" s="330">
        <f>F1072*I1072</f>
        <v>2935800</v>
      </c>
      <c r="M1072" s="354"/>
      <c r="N1072" s="377"/>
      <c r="O1072" s="384"/>
      <c r="P1072" s="43"/>
    </row>
    <row r="1073" spans="1:16" ht="15.75">
      <c r="A1073" s="296"/>
      <c r="B1073" s="295"/>
      <c r="C1073" s="295"/>
      <c r="D1073" s="295"/>
      <c r="E1073" s="293" t="s">
        <v>586</v>
      </c>
      <c r="F1073" s="325">
        <v>13</v>
      </c>
      <c r="G1073" s="325" t="s">
        <v>504</v>
      </c>
      <c r="H1073" s="325" t="s">
        <v>50</v>
      </c>
      <c r="I1073" s="333">
        <v>62500</v>
      </c>
      <c r="J1073" s="325"/>
      <c r="K1073" s="325"/>
      <c r="L1073" s="330">
        <f>F1073*I1073</f>
        <v>812500</v>
      </c>
      <c r="M1073" s="354"/>
      <c r="N1073" s="377"/>
      <c r="O1073" s="384"/>
      <c r="P1073" s="43"/>
    </row>
    <row r="1074" spans="1:16" ht="15.75">
      <c r="A1074" s="296"/>
      <c r="B1074" s="295"/>
      <c r="C1074" s="295"/>
      <c r="D1074" s="295"/>
      <c r="E1074" s="293"/>
      <c r="F1074" s="325"/>
      <c r="G1074" s="325"/>
      <c r="H1074" s="325"/>
      <c r="I1074" s="333"/>
      <c r="J1074" s="325"/>
      <c r="K1074" s="325"/>
      <c r="L1074" s="330"/>
      <c r="M1074" s="354"/>
      <c r="N1074" s="377"/>
      <c r="O1074" s="384"/>
      <c r="P1074" s="43"/>
    </row>
    <row r="1075" spans="1:16" ht="15.75">
      <c r="A1075" s="296">
        <v>2</v>
      </c>
      <c r="B1075" s="295">
        <v>2</v>
      </c>
      <c r="C1075" s="295">
        <v>22</v>
      </c>
      <c r="D1075" s="295">
        <v>3</v>
      </c>
      <c r="E1075" s="99" t="s">
        <v>539</v>
      </c>
      <c r="F1075" s="325"/>
      <c r="G1075" s="325"/>
      <c r="H1075" s="325"/>
      <c r="I1075" s="333"/>
      <c r="J1075" s="325"/>
      <c r="K1075" s="325"/>
      <c r="L1075" s="330"/>
      <c r="M1075" s="354">
        <f>M1076</f>
        <v>19704000</v>
      </c>
      <c r="N1075" s="377"/>
      <c r="O1075" s="384"/>
      <c r="P1075" s="43"/>
    </row>
    <row r="1076" spans="1:16" ht="15.75">
      <c r="A1076" s="296"/>
      <c r="B1076" s="295"/>
      <c r="C1076" s="295"/>
      <c r="D1076" s="295"/>
      <c r="E1076" s="293" t="s">
        <v>1054</v>
      </c>
      <c r="F1076" s="325"/>
      <c r="G1076" s="325"/>
      <c r="H1076" s="325"/>
      <c r="I1076" s="333"/>
      <c r="J1076" s="325"/>
      <c r="K1076" s="325"/>
      <c r="L1076" s="330"/>
      <c r="M1076" s="354">
        <f>SUM(L1077:L1091)</f>
        <v>19704000</v>
      </c>
      <c r="N1076" s="377">
        <f>SUM(N1077:N1091)</f>
        <v>19704000</v>
      </c>
      <c r="O1076" s="384"/>
      <c r="P1076" s="43"/>
    </row>
    <row r="1077" spans="1:16" ht="15.75">
      <c r="A1077" s="296"/>
      <c r="B1077" s="295"/>
      <c r="C1077" s="295"/>
      <c r="D1077" s="295"/>
      <c r="E1077" s="99" t="s">
        <v>540</v>
      </c>
      <c r="F1077" s="325">
        <v>5.8000000000000003E-2</v>
      </c>
      <c r="G1077" s="325" t="s">
        <v>510</v>
      </c>
      <c r="H1077" s="325" t="s">
        <v>50</v>
      </c>
      <c r="I1077" s="333">
        <v>3500000</v>
      </c>
      <c r="J1077" s="325"/>
      <c r="K1077" s="325"/>
      <c r="L1077" s="330">
        <f t="shared" ref="L1077:L1091" si="86">F1077*I1077</f>
        <v>203000</v>
      </c>
      <c r="M1077" s="354"/>
      <c r="N1077" s="377">
        <f>L1077</f>
        <v>203000</v>
      </c>
      <c r="O1077" s="384"/>
      <c r="P1077" s="43"/>
    </row>
    <row r="1078" spans="1:16" ht="15.75">
      <c r="A1078" s="296"/>
      <c r="B1078" s="295"/>
      <c r="C1078" s="295"/>
      <c r="D1078" s="295"/>
      <c r="E1078" s="99" t="s">
        <v>541</v>
      </c>
      <c r="F1078" s="325">
        <v>7</v>
      </c>
      <c r="G1078" s="325" t="s">
        <v>555</v>
      </c>
      <c r="H1078" s="325" t="s">
        <v>50</v>
      </c>
      <c r="I1078" s="333">
        <v>12500</v>
      </c>
      <c r="J1078" s="325"/>
      <c r="K1078" s="325"/>
      <c r="L1078" s="330">
        <f t="shared" si="86"/>
        <v>87500</v>
      </c>
      <c r="M1078" s="354"/>
      <c r="N1078" s="377">
        <f t="shared" ref="N1078:N1091" si="87">L1078</f>
        <v>87500</v>
      </c>
      <c r="O1078" s="384"/>
      <c r="P1078" s="43"/>
    </row>
    <row r="1079" spans="1:16" ht="15.75">
      <c r="A1079" s="296"/>
      <c r="B1079" s="295"/>
      <c r="C1079" s="295"/>
      <c r="D1079" s="295"/>
      <c r="E1079" s="99" t="s">
        <v>542</v>
      </c>
      <c r="F1079" s="325">
        <v>0.05</v>
      </c>
      <c r="G1079" s="325" t="s">
        <v>510</v>
      </c>
      <c r="H1079" s="325" t="s">
        <v>50</v>
      </c>
      <c r="I1079" s="333">
        <v>1500000</v>
      </c>
      <c r="J1079" s="325"/>
      <c r="K1079" s="325"/>
      <c r="L1079" s="330">
        <f t="shared" si="86"/>
        <v>75000</v>
      </c>
      <c r="M1079" s="354"/>
      <c r="N1079" s="377">
        <f t="shared" si="87"/>
        <v>75000</v>
      </c>
      <c r="O1079" s="384"/>
      <c r="P1079" s="43"/>
    </row>
    <row r="1080" spans="1:16" ht="15.75">
      <c r="A1080" s="296"/>
      <c r="B1080" s="295"/>
      <c r="C1080" s="295"/>
      <c r="D1080" s="295"/>
      <c r="E1080" s="99" t="s">
        <v>543</v>
      </c>
      <c r="F1080" s="325">
        <v>17</v>
      </c>
      <c r="G1080" s="325" t="s">
        <v>510</v>
      </c>
      <c r="H1080" s="325" t="s">
        <v>50</v>
      </c>
      <c r="I1080" s="333">
        <v>130200</v>
      </c>
      <c r="J1080" s="325"/>
      <c r="K1080" s="325"/>
      <c r="L1080" s="330">
        <f t="shared" si="86"/>
        <v>2213400</v>
      </c>
      <c r="M1080" s="354"/>
      <c r="N1080" s="377">
        <f t="shared" si="87"/>
        <v>2213400</v>
      </c>
      <c r="O1080" s="384"/>
      <c r="P1080" s="43"/>
    </row>
    <row r="1081" spans="1:16" ht="15.75">
      <c r="A1081" s="296"/>
      <c r="B1081" s="295"/>
      <c r="C1081" s="295"/>
      <c r="D1081" s="295"/>
      <c r="E1081" s="99" t="s">
        <v>544</v>
      </c>
      <c r="F1081" s="325">
        <v>98</v>
      </c>
      <c r="G1081" s="325" t="s">
        <v>508</v>
      </c>
      <c r="H1081" s="325" t="s">
        <v>50</v>
      </c>
      <c r="I1081" s="333">
        <v>55000</v>
      </c>
      <c r="J1081" s="325"/>
      <c r="K1081" s="325"/>
      <c r="L1081" s="330">
        <f t="shared" si="86"/>
        <v>5390000</v>
      </c>
      <c r="M1081" s="354"/>
      <c r="N1081" s="377">
        <f t="shared" si="87"/>
        <v>5390000</v>
      </c>
      <c r="O1081" s="384"/>
      <c r="P1081" s="43"/>
    </row>
    <row r="1082" spans="1:16" ht="15.75">
      <c r="A1082" s="296"/>
      <c r="B1082" s="295"/>
      <c r="C1082" s="295"/>
      <c r="D1082" s="295"/>
      <c r="E1082" s="99" t="s">
        <v>545</v>
      </c>
      <c r="F1082" s="325">
        <v>2</v>
      </c>
      <c r="G1082" s="325" t="s">
        <v>518</v>
      </c>
      <c r="H1082" s="325" t="s">
        <v>50</v>
      </c>
      <c r="I1082" s="333">
        <v>456000</v>
      </c>
      <c r="J1082" s="325"/>
      <c r="K1082" s="325"/>
      <c r="L1082" s="330">
        <f t="shared" si="86"/>
        <v>912000</v>
      </c>
      <c r="M1082" s="354"/>
      <c r="N1082" s="377">
        <f t="shared" si="87"/>
        <v>912000</v>
      </c>
      <c r="O1082" s="384"/>
      <c r="P1082" s="43"/>
    </row>
    <row r="1083" spans="1:16" ht="15.75">
      <c r="A1083" s="296"/>
      <c r="B1083" s="295"/>
      <c r="C1083" s="295"/>
      <c r="D1083" s="295"/>
      <c r="E1083" s="99" t="s">
        <v>546</v>
      </c>
      <c r="F1083" s="325">
        <v>8</v>
      </c>
      <c r="G1083" s="325" t="s">
        <v>510</v>
      </c>
      <c r="H1083" s="325" t="s">
        <v>50</v>
      </c>
      <c r="I1083" s="333">
        <v>120000</v>
      </c>
      <c r="J1083" s="325"/>
      <c r="K1083" s="325"/>
      <c r="L1083" s="330">
        <f t="shared" si="86"/>
        <v>960000</v>
      </c>
      <c r="M1083" s="354"/>
      <c r="N1083" s="377">
        <f t="shared" si="87"/>
        <v>960000</v>
      </c>
      <c r="O1083" s="384"/>
      <c r="P1083" s="43"/>
    </row>
    <row r="1084" spans="1:16" ht="15.75">
      <c r="A1084" s="296"/>
      <c r="B1084" s="295"/>
      <c r="C1084" s="295"/>
      <c r="D1084" s="295"/>
      <c r="E1084" s="99" t="s">
        <v>547</v>
      </c>
      <c r="F1084" s="325">
        <v>571</v>
      </c>
      <c r="G1084" s="325" t="s">
        <v>555</v>
      </c>
      <c r="H1084" s="325" t="s">
        <v>50</v>
      </c>
      <c r="I1084" s="333">
        <v>9500</v>
      </c>
      <c r="J1084" s="325"/>
      <c r="K1084" s="325"/>
      <c r="L1084" s="330">
        <f t="shared" si="86"/>
        <v>5424500</v>
      </c>
      <c r="M1084" s="354"/>
      <c r="N1084" s="377">
        <f t="shared" si="87"/>
        <v>5424500</v>
      </c>
      <c r="O1084" s="384"/>
      <c r="P1084" s="43"/>
    </row>
    <row r="1085" spans="1:16" ht="15.75">
      <c r="A1085" s="296"/>
      <c r="B1085" s="295"/>
      <c r="C1085" s="295"/>
      <c r="D1085" s="295"/>
      <c r="E1085" s="99" t="s">
        <v>548</v>
      </c>
      <c r="F1085" s="325">
        <v>8</v>
      </c>
      <c r="G1085" s="325" t="s">
        <v>555</v>
      </c>
      <c r="H1085" s="325" t="s">
        <v>50</v>
      </c>
      <c r="I1085" s="333">
        <v>15000</v>
      </c>
      <c r="J1085" s="325"/>
      <c r="K1085" s="325"/>
      <c r="L1085" s="330">
        <f t="shared" si="86"/>
        <v>120000</v>
      </c>
      <c r="M1085" s="354"/>
      <c r="N1085" s="377">
        <f t="shared" si="87"/>
        <v>120000</v>
      </c>
      <c r="O1085" s="384"/>
      <c r="P1085" s="43"/>
    </row>
    <row r="1086" spans="1:16" ht="15.75">
      <c r="A1086" s="296"/>
      <c r="B1086" s="295"/>
      <c r="C1086" s="295"/>
      <c r="D1086" s="295"/>
      <c r="E1086" s="99" t="s">
        <v>549</v>
      </c>
      <c r="F1086" s="325">
        <v>1.65</v>
      </c>
      <c r="G1086" s="325" t="s">
        <v>510</v>
      </c>
      <c r="H1086" s="325" t="s">
        <v>50</v>
      </c>
      <c r="I1086" s="333">
        <v>120000</v>
      </c>
      <c r="J1086" s="325"/>
      <c r="K1086" s="325"/>
      <c r="L1086" s="330">
        <f t="shared" si="86"/>
        <v>198000</v>
      </c>
      <c r="M1086" s="354"/>
      <c r="N1086" s="377">
        <f t="shared" si="87"/>
        <v>198000</v>
      </c>
      <c r="O1086" s="384"/>
      <c r="P1086" s="43"/>
    </row>
    <row r="1087" spans="1:16" ht="15.75">
      <c r="A1087" s="296"/>
      <c r="B1087" s="295"/>
      <c r="C1087" s="295"/>
      <c r="D1087" s="295"/>
      <c r="E1087" s="99" t="s">
        <v>550</v>
      </c>
      <c r="F1087" s="325">
        <v>2.6</v>
      </c>
      <c r="G1087" s="325" t="s">
        <v>510</v>
      </c>
      <c r="H1087" s="325" t="s">
        <v>50</v>
      </c>
      <c r="I1087" s="333">
        <v>286000</v>
      </c>
      <c r="J1087" s="325"/>
      <c r="K1087" s="325"/>
      <c r="L1087" s="330">
        <f t="shared" si="86"/>
        <v>743600</v>
      </c>
      <c r="M1087" s="354"/>
      <c r="N1087" s="377">
        <f t="shared" si="87"/>
        <v>743600</v>
      </c>
      <c r="O1087" s="384"/>
      <c r="P1087" s="43"/>
    </row>
    <row r="1088" spans="1:16" ht="15.75">
      <c r="A1088" s="296"/>
      <c r="B1088" s="295"/>
      <c r="C1088" s="295"/>
      <c r="D1088" s="295"/>
      <c r="E1088" s="99" t="s">
        <v>551</v>
      </c>
      <c r="F1088" s="325">
        <v>0.73</v>
      </c>
      <c r="G1088" s="325" t="s">
        <v>510</v>
      </c>
      <c r="H1088" s="325" t="s">
        <v>50</v>
      </c>
      <c r="I1088" s="333">
        <v>1500000</v>
      </c>
      <c r="J1088" s="325"/>
      <c r="K1088" s="325"/>
      <c r="L1088" s="330">
        <f t="shared" si="86"/>
        <v>1095000</v>
      </c>
      <c r="M1088" s="354"/>
      <c r="N1088" s="377">
        <f t="shared" si="87"/>
        <v>1095000</v>
      </c>
      <c r="O1088" s="384"/>
      <c r="P1088" s="43"/>
    </row>
    <row r="1089" spans="1:16" ht="15.75">
      <c r="A1089" s="296"/>
      <c r="B1089" s="295"/>
      <c r="C1089" s="295"/>
      <c r="D1089" s="295"/>
      <c r="E1089" s="99" t="s">
        <v>552</v>
      </c>
      <c r="F1089" s="325">
        <v>0.35</v>
      </c>
      <c r="G1089" s="325" t="s">
        <v>510</v>
      </c>
      <c r="H1089" s="325" t="s">
        <v>50</v>
      </c>
      <c r="I1089" s="333">
        <v>2200000</v>
      </c>
      <c r="J1089" s="325"/>
      <c r="K1089" s="325"/>
      <c r="L1089" s="330">
        <f t="shared" si="86"/>
        <v>770000</v>
      </c>
      <c r="M1089" s="354"/>
      <c r="N1089" s="377">
        <f t="shared" si="87"/>
        <v>770000</v>
      </c>
      <c r="O1089" s="384"/>
      <c r="P1089" s="43"/>
    </row>
    <row r="1090" spans="1:16" ht="15.75">
      <c r="A1090" s="296"/>
      <c r="B1090" s="295"/>
      <c r="C1090" s="295"/>
      <c r="D1090" s="295"/>
      <c r="E1090" s="99" t="s">
        <v>553</v>
      </c>
      <c r="F1090" s="325">
        <v>9</v>
      </c>
      <c r="G1090" s="325" t="s">
        <v>513</v>
      </c>
      <c r="H1090" s="325" t="s">
        <v>50</v>
      </c>
      <c r="I1090" s="333">
        <v>112000</v>
      </c>
      <c r="J1090" s="325"/>
      <c r="K1090" s="325"/>
      <c r="L1090" s="330">
        <f t="shared" si="86"/>
        <v>1008000</v>
      </c>
      <c r="M1090" s="354"/>
      <c r="N1090" s="377">
        <f t="shared" si="87"/>
        <v>1008000</v>
      </c>
      <c r="O1090" s="384"/>
      <c r="P1090" s="43"/>
    </row>
    <row r="1091" spans="1:16" ht="15.75">
      <c r="A1091" s="296"/>
      <c r="B1091" s="295"/>
      <c r="C1091" s="295"/>
      <c r="D1091" s="295"/>
      <c r="E1091" s="99" t="s">
        <v>554</v>
      </c>
      <c r="F1091" s="325">
        <v>42</v>
      </c>
      <c r="G1091" s="325" t="s">
        <v>518</v>
      </c>
      <c r="H1091" s="325" t="s">
        <v>50</v>
      </c>
      <c r="I1091" s="333">
        <v>12000</v>
      </c>
      <c r="J1091" s="325"/>
      <c r="K1091" s="325"/>
      <c r="L1091" s="330">
        <f t="shared" si="86"/>
        <v>504000</v>
      </c>
      <c r="M1091" s="354"/>
      <c r="N1091" s="377">
        <f t="shared" si="87"/>
        <v>504000</v>
      </c>
      <c r="O1091" s="384"/>
      <c r="P1091" s="43"/>
    </row>
    <row r="1092" spans="1:16" ht="15.75">
      <c r="A1092" s="296"/>
      <c r="B1092" s="295"/>
      <c r="C1092" s="295"/>
      <c r="D1092" s="295"/>
      <c r="E1092" s="293"/>
      <c r="F1092" s="325"/>
      <c r="G1092" s="325"/>
      <c r="H1092" s="325"/>
      <c r="I1092" s="333"/>
      <c r="J1092" s="325"/>
      <c r="K1092" s="325"/>
      <c r="L1092" s="330"/>
      <c r="M1092" s="354"/>
      <c r="N1092" s="377"/>
      <c r="O1092" s="384"/>
      <c r="P1092" s="43"/>
    </row>
    <row r="1093" spans="1:16" ht="15.75">
      <c r="A1093" s="296"/>
      <c r="B1093" s="295"/>
      <c r="C1093" s="295"/>
      <c r="D1093" s="295"/>
      <c r="E1093" s="99"/>
      <c r="F1093" s="325"/>
      <c r="G1093" s="325"/>
      <c r="H1093" s="325"/>
      <c r="I1093" s="325"/>
      <c r="J1093" s="325"/>
      <c r="K1093" s="325"/>
      <c r="L1093" s="330"/>
      <c r="M1093" s="354"/>
      <c r="N1093" s="377"/>
      <c r="O1093" s="384"/>
      <c r="P1093" s="43"/>
    </row>
    <row r="1094" spans="1:16" ht="15.75">
      <c r="A1094" s="344">
        <v>2</v>
      </c>
      <c r="B1094" s="345">
        <v>2</v>
      </c>
      <c r="C1094" s="345">
        <v>23</v>
      </c>
      <c r="D1094" s="345"/>
      <c r="E1094" s="971" t="s">
        <v>806</v>
      </c>
      <c r="F1094" s="972"/>
      <c r="G1094" s="972"/>
      <c r="H1094" s="972"/>
      <c r="I1094" s="972"/>
      <c r="J1094" s="972"/>
      <c r="K1094" s="972"/>
      <c r="L1094" s="973"/>
      <c r="M1094" s="370">
        <f>M1095</f>
        <v>43686600</v>
      </c>
      <c r="N1094" s="377"/>
      <c r="O1094" s="384"/>
      <c r="P1094" s="43"/>
    </row>
    <row r="1095" spans="1:16" ht="15.75">
      <c r="A1095" s="296">
        <v>2</v>
      </c>
      <c r="B1095" s="295">
        <v>2</v>
      </c>
      <c r="C1095" s="295">
        <v>23</v>
      </c>
      <c r="D1095" s="295">
        <v>2</v>
      </c>
      <c r="E1095" s="99" t="s">
        <v>82</v>
      </c>
      <c r="F1095" s="325"/>
      <c r="G1095" s="325"/>
      <c r="H1095" s="325"/>
      <c r="I1095" s="325"/>
      <c r="J1095" s="325"/>
      <c r="K1095" s="325"/>
      <c r="L1095" s="330"/>
      <c r="M1095" s="354">
        <f>SUM(M1096:M1107)</f>
        <v>43686600</v>
      </c>
      <c r="N1095" s="377"/>
      <c r="O1095" s="384"/>
      <c r="P1095" s="43"/>
    </row>
    <row r="1096" spans="1:16" ht="15.75">
      <c r="A1096" s="296"/>
      <c r="B1096" s="295"/>
      <c r="C1096" s="295"/>
      <c r="D1096" s="295"/>
      <c r="E1096" s="293" t="s">
        <v>1124</v>
      </c>
      <c r="F1096" s="325"/>
      <c r="G1096" s="325"/>
      <c r="H1096" s="325"/>
      <c r="I1096" s="325"/>
      <c r="J1096" s="325"/>
      <c r="K1096" s="325"/>
      <c r="L1096" s="330"/>
      <c r="M1096" s="354">
        <f>SUM(L1097:L1099)</f>
        <v>1825000</v>
      </c>
      <c r="N1096" s="377"/>
      <c r="O1096" s="384"/>
      <c r="P1096" s="43"/>
    </row>
    <row r="1097" spans="1:16" ht="15.75">
      <c r="A1097" s="296"/>
      <c r="B1097" s="295"/>
      <c r="C1097" s="295"/>
      <c r="D1097" s="295"/>
      <c r="E1097" s="293" t="s">
        <v>124</v>
      </c>
      <c r="F1097" s="325"/>
      <c r="G1097" s="325">
        <v>1</v>
      </c>
      <c r="H1097" s="325" t="s">
        <v>50</v>
      </c>
      <c r="I1097" s="333">
        <v>300000</v>
      </c>
      <c r="J1097" s="325"/>
      <c r="K1097" s="325"/>
      <c r="L1097" s="330">
        <f>G1097*I1097</f>
        <v>300000</v>
      </c>
      <c r="M1097" s="354"/>
      <c r="N1097" s="377"/>
      <c r="O1097" s="384"/>
      <c r="P1097" s="43"/>
    </row>
    <row r="1098" spans="1:16" ht="15.75">
      <c r="A1098" s="296"/>
      <c r="B1098" s="295"/>
      <c r="C1098" s="295"/>
      <c r="D1098" s="295"/>
      <c r="E1098" s="293" t="s">
        <v>125</v>
      </c>
      <c r="F1098" s="325"/>
      <c r="G1098" s="325">
        <v>1</v>
      </c>
      <c r="H1098" s="325" t="s">
        <v>50</v>
      </c>
      <c r="I1098" s="333">
        <v>275000</v>
      </c>
      <c r="J1098" s="325"/>
      <c r="K1098" s="325"/>
      <c r="L1098" s="330">
        <f t="shared" ref="L1098:L1099" si="88">G1098*I1098</f>
        <v>275000</v>
      </c>
      <c r="M1098" s="354"/>
      <c r="N1098" s="377"/>
      <c r="O1098" s="384"/>
      <c r="P1098" s="43"/>
    </row>
    <row r="1099" spans="1:16" ht="15.75">
      <c r="A1099" s="296"/>
      <c r="B1099" s="295"/>
      <c r="C1099" s="295"/>
      <c r="D1099" s="295"/>
      <c r="E1099" s="293" t="s">
        <v>126</v>
      </c>
      <c r="F1099" s="325"/>
      <c r="G1099" s="325">
        <v>5</v>
      </c>
      <c r="H1099" s="325" t="s">
        <v>50</v>
      </c>
      <c r="I1099" s="333">
        <v>250000</v>
      </c>
      <c r="J1099" s="325"/>
      <c r="K1099" s="325"/>
      <c r="L1099" s="330">
        <f t="shared" si="88"/>
        <v>1250000</v>
      </c>
      <c r="M1099" s="354"/>
      <c r="N1099" s="377"/>
      <c r="O1099" s="384"/>
      <c r="P1099" s="43"/>
    </row>
    <row r="1100" spans="1:16" ht="15.75">
      <c r="A1100" s="296"/>
      <c r="B1100" s="295"/>
      <c r="C1100" s="295"/>
      <c r="D1100" s="295"/>
      <c r="E1100" s="293" t="s">
        <v>156</v>
      </c>
      <c r="F1100" s="325"/>
      <c r="G1100" s="325">
        <v>1</v>
      </c>
      <c r="H1100" s="325" t="s">
        <v>50</v>
      </c>
      <c r="I1100" s="333">
        <v>250000</v>
      </c>
      <c r="J1100" s="325"/>
      <c r="K1100" s="325"/>
      <c r="L1100" s="330"/>
      <c r="M1100" s="354">
        <f>G1100*I1100</f>
        <v>250000</v>
      </c>
      <c r="N1100" s="377"/>
      <c r="O1100" s="384"/>
      <c r="P1100" s="43"/>
    </row>
    <row r="1101" spans="1:16" ht="15.75">
      <c r="A1101" s="296"/>
      <c r="B1101" s="295"/>
      <c r="C1101" s="295"/>
      <c r="D1101" s="295"/>
      <c r="E1101" s="293" t="s">
        <v>158</v>
      </c>
      <c r="F1101" s="325"/>
      <c r="G1101" s="325"/>
      <c r="H1101" s="325"/>
      <c r="I1101" s="325"/>
      <c r="J1101" s="325"/>
      <c r="K1101" s="325"/>
      <c r="L1101" s="330"/>
      <c r="M1101" s="354"/>
      <c r="N1101" s="377"/>
      <c r="O1101" s="384"/>
      <c r="P1101" s="43"/>
    </row>
    <row r="1102" spans="1:16" ht="15.75">
      <c r="A1102" s="296"/>
      <c r="B1102" s="295"/>
      <c r="C1102" s="295"/>
      <c r="D1102" s="295"/>
      <c r="E1102" s="293" t="s">
        <v>161</v>
      </c>
      <c r="F1102" s="325"/>
      <c r="G1102" s="325">
        <v>2</v>
      </c>
      <c r="H1102" s="325" t="s">
        <v>50</v>
      </c>
      <c r="I1102" s="325">
        <v>13</v>
      </c>
      <c r="J1102" s="325" t="s">
        <v>50</v>
      </c>
      <c r="K1102" s="325"/>
      <c r="L1102" s="330">
        <v>46600</v>
      </c>
      <c r="M1102" s="354">
        <f>G1102*I1102*L1102</f>
        <v>1211600</v>
      </c>
      <c r="N1102" s="377"/>
      <c r="O1102" s="384"/>
      <c r="P1102" s="43"/>
    </row>
    <row r="1103" spans="1:16" ht="15.75">
      <c r="A1103" s="296"/>
      <c r="B1103" s="295"/>
      <c r="C1103" s="295"/>
      <c r="D1103" s="295"/>
      <c r="E1103" s="99" t="s">
        <v>127</v>
      </c>
      <c r="F1103" s="325"/>
      <c r="G1103" s="325"/>
      <c r="H1103" s="325"/>
      <c r="I1103" s="325"/>
      <c r="J1103" s="325"/>
      <c r="K1103" s="325"/>
      <c r="L1103" s="330"/>
      <c r="M1103" s="354">
        <v>100000</v>
      </c>
      <c r="N1103" s="377"/>
      <c r="O1103" s="384"/>
      <c r="P1103" s="43"/>
    </row>
    <row r="1104" spans="1:16" ht="15.75">
      <c r="A1104" s="296"/>
      <c r="B1104" s="295"/>
      <c r="C1104" s="295"/>
      <c r="D1104" s="295"/>
      <c r="E1104" s="99" t="s">
        <v>128</v>
      </c>
      <c r="F1104" s="325"/>
      <c r="G1104" s="325"/>
      <c r="H1104" s="325"/>
      <c r="I1104" s="325"/>
      <c r="J1104" s="325"/>
      <c r="K1104" s="325"/>
      <c r="L1104" s="330"/>
      <c r="M1104" s="354">
        <v>50000</v>
      </c>
      <c r="N1104" s="377"/>
      <c r="O1104" s="384"/>
      <c r="P1104" s="43"/>
    </row>
    <row r="1105" spans="1:16" ht="15.75">
      <c r="A1105" s="296"/>
      <c r="B1105" s="295"/>
      <c r="C1105" s="295"/>
      <c r="D1105" s="295"/>
      <c r="E1105" s="99" t="s">
        <v>129</v>
      </c>
      <c r="F1105" s="325"/>
      <c r="G1105" s="325"/>
      <c r="H1105" s="325"/>
      <c r="I1105" s="325"/>
      <c r="J1105" s="325"/>
      <c r="K1105" s="325"/>
      <c r="L1105" s="330"/>
      <c r="M1105" s="354">
        <v>2000000</v>
      </c>
      <c r="N1105" s="377"/>
      <c r="O1105" s="384"/>
      <c r="P1105" s="43"/>
    </row>
    <row r="1106" spans="1:16" ht="15.75">
      <c r="A1106" s="296"/>
      <c r="B1106" s="295"/>
      <c r="C1106" s="295"/>
      <c r="D1106" s="295"/>
      <c r="E1106" s="99" t="s">
        <v>157</v>
      </c>
      <c r="F1106" s="325"/>
      <c r="G1106" s="325"/>
      <c r="H1106" s="325">
        <v>150</v>
      </c>
      <c r="I1106" s="325" t="s">
        <v>633</v>
      </c>
      <c r="J1106" s="325" t="s">
        <v>50</v>
      </c>
      <c r="K1106" s="325"/>
      <c r="L1106" s="330">
        <v>225000</v>
      </c>
      <c r="M1106" s="354">
        <f>H1106*L1106</f>
        <v>33750000</v>
      </c>
      <c r="N1106" s="377"/>
      <c r="O1106" s="384"/>
      <c r="P1106" s="43"/>
    </row>
    <row r="1107" spans="1:16" ht="15.75">
      <c r="A1107" s="296"/>
      <c r="B1107" s="295"/>
      <c r="C1107" s="295"/>
      <c r="D1107" s="295"/>
      <c r="E1107" s="99" t="s">
        <v>634</v>
      </c>
      <c r="F1107" s="325"/>
      <c r="G1107" s="325"/>
      <c r="H1107" s="325">
        <v>3</v>
      </c>
      <c r="I1107" s="325" t="s">
        <v>635</v>
      </c>
      <c r="J1107" s="325" t="s">
        <v>50</v>
      </c>
      <c r="K1107" s="325"/>
      <c r="L1107" s="330">
        <v>1500000</v>
      </c>
      <c r="M1107" s="354">
        <f>H1107*L1107</f>
        <v>4500000</v>
      </c>
      <c r="N1107" s="377"/>
      <c r="O1107" s="384"/>
      <c r="P1107" s="43"/>
    </row>
    <row r="1108" spans="1:16" ht="15.75">
      <c r="A1108" s="296"/>
      <c r="B1108" s="295"/>
      <c r="C1108" s="295"/>
      <c r="D1108" s="295"/>
      <c r="E1108" s="99"/>
      <c r="F1108" s="325"/>
      <c r="G1108" s="325"/>
      <c r="H1108" s="325"/>
      <c r="I1108" s="325"/>
      <c r="J1108" s="325"/>
      <c r="K1108" s="325"/>
      <c r="L1108" s="330"/>
      <c r="M1108" s="354"/>
      <c r="N1108" s="377"/>
      <c r="O1108" s="384"/>
      <c r="P1108" s="43"/>
    </row>
    <row r="1109" spans="1:16" ht="15.75">
      <c r="A1109" s="296"/>
      <c r="B1109" s="295"/>
      <c r="C1109" s="295"/>
      <c r="D1109" s="295"/>
      <c r="E1109" s="99"/>
      <c r="F1109" s="325"/>
      <c r="G1109" s="325"/>
      <c r="H1109" s="325"/>
      <c r="I1109" s="325"/>
      <c r="J1109" s="325"/>
      <c r="K1109" s="325"/>
      <c r="L1109" s="330"/>
      <c r="M1109" s="354"/>
      <c r="N1109" s="377"/>
      <c r="O1109" s="384"/>
      <c r="P1109" s="43"/>
    </row>
    <row r="1110" spans="1:16" ht="20.25" customHeight="1">
      <c r="A1110" s="344">
        <v>2</v>
      </c>
      <c r="B1110" s="345">
        <v>2</v>
      </c>
      <c r="C1110" s="345">
        <v>24</v>
      </c>
      <c r="D1110" s="345"/>
      <c r="E1110" s="964" t="s">
        <v>807</v>
      </c>
      <c r="F1110" s="965"/>
      <c r="G1110" s="965"/>
      <c r="H1110" s="965"/>
      <c r="I1110" s="965"/>
      <c r="J1110" s="965"/>
      <c r="K1110" s="965"/>
      <c r="L1110" s="966"/>
      <c r="M1110" s="370">
        <f>M1111</f>
        <v>17976000</v>
      </c>
      <c r="N1110" s="377"/>
      <c r="O1110" s="384"/>
      <c r="P1110" s="43"/>
    </row>
    <row r="1111" spans="1:16" ht="15.75">
      <c r="A1111" s="296">
        <v>2</v>
      </c>
      <c r="B1111" s="295">
        <v>2</v>
      </c>
      <c r="C1111" s="295">
        <v>24</v>
      </c>
      <c r="D1111" s="295">
        <v>2</v>
      </c>
      <c r="E1111" s="99" t="s">
        <v>82</v>
      </c>
      <c r="F1111" s="325"/>
      <c r="G1111" s="325"/>
      <c r="H1111" s="325"/>
      <c r="I1111" s="325"/>
      <c r="J1111" s="325"/>
      <c r="K1111" s="325"/>
      <c r="L1111" s="330"/>
      <c r="M1111" s="354">
        <f>SUM(M1112:M1123)</f>
        <v>17976000</v>
      </c>
      <c r="N1111" s="377">
        <f>M1111</f>
        <v>17976000</v>
      </c>
      <c r="O1111" s="384"/>
      <c r="P1111" s="43"/>
    </row>
    <row r="1112" spans="1:16" ht="15.75">
      <c r="A1112" s="296"/>
      <c r="B1112" s="295"/>
      <c r="C1112" s="295"/>
      <c r="D1112" s="295"/>
      <c r="E1112" s="293" t="s">
        <v>1124</v>
      </c>
      <c r="F1112" s="325"/>
      <c r="G1112" s="325"/>
      <c r="H1112" s="325"/>
      <c r="I1112" s="325"/>
      <c r="J1112" s="325"/>
      <c r="K1112" s="325"/>
      <c r="L1112" s="330"/>
      <c r="M1112" s="354">
        <f>SUM(L1113:L1116)</f>
        <v>2075000</v>
      </c>
      <c r="N1112" s="377">
        <f t="shared" ref="N1112:N1121" si="89">M1112</f>
        <v>2075000</v>
      </c>
      <c r="O1112" s="384"/>
      <c r="P1112" s="43"/>
    </row>
    <row r="1113" spans="1:16" ht="15.75">
      <c r="A1113" s="296"/>
      <c r="B1113" s="295"/>
      <c r="C1113" s="295"/>
      <c r="D1113" s="295"/>
      <c r="E1113" s="293" t="s">
        <v>124</v>
      </c>
      <c r="F1113" s="325"/>
      <c r="G1113" s="325">
        <v>1</v>
      </c>
      <c r="H1113" s="325" t="s">
        <v>50</v>
      </c>
      <c r="I1113" s="333">
        <v>300000</v>
      </c>
      <c r="J1113" s="325"/>
      <c r="K1113" s="325"/>
      <c r="L1113" s="330">
        <f>G1113*I1113</f>
        <v>300000</v>
      </c>
      <c r="M1113" s="354"/>
      <c r="N1113" s="377">
        <f>L1113</f>
        <v>300000</v>
      </c>
      <c r="O1113" s="384"/>
      <c r="P1113" s="43"/>
    </row>
    <row r="1114" spans="1:16" ht="15.75">
      <c r="A1114" s="296"/>
      <c r="B1114" s="295"/>
      <c r="C1114" s="295"/>
      <c r="D1114" s="295"/>
      <c r="E1114" s="293" t="s">
        <v>125</v>
      </c>
      <c r="F1114" s="325"/>
      <c r="G1114" s="325">
        <v>1</v>
      </c>
      <c r="H1114" s="325" t="s">
        <v>50</v>
      </c>
      <c r="I1114" s="333">
        <v>275000</v>
      </c>
      <c r="J1114" s="325"/>
      <c r="K1114" s="325"/>
      <c r="L1114" s="330">
        <f t="shared" ref="L1114:L1115" si="90">G1114*I1114</f>
        <v>275000</v>
      </c>
      <c r="M1114" s="354"/>
      <c r="N1114" s="377">
        <f t="shared" ref="N1114:N1116" si="91">L1114</f>
        <v>275000</v>
      </c>
      <c r="O1114" s="384"/>
      <c r="P1114" s="43"/>
    </row>
    <row r="1115" spans="1:16" ht="15.75">
      <c r="A1115" s="296"/>
      <c r="B1115" s="295"/>
      <c r="C1115" s="295"/>
      <c r="D1115" s="295"/>
      <c r="E1115" s="293" t="s">
        <v>126</v>
      </c>
      <c r="F1115" s="325"/>
      <c r="G1115" s="325">
        <v>5</v>
      </c>
      <c r="H1115" s="325" t="s">
        <v>50</v>
      </c>
      <c r="I1115" s="333">
        <v>250000</v>
      </c>
      <c r="J1115" s="325"/>
      <c r="K1115" s="325"/>
      <c r="L1115" s="330">
        <f t="shared" si="90"/>
        <v>1250000</v>
      </c>
      <c r="M1115" s="354"/>
      <c r="N1115" s="377">
        <f t="shared" si="91"/>
        <v>1250000</v>
      </c>
      <c r="O1115" s="384"/>
      <c r="P1115" s="43"/>
    </row>
    <row r="1116" spans="1:16" ht="15.75">
      <c r="A1116" s="296"/>
      <c r="B1116" s="295"/>
      <c r="C1116" s="295"/>
      <c r="D1116" s="295"/>
      <c r="E1116" s="293" t="s">
        <v>156</v>
      </c>
      <c r="F1116" s="325"/>
      <c r="G1116" s="325">
        <v>1</v>
      </c>
      <c r="H1116" s="325" t="s">
        <v>50</v>
      </c>
      <c r="I1116" s="333">
        <v>250000</v>
      </c>
      <c r="J1116" s="325"/>
      <c r="K1116" s="325"/>
      <c r="L1116" s="330">
        <f>I1116*G1116</f>
        <v>250000</v>
      </c>
      <c r="M1116" s="354"/>
      <c r="N1116" s="377">
        <f t="shared" si="91"/>
        <v>250000</v>
      </c>
      <c r="O1116" s="384"/>
      <c r="P1116" s="43"/>
    </row>
    <row r="1117" spans="1:16" ht="15.75">
      <c r="A1117" s="296"/>
      <c r="B1117" s="295"/>
      <c r="C1117" s="295"/>
      <c r="D1117" s="295"/>
      <c r="E1117" s="293" t="s">
        <v>158</v>
      </c>
      <c r="F1117" s="325"/>
      <c r="G1117" s="325"/>
      <c r="H1117" s="325"/>
      <c r="I1117" s="325"/>
      <c r="J1117" s="325"/>
      <c r="K1117" s="325"/>
      <c r="L1117" s="330"/>
      <c r="M1117" s="354">
        <f>SUM(L1118:L1120)</f>
        <v>2182000</v>
      </c>
      <c r="N1117" s="377">
        <f t="shared" si="89"/>
        <v>2182000</v>
      </c>
      <c r="O1117" s="384"/>
      <c r="P1117" s="43"/>
    </row>
    <row r="1118" spans="1:16" ht="15.75">
      <c r="A1118" s="296"/>
      <c r="B1118" s="295"/>
      <c r="C1118" s="295"/>
      <c r="D1118" s="295"/>
      <c r="E1118" s="293" t="s">
        <v>160</v>
      </c>
      <c r="F1118" s="325">
        <v>15</v>
      </c>
      <c r="G1118" s="325" t="s">
        <v>504</v>
      </c>
      <c r="H1118" s="325" t="s">
        <v>50</v>
      </c>
      <c r="I1118" s="333">
        <v>62500</v>
      </c>
      <c r="J1118" s="325"/>
      <c r="K1118" s="325"/>
      <c r="L1118" s="330">
        <f>F1118*I1118</f>
        <v>937500</v>
      </c>
      <c r="M1118" s="354"/>
      <c r="N1118" s="377">
        <f>L1118</f>
        <v>937500</v>
      </c>
      <c r="O1118" s="384"/>
      <c r="P1118" s="43"/>
    </row>
    <row r="1119" spans="1:16" ht="15.75">
      <c r="A1119" s="296"/>
      <c r="B1119" s="295"/>
      <c r="C1119" s="295"/>
      <c r="D1119" s="295"/>
      <c r="E1119" s="293" t="s">
        <v>161</v>
      </c>
      <c r="F1119" s="325">
        <v>20</v>
      </c>
      <c r="G1119" s="325" t="s">
        <v>504</v>
      </c>
      <c r="H1119" s="325" t="s">
        <v>50</v>
      </c>
      <c r="I1119" s="333">
        <v>46600</v>
      </c>
      <c r="J1119" s="325"/>
      <c r="K1119" s="325"/>
      <c r="L1119" s="330">
        <f>F1119*I1119</f>
        <v>932000</v>
      </c>
      <c r="M1119" s="354"/>
      <c r="N1119" s="377">
        <f t="shared" ref="N1119:N1120" si="92">L1119</f>
        <v>932000</v>
      </c>
      <c r="O1119" s="384"/>
      <c r="P1119" s="43"/>
    </row>
    <row r="1120" spans="1:16" ht="15.75">
      <c r="A1120" s="296"/>
      <c r="B1120" s="295"/>
      <c r="C1120" s="295"/>
      <c r="D1120" s="295"/>
      <c r="E1120" s="293" t="s">
        <v>586</v>
      </c>
      <c r="F1120" s="325">
        <v>5</v>
      </c>
      <c r="G1120" s="325" t="s">
        <v>504</v>
      </c>
      <c r="H1120" s="325" t="s">
        <v>50</v>
      </c>
      <c r="I1120" s="333">
        <v>62500</v>
      </c>
      <c r="J1120" s="325"/>
      <c r="K1120" s="325"/>
      <c r="L1120" s="330">
        <f>F1120*I1120</f>
        <v>312500</v>
      </c>
      <c r="M1120" s="354"/>
      <c r="N1120" s="377">
        <f t="shared" si="92"/>
        <v>312500</v>
      </c>
      <c r="O1120" s="384"/>
      <c r="P1120" s="43"/>
    </row>
    <row r="1121" spans="1:16" ht="15.75">
      <c r="A1121" s="296"/>
      <c r="B1121" s="295"/>
      <c r="C1121" s="295"/>
      <c r="D1121" s="295"/>
      <c r="E1121" s="99" t="s">
        <v>129</v>
      </c>
      <c r="F1121" s="325"/>
      <c r="G1121" s="325"/>
      <c r="H1121" s="325"/>
      <c r="I1121" s="325"/>
      <c r="J1121" s="325"/>
      <c r="K1121" s="325"/>
      <c r="L1121" s="330"/>
      <c r="M1121" s="354">
        <v>300000</v>
      </c>
      <c r="N1121" s="377">
        <f t="shared" si="89"/>
        <v>300000</v>
      </c>
      <c r="O1121" s="384"/>
      <c r="P1121" s="43"/>
    </row>
    <row r="1122" spans="1:16" ht="15.75">
      <c r="A1122" s="296">
        <v>2</v>
      </c>
      <c r="B1122" s="295">
        <v>2</v>
      </c>
      <c r="C1122" s="295">
        <v>24</v>
      </c>
      <c r="D1122" s="295">
        <v>3</v>
      </c>
      <c r="E1122" s="293" t="s">
        <v>114</v>
      </c>
      <c r="F1122" s="325"/>
      <c r="G1122" s="325"/>
      <c r="H1122" s="325"/>
      <c r="I1122" s="333"/>
      <c r="J1122" s="325"/>
      <c r="K1122" s="325"/>
      <c r="L1122" s="330"/>
      <c r="M1122" s="354">
        <f>SUM(L1123:L1136)</f>
        <v>13419000</v>
      </c>
      <c r="N1122" s="377">
        <f>SUM(N1123:N1136)</f>
        <v>13419000</v>
      </c>
      <c r="O1122" s="384"/>
      <c r="P1122" s="43"/>
    </row>
    <row r="1123" spans="1:16" ht="15.75">
      <c r="A1123" s="296"/>
      <c r="B1123" s="295"/>
      <c r="C1123" s="295"/>
      <c r="D1123" s="295"/>
      <c r="E1123" s="293" t="s">
        <v>507</v>
      </c>
      <c r="F1123" s="325">
        <v>20</v>
      </c>
      <c r="G1123" s="325" t="s">
        <v>508</v>
      </c>
      <c r="H1123" s="325" t="s">
        <v>50</v>
      </c>
      <c r="I1123" s="333">
        <v>55000</v>
      </c>
      <c r="J1123" s="325"/>
      <c r="K1123" s="325"/>
      <c r="L1123" s="330">
        <f>F1123*I1123</f>
        <v>1100000</v>
      </c>
      <c r="M1123" s="354"/>
      <c r="N1123" s="377">
        <f>L1123</f>
        <v>1100000</v>
      </c>
      <c r="O1123" s="384"/>
      <c r="P1123" s="43"/>
    </row>
    <row r="1124" spans="1:16" ht="15.75">
      <c r="A1124" s="296"/>
      <c r="B1124" s="295"/>
      <c r="C1124" s="295"/>
      <c r="D1124" s="295"/>
      <c r="E1124" s="293" t="s">
        <v>509</v>
      </c>
      <c r="F1124" s="325">
        <v>3</v>
      </c>
      <c r="G1124" s="325" t="s">
        <v>510</v>
      </c>
      <c r="H1124" s="325" t="s">
        <v>50</v>
      </c>
      <c r="I1124" s="333">
        <v>120000</v>
      </c>
      <c r="J1124" s="325"/>
      <c r="K1124" s="325"/>
      <c r="L1124" s="330">
        <f t="shared" ref="L1124:L1136" si="93">F1124*I1124</f>
        <v>360000</v>
      </c>
      <c r="M1124" s="354"/>
      <c r="N1124" s="377">
        <f t="shared" ref="N1124:N1136" si="94">L1124</f>
        <v>360000</v>
      </c>
      <c r="O1124" s="384"/>
      <c r="P1124" s="43"/>
    </row>
    <row r="1125" spans="1:16" ht="15.75">
      <c r="A1125" s="296"/>
      <c r="B1125" s="295"/>
      <c r="C1125" s="295"/>
      <c r="D1125" s="295"/>
      <c r="E1125" s="293" t="s">
        <v>524</v>
      </c>
      <c r="F1125" s="325">
        <v>6</v>
      </c>
      <c r="G1125" s="325" t="s">
        <v>515</v>
      </c>
      <c r="H1125" s="325" t="s">
        <v>50</v>
      </c>
      <c r="I1125" s="333">
        <v>12000</v>
      </c>
      <c r="J1125" s="325"/>
      <c r="K1125" s="325"/>
      <c r="L1125" s="330">
        <f t="shared" si="93"/>
        <v>72000</v>
      </c>
      <c r="M1125" s="354"/>
      <c r="N1125" s="377">
        <f t="shared" si="94"/>
        <v>72000</v>
      </c>
      <c r="O1125" s="384"/>
      <c r="P1125" s="43"/>
    </row>
    <row r="1126" spans="1:16" ht="15.75">
      <c r="A1126" s="296"/>
      <c r="B1126" s="295"/>
      <c r="C1126" s="295"/>
      <c r="D1126" s="295"/>
      <c r="E1126" s="293" t="s">
        <v>514</v>
      </c>
      <c r="F1126" s="325">
        <v>1</v>
      </c>
      <c r="G1126" s="325" t="s">
        <v>515</v>
      </c>
      <c r="H1126" s="325" t="s">
        <v>50</v>
      </c>
      <c r="I1126" s="333">
        <v>40000</v>
      </c>
      <c r="J1126" s="325"/>
      <c r="K1126" s="325"/>
      <c r="L1126" s="330">
        <f t="shared" si="93"/>
        <v>40000</v>
      </c>
      <c r="M1126" s="354"/>
      <c r="N1126" s="377">
        <f t="shared" si="94"/>
        <v>40000</v>
      </c>
      <c r="O1126" s="384"/>
      <c r="P1126" s="43"/>
    </row>
    <row r="1127" spans="1:16" ht="15.75">
      <c r="A1127" s="296"/>
      <c r="B1127" s="295"/>
      <c r="C1127" s="295"/>
      <c r="D1127" s="295"/>
      <c r="E1127" s="293" t="s">
        <v>516</v>
      </c>
      <c r="F1127" s="325">
        <v>2</v>
      </c>
      <c r="G1127" s="325" t="s">
        <v>515</v>
      </c>
      <c r="H1127" s="325" t="s">
        <v>50</v>
      </c>
      <c r="I1127" s="333">
        <v>35000</v>
      </c>
      <c r="J1127" s="325"/>
      <c r="K1127" s="325"/>
      <c r="L1127" s="330">
        <f t="shared" si="93"/>
        <v>70000</v>
      </c>
      <c r="M1127" s="354"/>
      <c r="N1127" s="377">
        <f t="shared" si="94"/>
        <v>70000</v>
      </c>
      <c r="O1127" s="384"/>
      <c r="P1127" s="43"/>
    </row>
    <row r="1128" spans="1:16" ht="15.75">
      <c r="A1128" s="296"/>
      <c r="B1128" s="295"/>
      <c r="C1128" s="295"/>
      <c r="D1128" s="295"/>
      <c r="E1128" s="293" t="s">
        <v>517</v>
      </c>
      <c r="F1128" s="325">
        <v>3</v>
      </c>
      <c r="G1128" s="325" t="s">
        <v>518</v>
      </c>
      <c r="H1128" s="325" t="s">
        <v>50</v>
      </c>
      <c r="I1128" s="333">
        <v>12000</v>
      </c>
      <c r="J1128" s="325"/>
      <c r="K1128" s="325"/>
      <c r="L1128" s="330">
        <f t="shared" si="93"/>
        <v>36000</v>
      </c>
      <c r="M1128" s="354"/>
      <c r="N1128" s="377">
        <f t="shared" si="94"/>
        <v>36000</v>
      </c>
      <c r="O1128" s="384"/>
      <c r="P1128" s="43"/>
    </row>
    <row r="1129" spans="1:16" ht="15.75">
      <c r="A1129" s="296"/>
      <c r="B1129" s="295"/>
      <c r="C1129" s="295"/>
      <c r="D1129" s="295"/>
      <c r="E1129" s="99" t="s">
        <v>511</v>
      </c>
      <c r="F1129" s="325">
        <v>1</v>
      </c>
      <c r="G1129" s="325" t="s">
        <v>510</v>
      </c>
      <c r="H1129" s="325"/>
      <c r="I1129" s="325">
        <v>286000</v>
      </c>
      <c r="J1129" s="325"/>
      <c r="K1129" s="325"/>
      <c r="L1129" s="330">
        <f t="shared" si="93"/>
        <v>286000</v>
      </c>
      <c r="M1129" s="354"/>
      <c r="N1129" s="377">
        <f t="shared" si="94"/>
        <v>286000</v>
      </c>
      <c r="O1129" s="384"/>
      <c r="P1129" s="43"/>
    </row>
    <row r="1130" spans="1:16" ht="15.75">
      <c r="A1130" s="296"/>
      <c r="B1130" s="295"/>
      <c r="C1130" s="295"/>
      <c r="D1130" s="295"/>
      <c r="E1130" s="99" t="s">
        <v>676</v>
      </c>
      <c r="F1130" s="325">
        <v>8</v>
      </c>
      <c r="G1130" s="325"/>
      <c r="H1130" s="325"/>
      <c r="I1130" s="325">
        <v>85000</v>
      </c>
      <c r="J1130" s="325"/>
      <c r="K1130" s="325"/>
      <c r="L1130" s="330">
        <f t="shared" si="93"/>
        <v>680000</v>
      </c>
      <c r="M1130" s="354"/>
      <c r="N1130" s="377">
        <f t="shared" si="94"/>
        <v>680000</v>
      </c>
      <c r="O1130" s="384"/>
      <c r="P1130" s="43"/>
    </row>
    <row r="1131" spans="1:16" ht="15.75">
      <c r="A1131" s="296"/>
      <c r="B1131" s="295"/>
      <c r="C1131" s="295"/>
      <c r="D1131" s="295"/>
      <c r="E1131" s="99" t="s">
        <v>677</v>
      </c>
      <c r="F1131" s="325">
        <v>2</v>
      </c>
      <c r="G1131" s="325" t="s">
        <v>678</v>
      </c>
      <c r="H1131" s="325"/>
      <c r="I1131" s="325">
        <v>15000</v>
      </c>
      <c r="J1131" s="325"/>
      <c r="K1131" s="325"/>
      <c r="L1131" s="330">
        <f t="shared" si="93"/>
        <v>30000</v>
      </c>
      <c r="M1131" s="354"/>
      <c r="N1131" s="377">
        <f t="shared" si="94"/>
        <v>30000</v>
      </c>
      <c r="O1131" s="384"/>
      <c r="P1131" s="43"/>
    </row>
    <row r="1132" spans="1:16" ht="15.75">
      <c r="A1132" s="296"/>
      <c r="B1132" s="295"/>
      <c r="C1132" s="295"/>
      <c r="D1132" s="295"/>
      <c r="E1132" s="99" t="s">
        <v>679</v>
      </c>
      <c r="F1132" s="325">
        <v>15</v>
      </c>
      <c r="G1132" s="325" t="s">
        <v>678</v>
      </c>
      <c r="H1132" s="325"/>
      <c r="I1132" s="325">
        <v>15000</v>
      </c>
      <c r="J1132" s="325"/>
      <c r="K1132" s="325"/>
      <c r="L1132" s="330">
        <f t="shared" si="93"/>
        <v>225000</v>
      </c>
      <c r="M1132" s="354"/>
      <c r="N1132" s="377">
        <f t="shared" si="94"/>
        <v>225000</v>
      </c>
      <c r="O1132" s="384"/>
      <c r="P1132" s="43"/>
    </row>
    <row r="1133" spans="1:16" ht="15.75">
      <c r="A1133" s="296"/>
      <c r="B1133" s="295"/>
      <c r="C1133" s="295"/>
      <c r="D1133" s="295"/>
      <c r="E1133" s="99" t="s">
        <v>680</v>
      </c>
      <c r="F1133" s="325">
        <v>10</v>
      </c>
      <c r="G1133" s="325" t="s">
        <v>681</v>
      </c>
      <c r="H1133" s="325"/>
      <c r="I1133" s="325">
        <v>12000</v>
      </c>
      <c r="J1133" s="325"/>
      <c r="K1133" s="325"/>
      <c r="L1133" s="330">
        <f t="shared" si="93"/>
        <v>120000</v>
      </c>
      <c r="M1133" s="354"/>
      <c r="N1133" s="377">
        <f t="shared" si="94"/>
        <v>120000</v>
      </c>
      <c r="O1133" s="384"/>
      <c r="P1133" s="43"/>
    </row>
    <row r="1134" spans="1:16" ht="15.75">
      <c r="A1134" s="296"/>
      <c r="B1134" s="295"/>
      <c r="C1134" s="295"/>
      <c r="D1134" s="295"/>
      <c r="E1134" s="99" t="s">
        <v>682</v>
      </c>
      <c r="F1134" s="325">
        <v>25</v>
      </c>
      <c r="G1134" s="325" t="s">
        <v>683</v>
      </c>
      <c r="H1134" s="325"/>
      <c r="I1134" s="325">
        <v>176000</v>
      </c>
      <c r="J1134" s="325"/>
      <c r="K1134" s="325"/>
      <c r="L1134" s="330">
        <f t="shared" si="93"/>
        <v>4400000</v>
      </c>
      <c r="M1134" s="354"/>
      <c r="N1134" s="377">
        <f t="shared" si="94"/>
        <v>4400000</v>
      </c>
      <c r="O1134" s="384"/>
      <c r="P1134" s="43"/>
    </row>
    <row r="1135" spans="1:16" ht="15.75">
      <c r="A1135" s="296"/>
      <c r="B1135" s="295"/>
      <c r="C1135" s="295"/>
      <c r="D1135" s="295"/>
      <c r="E1135" s="99" t="s">
        <v>684</v>
      </c>
      <c r="F1135" s="325">
        <v>5</v>
      </c>
      <c r="G1135" s="325" t="s">
        <v>685</v>
      </c>
      <c r="H1135" s="325"/>
      <c r="I1135" s="325">
        <v>400000</v>
      </c>
      <c r="J1135" s="325"/>
      <c r="K1135" s="325"/>
      <c r="L1135" s="330">
        <f t="shared" si="93"/>
        <v>2000000</v>
      </c>
      <c r="M1135" s="354"/>
      <c r="N1135" s="377">
        <f t="shared" si="94"/>
        <v>2000000</v>
      </c>
      <c r="O1135" s="384"/>
      <c r="P1135" s="43"/>
    </row>
    <row r="1136" spans="1:16" ht="15.75">
      <c r="A1136" s="296"/>
      <c r="B1136" s="295"/>
      <c r="C1136" s="295"/>
      <c r="D1136" s="295"/>
      <c r="E1136" s="99" t="s">
        <v>726</v>
      </c>
      <c r="F1136" s="325">
        <v>10</v>
      </c>
      <c r="G1136" s="325" t="s">
        <v>685</v>
      </c>
      <c r="H1136" s="325"/>
      <c r="I1136" s="325">
        <v>400000</v>
      </c>
      <c r="J1136" s="325"/>
      <c r="K1136" s="325"/>
      <c r="L1136" s="330">
        <f t="shared" si="93"/>
        <v>4000000</v>
      </c>
      <c r="M1136" s="354"/>
      <c r="N1136" s="377">
        <f t="shared" si="94"/>
        <v>4000000</v>
      </c>
      <c r="O1136" s="384"/>
      <c r="P1136" s="43"/>
    </row>
    <row r="1137" spans="1:16" ht="15.75">
      <c r="A1137" s="296"/>
      <c r="B1137" s="295"/>
      <c r="C1137" s="295"/>
      <c r="D1137" s="295"/>
      <c r="E1137" s="99"/>
      <c r="F1137" s="325"/>
      <c r="G1137" s="325"/>
      <c r="H1137" s="325"/>
      <c r="I1137" s="325"/>
      <c r="J1137" s="325"/>
      <c r="K1137" s="325"/>
      <c r="L1137" s="330"/>
      <c r="M1137" s="354"/>
      <c r="N1137" s="377"/>
      <c r="O1137" s="384"/>
      <c r="P1137" s="43"/>
    </row>
    <row r="1138" spans="1:16" ht="15.75">
      <c r="A1138" s="296"/>
      <c r="B1138" s="295"/>
      <c r="C1138" s="295"/>
      <c r="D1138" s="295"/>
      <c r="E1138" s="99"/>
      <c r="F1138" s="325"/>
      <c r="G1138" s="325"/>
      <c r="H1138" s="325"/>
      <c r="I1138" s="325"/>
      <c r="J1138" s="325"/>
      <c r="K1138" s="325"/>
      <c r="L1138" s="330"/>
      <c r="M1138" s="354"/>
      <c r="N1138" s="377"/>
      <c r="O1138" s="384"/>
      <c r="P1138" s="43"/>
    </row>
    <row r="1139" spans="1:16" ht="15.75">
      <c r="A1139" s="296">
        <v>2</v>
      </c>
      <c r="B1139" s="295">
        <v>2</v>
      </c>
      <c r="C1139" s="295">
        <v>25</v>
      </c>
      <c r="D1139" s="295"/>
      <c r="E1139" s="964" t="s">
        <v>1057</v>
      </c>
      <c r="F1139" s="965"/>
      <c r="G1139" s="965"/>
      <c r="H1139" s="325"/>
      <c r="I1139" s="333"/>
      <c r="J1139" s="325"/>
      <c r="K1139" s="325"/>
      <c r="L1139" s="330"/>
      <c r="M1139" s="354">
        <f>SUM(M1140:M1148)</f>
        <v>20925000</v>
      </c>
      <c r="N1139" s="377"/>
      <c r="O1139" s="384"/>
      <c r="P1139" s="43"/>
    </row>
    <row r="1140" spans="1:16" ht="15.75">
      <c r="A1140" s="296">
        <v>2</v>
      </c>
      <c r="B1140" s="295">
        <v>2</v>
      </c>
      <c r="C1140" s="295">
        <v>25</v>
      </c>
      <c r="D1140" s="295">
        <v>2</v>
      </c>
      <c r="E1140" s="99" t="s">
        <v>82</v>
      </c>
      <c r="F1140" s="325"/>
      <c r="G1140" s="325"/>
      <c r="H1140" s="325"/>
      <c r="I1140" s="333"/>
      <c r="J1140" s="325"/>
      <c r="K1140" s="325"/>
      <c r="L1140" s="330"/>
      <c r="M1140" s="354"/>
      <c r="N1140" s="377"/>
      <c r="O1140" s="384"/>
      <c r="P1140" s="43"/>
    </row>
    <row r="1141" spans="1:16" ht="15.75">
      <c r="A1141" s="296"/>
      <c r="B1141" s="295"/>
      <c r="C1141" s="295"/>
      <c r="D1141" s="295"/>
      <c r="E1141" s="293" t="s">
        <v>1124</v>
      </c>
      <c r="F1141" s="325"/>
      <c r="G1141" s="325"/>
      <c r="H1141" s="325"/>
      <c r="I1141" s="325"/>
      <c r="J1141" s="325"/>
      <c r="K1141" s="325"/>
      <c r="L1141" s="330"/>
      <c r="M1141" s="354">
        <f>SUM(L1142:L1144)</f>
        <v>1325000</v>
      </c>
      <c r="N1141" s="377"/>
      <c r="O1141" s="384"/>
      <c r="P1141" s="43"/>
    </row>
    <row r="1142" spans="1:16" ht="15.75">
      <c r="A1142" s="296"/>
      <c r="B1142" s="295"/>
      <c r="C1142" s="295"/>
      <c r="D1142" s="295"/>
      <c r="E1142" s="293" t="s">
        <v>124</v>
      </c>
      <c r="F1142" s="325"/>
      <c r="G1142" s="325">
        <v>1</v>
      </c>
      <c r="H1142" s="325" t="s">
        <v>50</v>
      </c>
      <c r="I1142" s="333">
        <v>300000</v>
      </c>
      <c r="J1142" s="325"/>
      <c r="K1142" s="325"/>
      <c r="L1142" s="330">
        <f>G1142*I1142</f>
        <v>300000</v>
      </c>
      <c r="M1142" s="354"/>
      <c r="N1142" s="377"/>
      <c r="O1142" s="384"/>
      <c r="P1142" s="43"/>
    </row>
    <row r="1143" spans="1:16" ht="15.75">
      <c r="A1143" s="296"/>
      <c r="B1143" s="295"/>
      <c r="C1143" s="295"/>
      <c r="D1143" s="295"/>
      <c r="E1143" s="293" t="s">
        <v>125</v>
      </c>
      <c r="F1143" s="325"/>
      <c r="G1143" s="325">
        <v>1</v>
      </c>
      <c r="H1143" s="325" t="s">
        <v>50</v>
      </c>
      <c r="I1143" s="333">
        <v>275000</v>
      </c>
      <c r="J1143" s="325"/>
      <c r="K1143" s="325"/>
      <c r="L1143" s="330">
        <f t="shared" ref="L1143:L1144" si="95">G1143*I1143</f>
        <v>275000</v>
      </c>
      <c r="M1143" s="354"/>
      <c r="N1143" s="377"/>
      <c r="O1143" s="384"/>
      <c r="P1143" s="43"/>
    </row>
    <row r="1144" spans="1:16" ht="15.75">
      <c r="A1144" s="296"/>
      <c r="B1144" s="295"/>
      <c r="C1144" s="295"/>
      <c r="D1144" s="295"/>
      <c r="E1144" s="293" t="s">
        <v>126</v>
      </c>
      <c r="F1144" s="325"/>
      <c r="G1144" s="325">
        <v>3</v>
      </c>
      <c r="H1144" s="325" t="s">
        <v>50</v>
      </c>
      <c r="I1144" s="333">
        <v>250000</v>
      </c>
      <c r="J1144" s="325"/>
      <c r="K1144" s="325"/>
      <c r="L1144" s="330">
        <f t="shared" si="95"/>
        <v>750000</v>
      </c>
      <c r="M1144" s="354"/>
      <c r="N1144" s="377"/>
      <c r="O1144" s="384"/>
      <c r="P1144" s="43"/>
    </row>
    <row r="1145" spans="1:16" ht="15.75">
      <c r="A1145" s="296"/>
      <c r="B1145" s="295"/>
      <c r="C1145" s="295"/>
      <c r="D1145" s="295"/>
      <c r="E1145" s="99" t="s">
        <v>156</v>
      </c>
      <c r="F1145" s="325"/>
      <c r="G1145" s="325">
        <v>4</v>
      </c>
      <c r="H1145" s="325" t="s">
        <v>50</v>
      </c>
      <c r="I1145" s="333">
        <v>200000</v>
      </c>
      <c r="J1145" s="325"/>
      <c r="K1145" s="325"/>
      <c r="L1145" s="330"/>
      <c r="M1145" s="354">
        <f>G1145*I1145</f>
        <v>800000</v>
      </c>
      <c r="N1145" s="377"/>
      <c r="O1145" s="384"/>
      <c r="P1145" s="43"/>
    </row>
    <row r="1146" spans="1:16" ht="15.75">
      <c r="A1146" s="296"/>
      <c r="B1146" s="295"/>
      <c r="C1146" s="295"/>
      <c r="D1146" s="295"/>
      <c r="E1146" s="99" t="s">
        <v>129</v>
      </c>
      <c r="F1146" s="325"/>
      <c r="G1146" s="325">
        <v>10</v>
      </c>
      <c r="H1146" s="325" t="s">
        <v>50</v>
      </c>
      <c r="I1146" s="333">
        <v>20000</v>
      </c>
      <c r="J1146" s="325">
        <v>4</v>
      </c>
      <c r="K1146" s="325" t="s">
        <v>50</v>
      </c>
      <c r="L1146" s="330"/>
      <c r="M1146" s="354">
        <f>J1146*I1146*G1146</f>
        <v>800000</v>
      </c>
      <c r="N1146" s="377"/>
      <c r="O1146" s="384"/>
      <c r="P1146" s="43"/>
    </row>
    <row r="1147" spans="1:16" ht="15.75">
      <c r="A1147" s="296"/>
      <c r="B1147" s="295"/>
      <c r="C1147" s="295"/>
      <c r="D1147" s="295"/>
      <c r="E1147" s="99"/>
      <c r="F1147" s="325"/>
      <c r="G1147" s="325"/>
      <c r="H1147" s="325"/>
      <c r="I1147" s="333"/>
      <c r="J1147" s="325"/>
      <c r="K1147" s="325"/>
      <c r="L1147" s="330"/>
      <c r="M1147" s="354"/>
      <c r="N1147" s="377"/>
      <c r="O1147" s="384"/>
      <c r="P1147" s="43"/>
    </row>
    <row r="1148" spans="1:16" ht="15.75">
      <c r="A1148" s="296">
        <v>2</v>
      </c>
      <c r="B1148" s="295">
        <v>2</v>
      </c>
      <c r="C1148" s="295">
        <v>25</v>
      </c>
      <c r="D1148" s="295">
        <v>3</v>
      </c>
      <c r="E1148" s="99" t="s">
        <v>114</v>
      </c>
      <c r="F1148" s="325"/>
      <c r="G1148" s="325"/>
      <c r="H1148" s="325"/>
      <c r="I1148" s="333"/>
      <c r="J1148" s="325"/>
      <c r="K1148" s="325"/>
      <c r="L1148" s="330"/>
      <c r="M1148" s="354">
        <f>SUM(M1149:M1155)</f>
        <v>18000000</v>
      </c>
      <c r="N1148" s="377"/>
      <c r="O1148" s="384"/>
      <c r="P1148" s="43"/>
    </row>
    <row r="1149" spans="1:16" ht="15.75">
      <c r="A1149" s="296"/>
      <c r="B1149" s="295"/>
      <c r="C1149" s="295"/>
      <c r="D1149" s="295"/>
      <c r="E1149" s="99" t="s">
        <v>722</v>
      </c>
      <c r="F1149" s="325"/>
      <c r="G1149" s="325"/>
      <c r="H1149" s="325"/>
      <c r="I1149" s="333"/>
      <c r="J1149" s="325"/>
      <c r="K1149" s="325"/>
      <c r="L1149" s="330"/>
      <c r="M1149" s="354">
        <f>L1150</f>
        <v>9000000</v>
      </c>
      <c r="N1149" s="377"/>
      <c r="O1149" s="384"/>
      <c r="P1149" s="43"/>
    </row>
    <row r="1150" spans="1:16" ht="15.75">
      <c r="A1150" s="296"/>
      <c r="B1150" s="295"/>
      <c r="C1150" s="295"/>
      <c r="D1150" s="295"/>
      <c r="E1150" s="99" t="s">
        <v>723</v>
      </c>
      <c r="F1150" s="325">
        <v>30</v>
      </c>
      <c r="G1150" s="325" t="s">
        <v>721</v>
      </c>
      <c r="H1150" s="325" t="s">
        <v>50</v>
      </c>
      <c r="I1150" s="333">
        <v>300000</v>
      </c>
      <c r="J1150" s="325"/>
      <c r="K1150" s="325"/>
      <c r="L1150" s="330">
        <f>F1150*I1150</f>
        <v>9000000</v>
      </c>
      <c r="M1150" s="354"/>
      <c r="N1150" s="377"/>
      <c r="O1150" s="384"/>
      <c r="P1150" s="43"/>
    </row>
    <row r="1151" spans="1:16" ht="15.75">
      <c r="A1151" s="296"/>
      <c r="B1151" s="295"/>
      <c r="C1151" s="295"/>
      <c r="D1151" s="295"/>
      <c r="E1151" s="99"/>
      <c r="F1151" s="325"/>
      <c r="G1151" s="325"/>
      <c r="H1151" s="325"/>
      <c r="I1151" s="333"/>
      <c r="J1151" s="325"/>
      <c r="K1151" s="325"/>
      <c r="L1151" s="330"/>
      <c r="M1151" s="354"/>
      <c r="N1151" s="377"/>
      <c r="O1151" s="384"/>
      <c r="P1151" s="43"/>
    </row>
    <row r="1152" spans="1:16" ht="15.75">
      <c r="A1152" s="296"/>
      <c r="B1152" s="295"/>
      <c r="C1152" s="295"/>
      <c r="D1152" s="295"/>
      <c r="E1152" s="99"/>
      <c r="F1152" s="325"/>
      <c r="G1152" s="325"/>
      <c r="H1152" s="325"/>
      <c r="I1152" s="333"/>
      <c r="J1152" s="325"/>
      <c r="K1152" s="325"/>
      <c r="L1152" s="330"/>
      <c r="M1152" s="354"/>
      <c r="N1152" s="377"/>
      <c r="O1152" s="384"/>
      <c r="P1152" s="43"/>
    </row>
    <row r="1153" spans="1:16" ht="15.75">
      <c r="A1153" s="296"/>
      <c r="B1153" s="295"/>
      <c r="C1153" s="295"/>
      <c r="D1153" s="295"/>
      <c r="E1153" s="99" t="s">
        <v>1018</v>
      </c>
      <c r="F1153" s="325"/>
      <c r="G1153" s="325"/>
      <c r="H1153" s="325"/>
      <c r="I1153" s="333"/>
      <c r="J1153" s="325"/>
      <c r="K1153" s="325"/>
      <c r="L1153" s="330"/>
      <c r="M1153" s="354">
        <f>L1154</f>
        <v>9000000</v>
      </c>
      <c r="N1153" s="377"/>
      <c r="O1153" s="384"/>
      <c r="P1153" s="43"/>
    </row>
    <row r="1154" spans="1:16" ht="15.75">
      <c r="A1154" s="296"/>
      <c r="B1154" s="295"/>
      <c r="C1154" s="295"/>
      <c r="D1154" s="295"/>
      <c r="E1154" s="99" t="s">
        <v>723</v>
      </c>
      <c r="F1154" s="325">
        <v>30</v>
      </c>
      <c r="G1154" s="325" t="s">
        <v>721</v>
      </c>
      <c r="H1154" s="325" t="s">
        <v>50</v>
      </c>
      <c r="I1154" s="333">
        <v>300000</v>
      </c>
      <c r="J1154" s="325"/>
      <c r="K1154" s="325"/>
      <c r="L1154" s="330">
        <f>F1154*I1154</f>
        <v>9000000</v>
      </c>
      <c r="M1154" s="354"/>
      <c r="N1154" s="377"/>
      <c r="O1154" s="384"/>
      <c r="P1154" s="43"/>
    </row>
    <row r="1155" spans="1:16" ht="15.75">
      <c r="A1155" s="296"/>
      <c r="B1155" s="295"/>
      <c r="C1155" s="295"/>
      <c r="D1155" s="295"/>
      <c r="E1155" s="99"/>
      <c r="F1155" s="325"/>
      <c r="G1155" s="325"/>
      <c r="H1155" s="325"/>
      <c r="I1155" s="333"/>
      <c r="J1155" s="325"/>
      <c r="K1155" s="325"/>
      <c r="L1155" s="330"/>
      <c r="M1155" s="354"/>
      <c r="N1155" s="377"/>
      <c r="O1155" s="384"/>
      <c r="P1155" s="43"/>
    </row>
    <row r="1156" spans="1:16" ht="15.75">
      <c r="A1156" s="296"/>
      <c r="B1156" s="295"/>
      <c r="C1156" s="295"/>
      <c r="D1156" s="295"/>
      <c r="E1156" s="99"/>
      <c r="F1156" s="325"/>
      <c r="G1156" s="325"/>
      <c r="H1156" s="325"/>
      <c r="I1156" s="333"/>
      <c r="J1156" s="325"/>
      <c r="K1156" s="325"/>
      <c r="L1156" s="330"/>
      <c r="M1156" s="354"/>
      <c r="N1156" s="377"/>
      <c r="O1156" s="384"/>
      <c r="P1156" s="43"/>
    </row>
    <row r="1157" spans="1:16" ht="15.75">
      <c r="A1157" s="296"/>
      <c r="B1157" s="295"/>
      <c r="C1157" s="295"/>
      <c r="D1157" s="295"/>
      <c r="E1157" s="99"/>
      <c r="F1157" s="325"/>
      <c r="G1157" s="325"/>
      <c r="H1157" s="325"/>
      <c r="I1157" s="333"/>
      <c r="J1157" s="325"/>
      <c r="K1157" s="325"/>
      <c r="L1157" s="330"/>
      <c r="M1157" s="354"/>
      <c r="N1157" s="377"/>
      <c r="O1157" s="384"/>
      <c r="P1157" s="43"/>
    </row>
    <row r="1158" spans="1:16" ht="15.75">
      <c r="A1158" s="336">
        <v>2</v>
      </c>
      <c r="B1158" s="337">
        <v>3</v>
      </c>
      <c r="C1158" s="337"/>
      <c r="D1158" s="337"/>
      <c r="E1158" s="105" t="s">
        <v>201</v>
      </c>
      <c r="F1158" s="325"/>
      <c r="G1158" s="325"/>
      <c r="H1158" s="325"/>
      <c r="I1158" s="325"/>
      <c r="J1158" s="325"/>
      <c r="K1158" s="325"/>
      <c r="L1158" s="330"/>
      <c r="M1158" s="366">
        <f>M1159+M1173+M1187+M1200+M1206+M1212+M1226++M1238+M1253+M1267+M1281+M1295+M1473+M1487+M1496+M1507+M1516+M1528+M1546+M1558+M1567+M1580+M1589+M1599+M1609+M1537</f>
        <v>382438000</v>
      </c>
      <c r="N1158" s="377"/>
      <c r="O1158" s="384"/>
      <c r="P1158" s="43"/>
    </row>
    <row r="1159" spans="1:16" ht="15.75">
      <c r="A1159" s="296">
        <v>2</v>
      </c>
      <c r="B1159" s="295">
        <v>3</v>
      </c>
      <c r="C1159" s="295">
        <v>1</v>
      </c>
      <c r="D1159" s="295"/>
      <c r="E1159" s="105" t="s">
        <v>579</v>
      </c>
      <c r="F1159" s="325"/>
      <c r="G1159" s="325"/>
      <c r="H1159" s="325"/>
      <c r="I1159" s="325"/>
      <c r="J1159" s="325"/>
      <c r="K1159" s="325"/>
      <c r="L1159" s="330"/>
      <c r="M1159" s="354">
        <f>M1160</f>
        <v>76955000</v>
      </c>
      <c r="N1159" s="377">
        <f>M1159</f>
        <v>76955000</v>
      </c>
      <c r="O1159" s="384"/>
      <c r="P1159" s="43"/>
    </row>
    <row r="1160" spans="1:16" ht="15.75">
      <c r="A1160" s="296">
        <v>2</v>
      </c>
      <c r="B1160" s="295">
        <v>3</v>
      </c>
      <c r="C1160" s="295">
        <v>1</v>
      </c>
      <c r="D1160" s="295">
        <v>2</v>
      </c>
      <c r="E1160" s="99" t="s">
        <v>82</v>
      </c>
      <c r="F1160" s="325"/>
      <c r="G1160" s="325"/>
      <c r="H1160" s="325"/>
      <c r="I1160" s="325"/>
      <c r="J1160" s="325"/>
      <c r="K1160" s="325"/>
      <c r="L1160" s="330"/>
      <c r="M1160" s="354">
        <f>SUM(M1161:M1170)</f>
        <v>76955000</v>
      </c>
      <c r="N1160" s="377">
        <f t="shared" ref="N1160:N1170" si="96">M1160</f>
        <v>76955000</v>
      </c>
      <c r="O1160" s="384"/>
      <c r="P1160" s="43"/>
    </row>
    <row r="1161" spans="1:16" ht="15.75">
      <c r="A1161" s="296"/>
      <c r="B1161" s="295"/>
      <c r="C1161" s="295"/>
      <c r="D1161" s="295"/>
      <c r="E1161" s="293" t="s">
        <v>208</v>
      </c>
      <c r="F1161" s="325"/>
      <c r="G1161" s="325"/>
      <c r="H1161" s="325"/>
      <c r="I1161" s="333"/>
      <c r="J1161" s="325"/>
      <c r="K1161" s="325"/>
      <c r="L1161" s="330"/>
      <c r="M1161" s="354">
        <f>SUM(L1162:L1164)</f>
        <v>475000</v>
      </c>
      <c r="N1161" s="377">
        <f t="shared" si="96"/>
        <v>475000</v>
      </c>
      <c r="O1161" s="384"/>
      <c r="P1161" s="43"/>
    </row>
    <row r="1162" spans="1:16" ht="15.75">
      <c r="A1162" s="296"/>
      <c r="B1162" s="295"/>
      <c r="C1162" s="295"/>
      <c r="D1162" s="295"/>
      <c r="E1162" s="293" t="s">
        <v>124</v>
      </c>
      <c r="F1162" s="325"/>
      <c r="G1162" s="325">
        <v>1</v>
      </c>
      <c r="H1162" s="325" t="s">
        <v>50</v>
      </c>
      <c r="I1162" s="333">
        <v>150000</v>
      </c>
      <c r="J1162" s="325"/>
      <c r="K1162" s="325"/>
      <c r="L1162" s="330">
        <f>G1162*I1162</f>
        <v>150000</v>
      </c>
      <c r="M1162" s="354"/>
      <c r="N1162" s="377">
        <f t="shared" si="96"/>
        <v>0</v>
      </c>
      <c r="O1162" s="384"/>
      <c r="P1162" s="43"/>
    </row>
    <row r="1163" spans="1:16" ht="15.75">
      <c r="A1163" s="296"/>
      <c r="B1163" s="295"/>
      <c r="C1163" s="295"/>
      <c r="D1163" s="295"/>
      <c r="E1163" s="293" t="s">
        <v>125</v>
      </c>
      <c r="F1163" s="325"/>
      <c r="G1163" s="325">
        <v>1</v>
      </c>
      <c r="H1163" s="325" t="s">
        <v>50</v>
      </c>
      <c r="I1163" s="333">
        <v>125000</v>
      </c>
      <c r="J1163" s="325"/>
      <c r="K1163" s="325"/>
      <c r="L1163" s="330">
        <f t="shared" ref="L1163:L1164" si="97">G1163*I1163</f>
        <v>125000</v>
      </c>
      <c r="M1163" s="354"/>
      <c r="N1163" s="377">
        <f t="shared" si="96"/>
        <v>0</v>
      </c>
      <c r="O1163" s="384"/>
      <c r="P1163" s="43"/>
    </row>
    <row r="1164" spans="1:16" ht="15.75">
      <c r="A1164" s="296"/>
      <c r="B1164" s="295"/>
      <c r="C1164" s="295"/>
      <c r="D1164" s="295"/>
      <c r="E1164" s="293" t="s">
        <v>126</v>
      </c>
      <c r="F1164" s="325"/>
      <c r="G1164" s="325">
        <v>2</v>
      </c>
      <c r="H1164" s="325" t="s">
        <v>50</v>
      </c>
      <c r="I1164" s="347">
        <v>100000</v>
      </c>
      <c r="J1164" s="325"/>
      <c r="K1164" s="325"/>
      <c r="L1164" s="330">
        <f t="shared" si="97"/>
        <v>200000</v>
      </c>
      <c r="M1164" s="354"/>
      <c r="N1164" s="377">
        <f t="shared" si="96"/>
        <v>0</v>
      </c>
      <c r="O1164" s="384"/>
      <c r="P1164" s="43"/>
    </row>
    <row r="1165" spans="1:16" ht="15.75">
      <c r="A1165" s="296"/>
      <c r="B1165" s="295"/>
      <c r="C1165" s="295"/>
      <c r="D1165" s="295"/>
      <c r="E1165" s="99" t="s">
        <v>588</v>
      </c>
      <c r="F1165" s="325"/>
      <c r="G1165" s="325">
        <v>5</v>
      </c>
      <c r="H1165" s="325" t="s">
        <v>50</v>
      </c>
      <c r="I1165" s="325">
        <v>18</v>
      </c>
      <c r="J1165" s="325" t="s">
        <v>50</v>
      </c>
      <c r="K1165" s="325">
        <v>12</v>
      </c>
      <c r="L1165" s="330">
        <v>20000</v>
      </c>
      <c r="M1165" s="354">
        <f>L1165*K1165*I1165*G1165</f>
        <v>21600000</v>
      </c>
      <c r="N1165" s="377">
        <f t="shared" si="96"/>
        <v>21600000</v>
      </c>
      <c r="O1165" s="384"/>
      <c r="P1165" s="43"/>
    </row>
    <row r="1166" spans="1:16" ht="15.75">
      <c r="A1166" s="296"/>
      <c r="B1166" s="295"/>
      <c r="C1166" s="295"/>
      <c r="D1166" s="295"/>
      <c r="E1166" s="99" t="s">
        <v>482</v>
      </c>
      <c r="F1166" s="325"/>
      <c r="G1166" s="325"/>
      <c r="H1166" s="325"/>
      <c r="I1166" s="325">
        <v>18</v>
      </c>
      <c r="J1166" s="325" t="s">
        <v>50</v>
      </c>
      <c r="K1166" s="325"/>
      <c r="L1166" s="330">
        <v>100000</v>
      </c>
      <c r="M1166" s="354">
        <f>L1166*I1166</f>
        <v>1800000</v>
      </c>
      <c r="N1166" s="377">
        <f t="shared" si="96"/>
        <v>1800000</v>
      </c>
      <c r="O1166" s="384"/>
      <c r="P1166" s="43"/>
    </row>
    <row r="1167" spans="1:16" ht="15.75">
      <c r="A1167" s="296"/>
      <c r="B1167" s="295"/>
      <c r="C1167" s="295"/>
      <c r="D1167" s="295"/>
      <c r="E1167" s="99" t="s">
        <v>484</v>
      </c>
      <c r="F1167" s="325"/>
      <c r="G1167" s="325"/>
      <c r="H1167" s="325"/>
      <c r="I1167" s="325"/>
      <c r="J1167" s="325"/>
      <c r="K1167" s="325"/>
      <c r="L1167" s="330">
        <v>500000</v>
      </c>
      <c r="M1167" s="354">
        <f>L1167</f>
        <v>500000</v>
      </c>
      <c r="N1167" s="377">
        <f t="shared" si="96"/>
        <v>500000</v>
      </c>
      <c r="O1167" s="384"/>
      <c r="P1167" s="43"/>
    </row>
    <row r="1168" spans="1:16" ht="15.75">
      <c r="A1168" s="296"/>
      <c r="B1168" s="295"/>
      <c r="C1168" s="295"/>
      <c r="D1168" s="295"/>
      <c r="E1168" s="99" t="s">
        <v>483</v>
      </c>
      <c r="F1168" s="325"/>
      <c r="G1168" s="325">
        <v>12</v>
      </c>
      <c r="H1168" s="325" t="s">
        <v>50</v>
      </c>
      <c r="I1168" s="325">
        <v>18</v>
      </c>
      <c r="J1168" s="325" t="s">
        <v>50</v>
      </c>
      <c r="K1168" s="325"/>
      <c r="L1168" s="330">
        <v>200000</v>
      </c>
      <c r="M1168" s="354">
        <f>L1168*I1168*G1168</f>
        <v>43200000</v>
      </c>
      <c r="N1168" s="377">
        <f t="shared" si="96"/>
        <v>43200000</v>
      </c>
      <c r="O1168" s="384"/>
      <c r="P1168" s="43"/>
    </row>
    <row r="1169" spans="1:16" ht="15.75">
      <c r="A1169" s="296"/>
      <c r="B1169" s="295"/>
      <c r="C1169" s="295"/>
      <c r="D1169" s="295"/>
      <c r="E1169" s="99" t="s">
        <v>811</v>
      </c>
      <c r="F1169" s="325"/>
      <c r="G1169" s="325">
        <v>5</v>
      </c>
      <c r="H1169" s="325" t="s">
        <v>50</v>
      </c>
      <c r="I1169" s="325">
        <v>18</v>
      </c>
      <c r="J1169" s="325" t="s">
        <v>50</v>
      </c>
      <c r="K1169" s="325">
        <v>12</v>
      </c>
      <c r="L1169" s="330">
        <v>8500</v>
      </c>
      <c r="M1169" s="354">
        <f>L1169*K1169*I1169*G1169</f>
        <v>9180000</v>
      </c>
      <c r="N1169" s="377">
        <f t="shared" si="96"/>
        <v>9180000</v>
      </c>
      <c r="O1169" s="384"/>
      <c r="P1169" s="43"/>
    </row>
    <row r="1170" spans="1:16" ht="15.75">
      <c r="A1170" s="296"/>
      <c r="B1170" s="295"/>
      <c r="C1170" s="295"/>
      <c r="D1170" s="295"/>
      <c r="E1170" s="99" t="s">
        <v>176</v>
      </c>
      <c r="F1170" s="325"/>
      <c r="G1170" s="325">
        <v>10</v>
      </c>
      <c r="H1170" s="325" t="s">
        <v>50</v>
      </c>
      <c r="I1170" s="325"/>
      <c r="J1170" s="325"/>
      <c r="K1170" s="325"/>
      <c r="L1170" s="330">
        <v>20000</v>
      </c>
      <c r="M1170" s="354">
        <f>L1170*G1170</f>
        <v>200000</v>
      </c>
      <c r="N1170" s="377">
        <f t="shared" si="96"/>
        <v>200000</v>
      </c>
      <c r="O1170" s="384"/>
      <c r="P1170" s="43"/>
    </row>
    <row r="1171" spans="1:16" ht="15.75">
      <c r="A1171" s="296"/>
      <c r="B1171" s="295"/>
      <c r="C1171" s="295"/>
      <c r="D1171" s="295"/>
      <c r="E1171" s="99"/>
      <c r="F1171" s="325"/>
      <c r="G1171" s="325"/>
      <c r="H1171" s="325"/>
      <c r="I1171" s="325"/>
      <c r="J1171" s="325"/>
      <c r="K1171" s="325"/>
      <c r="L1171" s="330"/>
      <c r="M1171" s="354"/>
      <c r="N1171" s="377"/>
      <c r="O1171" s="384"/>
      <c r="P1171" s="43"/>
    </row>
    <row r="1172" spans="1:16" ht="15.75">
      <c r="A1172" s="296"/>
      <c r="B1172" s="295"/>
      <c r="C1172" s="295"/>
      <c r="D1172" s="295"/>
      <c r="E1172" s="99"/>
      <c r="F1172" s="325"/>
      <c r="G1172" s="325"/>
      <c r="H1172" s="325"/>
      <c r="I1172" s="325"/>
      <c r="J1172" s="325"/>
      <c r="K1172" s="325"/>
      <c r="L1172" s="330"/>
      <c r="M1172" s="354"/>
      <c r="N1172" s="377"/>
      <c r="O1172" s="384"/>
      <c r="P1172" s="43"/>
    </row>
    <row r="1173" spans="1:16" ht="15.75">
      <c r="A1173" s="296">
        <v>2</v>
      </c>
      <c r="B1173" s="295">
        <v>3</v>
      </c>
      <c r="C1173" s="295">
        <v>2</v>
      </c>
      <c r="D1173" s="295"/>
      <c r="E1173" s="105" t="s">
        <v>485</v>
      </c>
      <c r="F1173" s="325"/>
      <c r="G1173" s="325"/>
      <c r="H1173" s="325"/>
      <c r="I1173" s="325"/>
      <c r="J1173" s="325"/>
      <c r="K1173" s="325"/>
      <c r="L1173" s="330"/>
      <c r="M1173" s="354">
        <f>M1174</f>
        <v>32385000</v>
      </c>
      <c r="N1173" s="377">
        <f>M1173</f>
        <v>32385000</v>
      </c>
      <c r="O1173" s="384"/>
      <c r="P1173" s="43"/>
    </row>
    <row r="1174" spans="1:16" ht="15.75">
      <c r="A1174" s="296">
        <v>2</v>
      </c>
      <c r="B1174" s="295">
        <v>3</v>
      </c>
      <c r="C1174" s="295">
        <v>2</v>
      </c>
      <c r="D1174" s="295">
        <v>2</v>
      </c>
      <c r="E1174" s="99" t="s">
        <v>82</v>
      </c>
      <c r="F1174" s="325"/>
      <c r="G1174" s="325"/>
      <c r="H1174" s="325"/>
      <c r="I1174" s="325"/>
      <c r="J1174" s="325"/>
      <c r="K1174" s="325"/>
      <c r="L1174" s="330"/>
      <c r="M1174" s="354">
        <f>SUM(M1175:M1184)</f>
        <v>32385000</v>
      </c>
      <c r="N1174" s="377">
        <f t="shared" ref="N1174:N1184" si="98">M1174</f>
        <v>32385000</v>
      </c>
      <c r="O1174" s="384"/>
      <c r="P1174" s="43"/>
    </row>
    <row r="1175" spans="1:16" ht="15.75">
      <c r="A1175" s="296"/>
      <c r="B1175" s="295"/>
      <c r="C1175" s="295"/>
      <c r="D1175" s="295"/>
      <c r="E1175" s="99" t="s">
        <v>208</v>
      </c>
      <c r="F1175" s="325"/>
      <c r="G1175" s="325"/>
      <c r="H1175" s="325"/>
      <c r="I1175" s="325"/>
      <c r="J1175" s="325"/>
      <c r="K1175" s="325"/>
      <c r="L1175" s="330"/>
      <c r="M1175" s="354">
        <f>SUM(L1176:L1178)</f>
        <v>475000</v>
      </c>
      <c r="N1175" s="377">
        <f t="shared" si="98"/>
        <v>475000</v>
      </c>
      <c r="O1175" s="384"/>
      <c r="P1175" s="43"/>
    </row>
    <row r="1176" spans="1:16" ht="15.75">
      <c r="A1176" s="296"/>
      <c r="B1176" s="295"/>
      <c r="C1176" s="295"/>
      <c r="D1176" s="295"/>
      <c r="E1176" s="293" t="s">
        <v>124</v>
      </c>
      <c r="F1176" s="325"/>
      <c r="G1176" s="325">
        <v>1</v>
      </c>
      <c r="H1176" s="325" t="s">
        <v>50</v>
      </c>
      <c r="I1176" s="333">
        <v>150000</v>
      </c>
      <c r="J1176" s="325"/>
      <c r="K1176" s="325"/>
      <c r="L1176" s="330">
        <f>G1176*I1176</f>
        <v>150000</v>
      </c>
      <c r="M1176" s="354"/>
      <c r="N1176" s="377">
        <f t="shared" si="98"/>
        <v>0</v>
      </c>
      <c r="O1176" s="384"/>
      <c r="P1176" s="43"/>
    </row>
    <row r="1177" spans="1:16" ht="15.75">
      <c r="A1177" s="296"/>
      <c r="B1177" s="295"/>
      <c r="C1177" s="295"/>
      <c r="D1177" s="295"/>
      <c r="E1177" s="293" t="s">
        <v>125</v>
      </c>
      <c r="F1177" s="325"/>
      <c r="G1177" s="325">
        <v>1</v>
      </c>
      <c r="H1177" s="325" t="s">
        <v>50</v>
      </c>
      <c r="I1177" s="333">
        <v>125000</v>
      </c>
      <c r="J1177" s="325"/>
      <c r="K1177" s="325"/>
      <c r="L1177" s="330">
        <f t="shared" ref="L1177:L1178" si="99">G1177*I1177</f>
        <v>125000</v>
      </c>
      <c r="M1177" s="354"/>
      <c r="N1177" s="377">
        <f t="shared" si="98"/>
        <v>0</v>
      </c>
      <c r="O1177" s="384"/>
      <c r="P1177" s="43"/>
    </row>
    <row r="1178" spans="1:16" ht="15.75">
      <c r="A1178" s="296"/>
      <c r="B1178" s="295"/>
      <c r="C1178" s="295"/>
      <c r="D1178" s="295"/>
      <c r="E1178" s="293" t="s">
        <v>126</v>
      </c>
      <c r="F1178" s="325"/>
      <c r="G1178" s="325">
        <v>2</v>
      </c>
      <c r="H1178" s="325" t="s">
        <v>50</v>
      </c>
      <c r="I1178" s="333">
        <v>100000</v>
      </c>
      <c r="J1178" s="325"/>
      <c r="K1178" s="325"/>
      <c r="L1178" s="330">
        <f t="shared" si="99"/>
        <v>200000</v>
      </c>
      <c r="M1178" s="354"/>
      <c r="N1178" s="377">
        <f t="shared" si="98"/>
        <v>0</v>
      </c>
      <c r="O1178" s="384"/>
      <c r="P1178" s="43"/>
    </row>
    <row r="1179" spans="1:16" ht="15.75">
      <c r="A1179" s="296"/>
      <c r="B1179" s="295"/>
      <c r="C1179" s="295"/>
      <c r="D1179" s="295"/>
      <c r="E1179" s="99" t="s">
        <v>588</v>
      </c>
      <c r="F1179" s="325"/>
      <c r="G1179" s="325">
        <v>2</v>
      </c>
      <c r="H1179" s="325" t="s">
        <v>50</v>
      </c>
      <c r="I1179" s="325">
        <v>18</v>
      </c>
      <c r="J1179" s="325" t="s">
        <v>50</v>
      </c>
      <c r="K1179" s="325">
        <v>6</v>
      </c>
      <c r="L1179" s="330">
        <v>20000</v>
      </c>
      <c r="M1179" s="354">
        <f>L1179*K1179*I1179*G1179</f>
        <v>4320000</v>
      </c>
      <c r="N1179" s="377">
        <f t="shared" si="98"/>
        <v>4320000</v>
      </c>
      <c r="O1179" s="384"/>
      <c r="P1179" s="43"/>
    </row>
    <row r="1180" spans="1:16" ht="15.75">
      <c r="A1180" s="296"/>
      <c r="B1180" s="295"/>
      <c r="C1180" s="295"/>
      <c r="D1180" s="295"/>
      <c r="E1180" s="99" t="s">
        <v>482</v>
      </c>
      <c r="F1180" s="325"/>
      <c r="G1180" s="325"/>
      <c r="H1180" s="325"/>
      <c r="I1180" s="325">
        <v>18</v>
      </c>
      <c r="J1180" s="325" t="s">
        <v>50</v>
      </c>
      <c r="K1180" s="325"/>
      <c r="L1180" s="330">
        <v>50000</v>
      </c>
      <c r="M1180" s="354">
        <f>L1180*I1180</f>
        <v>900000</v>
      </c>
      <c r="N1180" s="377">
        <f t="shared" si="98"/>
        <v>900000</v>
      </c>
      <c r="O1180" s="384"/>
      <c r="P1180" s="43"/>
    </row>
    <row r="1181" spans="1:16" ht="15.75">
      <c r="A1181" s="296"/>
      <c r="B1181" s="295"/>
      <c r="C1181" s="295"/>
      <c r="D1181" s="295"/>
      <c r="E1181" s="99" t="s">
        <v>484</v>
      </c>
      <c r="F1181" s="325"/>
      <c r="G1181" s="325"/>
      <c r="H1181" s="325"/>
      <c r="I1181" s="325"/>
      <c r="J1181" s="325"/>
      <c r="K1181" s="325"/>
      <c r="L1181" s="330">
        <v>300000</v>
      </c>
      <c r="M1181" s="354">
        <f>L1181</f>
        <v>300000</v>
      </c>
      <c r="N1181" s="377">
        <f t="shared" si="98"/>
        <v>300000</v>
      </c>
      <c r="O1181" s="384"/>
      <c r="P1181" s="43"/>
    </row>
    <row r="1182" spans="1:16" ht="15.75">
      <c r="A1182" s="296"/>
      <c r="B1182" s="295"/>
      <c r="C1182" s="295"/>
      <c r="D1182" s="295"/>
      <c r="E1182" s="99" t="s">
        <v>483</v>
      </c>
      <c r="F1182" s="325"/>
      <c r="G1182" s="325">
        <v>6</v>
      </c>
      <c r="H1182" s="325" t="s">
        <v>50</v>
      </c>
      <c r="I1182" s="325">
        <v>18</v>
      </c>
      <c r="J1182" s="325" t="s">
        <v>50</v>
      </c>
      <c r="K1182" s="325"/>
      <c r="L1182" s="330">
        <v>200000</v>
      </c>
      <c r="M1182" s="354">
        <f>L1182*I1182*G1182</f>
        <v>21600000</v>
      </c>
      <c r="N1182" s="377">
        <f t="shared" si="98"/>
        <v>21600000</v>
      </c>
      <c r="O1182" s="384"/>
      <c r="P1182" s="43"/>
    </row>
    <row r="1183" spans="1:16" ht="15.75">
      <c r="A1183" s="296"/>
      <c r="B1183" s="295"/>
      <c r="C1183" s="295"/>
      <c r="D1183" s="295"/>
      <c r="E1183" s="99" t="s">
        <v>811</v>
      </c>
      <c r="F1183" s="325"/>
      <c r="G1183" s="325">
        <v>5</v>
      </c>
      <c r="H1183" s="325" t="s">
        <v>50</v>
      </c>
      <c r="I1183" s="325">
        <v>18</v>
      </c>
      <c r="J1183" s="325" t="s">
        <v>50</v>
      </c>
      <c r="K1183" s="325">
        <v>6</v>
      </c>
      <c r="L1183" s="330">
        <v>8500</v>
      </c>
      <c r="M1183" s="354">
        <f>L1183*K1183*I1183*G1183</f>
        <v>4590000</v>
      </c>
      <c r="N1183" s="377">
        <f t="shared" si="98"/>
        <v>4590000</v>
      </c>
      <c r="O1183" s="384"/>
      <c r="P1183" s="43"/>
    </row>
    <row r="1184" spans="1:16" ht="15.75">
      <c r="A1184" s="296"/>
      <c r="B1184" s="295"/>
      <c r="C1184" s="295"/>
      <c r="D1184" s="295"/>
      <c r="E1184" s="99" t="s">
        <v>176</v>
      </c>
      <c r="F1184" s="325"/>
      <c r="G1184" s="325">
        <v>10</v>
      </c>
      <c r="H1184" s="325"/>
      <c r="I1184" s="325"/>
      <c r="J1184" s="325"/>
      <c r="K1184" s="325"/>
      <c r="L1184" s="330">
        <v>20000</v>
      </c>
      <c r="M1184" s="354">
        <f>L1184*G1184</f>
        <v>200000</v>
      </c>
      <c r="N1184" s="377">
        <f t="shared" si="98"/>
        <v>200000</v>
      </c>
      <c r="O1184" s="384"/>
      <c r="P1184" s="43"/>
    </row>
    <row r="1185" spans="1:16" ht="15.75">
      <c r="A1185" s="296"/>
      <c r="B1185" s="295"/>
      <c r="C1185" s="295"/>
      <c r="D1185" s="295"/>
      <c r="E1185" s="99"/>
      <c r="F1185" s="325"/>
      <c r="G1185" s="325"/>
      <c r="H1185" s="325"/>
      <c r="I1185" s="325"/>
      <c r="J1185" s="325"/>
      <c r="K1185" s="325"/>
      <c r="L1185" s="330"/>
      <c r="M1185" s="354"/>
      <c r="N1185" s="377"/>
      <c r="O1185" s="384"/>
      <c r="P1185" s="43"/>
    </row>
    <row r="1186" spans="1:16" ht="15.75">
      <c r="A1186" s="296"/>
      <c r="B1186" s="295"/>
      <c r="C1186" s="295"/>
      <c r="D1186" s="295"/>
      <c r="E1186" s="99"/>
      <c r="F1186" s="325"/>
      <c r="G1186" s="325"/>
      <c r="H1186" s="325"/>
      <c r="I1186" s="325"/>
      <c r="J1186" s="325"/>
      <c r="K1186" s="325"/>
      <c r="L1186" s="330"/>
      <c r="M1186" s="354"/>
      <c r="N1186" s="377"/>
      <c r="O1186" s="384"/>
      <c r="P1186" s="43"/>
    </row>
    <row r="1187" spans="1:16" ht="15.75">
      <c r="A1187" s="296">
        <v>2</v>
      </c>
      <c r="B1187" s="295">
        <v>3</v>
      </c>
      <c r="C1187" s="295">
        <v>3</v>
      </c>
      <c r="D1187" s="295"/>
      <c r="E1187" s="964" t="s">
        <v>210</v>
      </c>
      <c r="F1187" s="965"/>
      <c r="G1187" s="965"/>
      <c r="H1187" s="965"/>
      <c r="I1187" s="965"/>
      <c r="J1187" s="965"/>
      <c r="K1187" s="965"/>
      <c r="L1187" s="966"/>
      <c r="M1187" s="354">
        <f>SUM(M1189:M1197)</f>
        <v>9485000</v>
      </c>
      <c r="N1187" s="377"/>
      <c r="O1187" s="384"/>
      <c r="P1187" s="43"/>
    </row>
    <row r="1188" spans="1:16" ht="15.75">
      <c r="A1188" s="296">
        <v>2</v>
      </c>
      <c r="B1188" s="295">
        <v>3</v>
      </c>
      <c r="C1188" s="295">
        <v>3</v>
      </c>
      <c r="D1188" s="295">
        <v>2</v>
      </c>
      <c r="E1188" s="99" t="s">
        <v>82</v>
      </c>
      <c r="F1188" s="325"/>
      <c r="G1188" s="325"/>
      <c r="H1188" s="325"/>
      <c r="I1188" s="325"/>
      <c r="J1188" s="325"/>
      <c r="K1188" s="325"/>
      <c r="L1188" s="330"/>
      <c r="M1188" s="354">
        <f>M1187</f>
        <v>9485000</v>
      </c>
      <c r="N1188" s="377"/>
      <c r="O1188" s="384"/>
      <c r="P1188" s="43"/>
    </row>
    <row r="1189" spans="1:16" ht="15.75">
      <c r="A1189" s="296"/>
      <c r="B1189" s="295"/>
      <c r="C1189" s="295"/>
      <c r="D1189" s="295"/>
      <c r="E1189" s="293" t="s">
        <v>208</v>
      </c>
      <c r="F1189" s="325"/>
      <c r="G1189" s="325"/>
      <c r="H1189" s="325"/>
      <c r="I1189" s="333"/>
      <c r="J1189" s="325"/>
      <c r="K1189" s="325"/>
      <c r="L1189" s="330"/>
      <c r="M1189" s="354">
        <f>SUM(L1190:L1193)</f>
        <v>735000</v>
      </c>
      <c r="N1189" s="377"/>
      <c r="O1189" s="384"/>
      <c r="P1189" s="43"/>
    </row>
    <row r="1190" spans="1:16" ht="15.75">
      <c r="A1190" s="296"/>
      <c r="B1190" s="295"/>
      <c r="C1190" s="295"/>
      <c r="D1190" s="295"/>
      <c r="E1190" s="293" t="s">
        <v>123</v>
      </c>
      <c r="F1190" s="325"/>
      <c r="G1190" s="325">
        <v>1</v>
      </c>
      <c r="H1190" s="325" t="s">
        <v>50</v>
      </c>
      <c r="I1190" s="333">
        <v>160000</v>
      </c>
      <c r="J1190" s="325"/>
      <c r="K1190" s="325"/>
      <c r="L1190" s="330">
        <f>G1190*I1190</f>
        <v>160000</v>
      </c>
      <c r="M1190" s="354"/>
      <c r="N1190" s="377"/>
      <c r="O1190" s="384"/>
      <c r="P1190" s="43"/>
    </row>
    <row r="1191" spans="1:16" ht="15.75">
      <c r="A1191" s="296"/>
      <c r="B1191" s="295"/>
      <c r="C1191" s="295"/>
      <c r="D1191" s="295"/>
      <c r="E1191" s="293" t="s">
        <v>124</v>
      </c>
      <c r="F1191" s="325"/>
      <c r="G1191" s="325">
        <v>1</v>
      </c>
      <c r="H1191" s="325" t="s">
        <v>50</v>
      </c>
      <c r="I1191" s="333">
        <v>150000</v>
      </c>
      <c r="J1191" s="325"/>
      <c r="K1191" s="325"/>
      <c r="L1191" s="330">
        <f t="shared" ref="L1191:L1193" si="100">G1191*I1191</f>
        <v>150000</v>
      </c>
      <c r="M1191" s="354"/>
      <c r="N1191" s="377"/>
      <c r="O1191" s="384"/>
      <c r="P1191" s="43"/>
    </row>
    <row r="1192" spans="1:16" ht="15.75">
      <c r="A1192" s="296"/>
      <c r="B1192" s="295"/>
      <c r="C1192" s="295"/>
      <c r="D1192" s="295"/>
      <c r="E1192" s="99" t="s">
        <v>125</v>
      </c>
      <c r="F1192" s="325"/>
      <c r="G1192" s="325">
        <v>1</v>
      </c>
      <c r="H1192" s="325" t="s">
        <v>50</v>
      </c>
      <c r="I1192" s="333">
        <v>125000</v>
      </c>
      <c r="J1192" s="325"/>
      <c r="K1192" s="325"/>
      <c r="L1192" s="330">
        <f t="shared" si="100"/>
        <v>125000</v>
      </c>
      <c r="M1192" s="354"/>
      <c r="N1192" s="377"/>
      <c r="O1192" s="384"/>
      <c r="P1192" s="43"/>
    </row>
    <row r="1193" spans="1:16" ht="15.75">
      <c r="A1193" s="296"/>
      <c r="B1193" s="295"/>
      <c r="C1193" s="295"/>
      <c r="D1193" s="295"/>
      <c r="E1193" s="99" t="s">
        <v>126</v>
      </c>
      <c r="F1193" s="325"/>
      <c r="G1193" s="325">
        <v>3</v>
      </c>
      <c r="H1193" s="325" t="s">
        <v>50</v>
      </c>
      <c r="I1193" s="333">
        <v>100000</v>
      </c>
      <c r="J1193" s="325"/>
      <c r="K1193" s="325"/>
      <c r="L1193" s="330">
        <f t="shared" si="100"/>
        <v>300000</v>
      </c>
      <c r="M1193" s="354"/>
      <c r="N1193" s="377"/>
      <c r="O1193" s="384"/>
      <c r="P1193" s="43"/>
    </row>
    <row r="1194" spans="1:16" ht="15.75">
      <c r="A1194" s="296"/>
      <c r="B1194" s="295"/>
      <c r="C1194" s="295"/>
      <c r="D1194" s="295"/>
      <c r="E1194" s="99" t="s">
        <v>131</v>
      </c>
      <c r="F1194" s="325"/>
      <c r="G1194" s="325">
        <v>10</v>
      </c>
      <c r="H1194" s="325" t="s">
        <v>50</v>
      </c>
      <c r="I1194" s="325"/>
      <c r="J1194" s="325"/>
      <c r="K1194" s="325"/>
      <c r="L1194" s="330">
        <v>50000</v>
      </c>
      <c r="M1194" s="354">
        <f>L1194*G1194</f>
        <v>500000</v>
      </c>
      <c r="N1194" s="377"/>
      <c r="O1194" s="384"/>
      <c r="P1194" s="43"/>
    </row>
    <row r="1195" spans="1:16" ht="15.75">
      <c r="A1195" s="296"/>
      <c r="B1195" s="295"/>
      <c r="C1195" s="295"/>
      <c r="D1195" s="295"/>
      <c r="E1195" s="99" t="s">
        <v>130</v>
      </c>
      <c r="F1195" s="325"/>
      <c r="G1195" s="325">
        <v>28</v>
      </c>
      <c r="H1195" s="325" t="s">
        <v>50</v>
      </c>
      <c r="I1195" s="325">
        <v>10</v>
      </c>
      <c r="J1195" s="325"/>
      <c r="K1195" s="325"/>
      <c r="L1195" s="330">
        <v>20000</v>
      </c>
      <c r="M1195" s="354">
        <f>L1195*I1195*G1195</f>
        <v>5600000</v>
      </c>
      <c r="N1195" s="377"/>
      <c r="O1195" s="384"/>
      <c r="P1195" s="43"/>
    </row>
    <row r="1196" spans="1:16" ht="15.75">
      <c r="A1196" s="296"/>
      <c r="B1196" s="295"/>
      <c r="C1196" s="295"/>
      <c r="D1196" s="295"/>
      <c r="E1196" s="99" t="s">
        <v>880</v>
      </c>
      <c r="F1196" s="325"/>
      <c r="G1196" s="325">
        <v>1</v>
      </c>
      <c r="H1196" s="325" t="s">
        <v>50</v>
      </c>
      <c r="I1196" s="325"/>
      <c r="J1196" s="325"/>
      <c r="K1196" s="325"/>
      <c r="L1196" s="330">
        <v>100000</v>
      </c>
      <c r="M1196" s="354">
        <f>L1196*G1196</f>
        <v>100000</v>
      </c>
      <c r="N1196" s="377"/>
      <c r="O1196" s="384"/>
      <c r="P1196" s="43"/>
    </row>
    <row r="1197" spans="1:16" ht="15.75">
      <c r="A1197" s="296"/>
      <c r="B1197" s="295"/>
      <c r="C1197" s="295"/>
      <c r="D1197" s="295"/>
      <c r="E1197" s="99" t="s">
        <v>879</v>
      </c>
      <c r="F1197" s="325"/>
      <c r="G1197" s="325">
        <v>30</v>
      </c>
      <c r="H1197" s="325" t="s">
        <v>50</v>
      </c>
      <c r="I1197" s="325">
        <v>10</v>
      </c>
      <c r="J1197" s="325"/>
      <c r="K1197" s="325"/>
      <c r="L1197" s="330">
        <v>8500</v>
      </c>
      <c r="M1197" s="354">
        <f>L1197*I1197*G1197</f>
        <v>2550000</v>
      </c>
      <c r="N1197" s="377"/>
      <c r="O1197" s="384"/>
      <c r="P1197" s="43"/>
    </row>
    <row r="1198" spans="1:16" ht="15.75">
      <c r="A1198" s="296"/>
      <c r="B1198" s="295"/>
      <c r="C1198" s="295"/>
      <c r="D1198" s="295"/>
      <c r="E1198" s="99"/>
      <c r="F1198" s="325"/>
      <c r="G1198" s="325"/>
      <c r="H1198" s="325"/>
      <c r="I1198" s="325"/>
      <c r="J1198" s="325"/>
      <c r="K1198" s="325"/>
      <c r="L1198" s="330"/>
      <c r="M1198" s="354"/>
      <c r="N1198" s="377"/>
      <c r="O1198" s="384"/>
      <c r="P1198" s="43"/>
    </row>
    <row r="1199" spans="1:16" ht="15.75">
      <c r="A1199" s="296"/>
      <c r="B1199" s="295"/>
      <c r="C1199" s="295"/>
      <c r="D1199" s="295"/>
      <c r="E1199" s="99"/>
      <c r="F1199" s="325"/>
      <c r="G1199" s="325"/>
      <c r="H1199" s="325"/>
      <c r="I1199" s="325"/>
      <c r="J1199" s="325"/>
      <c r="K1199" s="325"/>
      <c r="L1199" s="330"/>
      <c r="M1199" s="354"/>
      <c r="N1199" s="377"/>
      <c r="O1199" s="384"/>
      <c r="P1199" s="43"/>
    </row>
    <row r="1200" spans="1:16" ht="15.75">
      <c r="A1200" s="296">
        <v>2</v>
      </c>
      <c r="B1200" s="295">
        <v>3</v>
      </c>
      <c r="C1200" s="295">
        <v>4</v>
      </c>
      <c r="D1200" s="295"/>
      <c r="E1200" s="105" t="s">
        <v>591</v>
      </c>
      <c r="F1200" s="325"/>
      <c r="G1200" s="325"/>
      <c r="H1200" s="325"/>
      <c r="I1200" s="325"/>
      <c r="J1200" s="325"/>
      <c r="K1200" s="325"/>
      <c r="L1200" s="330"/>
      <c r="M1200" s="354">
        <f>M1201</f>
        <v>7200000</v>
      </c>
      <c r="N1200" s="377"/>
      <c r="O1200" s="384"/>
      <c r="P1200" s="43"/>
    </row>
    <row r="1201" spans="1:16" ht="15.75">
      <c r="A1201" s="296">
        <v>2</v>
      </c>
      <c r="B1201" s="295">
        <v>3</v>
      </c>
      <c r="C1201" s="295">
        <v>4</v>
      </c>
      <c r="D1201" s="295">
        <v>2</v>
      </c>
      <c r="E1201" s="99" t="s">
        <v>82</v>
      </c>
      <c r="F1201" s="325"/>
      <c r="G1201" s="325"/>
      <c r="H1201" s="325"/>
      <c r="I1201" s="325"/>
      <c r="J1201" s="325"/>
      <c r="K1201" s="325"/>
      <c r="L1201" s="330"/>
      <c r="M1201" s="354">
        <f>SUM(M1202:M1203)</f>
        <v>7200000</v>
      </c>
      <c r="N1201" s="377"/>
      <c r="O1201" s="384"/>
      <c r="P1201" s="43"/>
    </row>
    <row r="1202" spans="1:16" ht="15.75">
      <c r="A1202" s="296"/>
      <c r="B1202" s="295"/>
      <c r="C1202" s="295"/>
      <c r="D1202" s="295"/>
      <c r="E1202" s="99" t="s">
        <v>495</v>
      </c>
      <c r="F1202" s="325"/>
      <c r="G1202" s="325">
        <v>7</v>
      </c>
      <c r="H1202" s="325" t="s">
        <v>50</v>
      </c>
      <c r="I1202" s="325"/>
      <c r="J1202" s="325"/>
      <c r="K1202" s="325"/>
      <c r="L1202" s="330">
        <v>1000000</v>
      </c>
      <c r="M1202" s="354">
        <f>L1202*G1202</f>
        <v>7000000</v>
      </c>
      <c r="N1202" s="377"/>
      <c r="O1202" s="384"/>
      <c r="P1202" s="43"/>
    </row>
    <row r="1203" spans="1:16" ht="15.75">
      <c r="A1203" s="296"/>
      <c r="B1203" s="295"/>
      <c r="C1203" s="295"/>
      <c r="D1203" s="295"/>
      <c r="E1203" s="99" t="s">
        <v>176</v>
      </c>
      <c r="F1203" s="325"/>
      <c r="G1203" s="325">
        <v>10</v>
      </c>
      <c r="H1203" s="325" t="s">
        <v>50</v>
      </c>
      <c r="I1203" s="325"/>
      <c r="J1203" s="325"/>
      <c r="K1203" s="325"/>
      <c r="L1203" s="330">
        <v>20000</v>
      </c>
      <c r="M1203" s="354">
        <f>L1203*G1203</f>
        <v>200000</v>
      </c>
      <c r="N1203" s="377"/>
      <c r="O1203" s="384"/>
      <c r="P1203" s="43"/>
    </row>
    <row r="1204" spans="1:16" ht="15.75">
      <c r="A1204" s="296"/>
      <c r="B1204" s="295"/>
      <c r="C1204" s="295"/>
      <c r="D1204" s="295"/>
      <c r="E1204" s="99"/>
      <c r="F1204" s="325"/>
      <c r="G1204" s="325"/>
      <c r="H1204" s="325"/>
      <c r="I1204" s="325"/>
      <c r="J1204" s="325"/>
      <c r="K1204" s="325"/>
      <c r="L1204" s="330"/>
      <c r="M1204" s="354"/>
      <c r="N1204" s="377"/>
      <c r="O1204" s="384"/>
      <c r="P1204" s="43"/>
    </row>
    <row r="1205" spans="1:16" ht="15.75">
      <c r="A1205" s="296"/>
      <c r="B1205" s="295"/>
      <c r="C1205" s="295"/>
      <c r="D1205" s="295"/>
      <c r="E1205" s="99"/>
      <c r="F1205" s="325"/>
      <c r="G1205" s="325"/>
      <c r="H1205" s="325"/>
      <c r="I1205" s="325"/>
      <c r="J1205" s="325"/>
      <c r="K1205" s="325"/>
      <c r="L1205" s="330"/>
      <c r="M1205" s="354"/>
      <c r="N1205" s="377"/>
      <c r="O1205" s="384"/>
      <c r="P1205" s="43"/>
    </row>
    <row r="1206" spans="1:16" ht="15.75">
      <c r="A1206" s="296">
        <v>2</v>
      </c>
      <c r="B1206" s="295">
        <v>3</v>
      </c>
      <c r="C1206" s="295">
        <v>5</v>
      </c>
      <c r="D1206" s="295"/>
      <c r="E1206" s="964" t="s">
        <v>496</v>
      </c>
      <c r="F1206" s="965"/>
      <c r="G1206" s="965"/>
      <c r="H1206" s="965"/>
      <c r="I1206" s="965"/>
      <c r="J1206" s="965"/>
      <c r="K1206" s="965"/>
      <c r="L1206" s="966"/>
      <c r="M1206" s="354">
        <f>M1207</f>
        <v>7240000</v>
      </c>
      <c r="N1206" s="377"/>
      <c r="O1206" s="384"/>
      <c r="P1206" s="43"/>
    </row>
    <row r="1207" spans="1:16" ht="15.75">
      <c r="A1207" s="296">
        <v>2</v>
      </c>
      <c r="B1207" s="295">
        <v>3</v>
      </c>
      <c r="C1207" s="295">
        <v>5</v>
      </c>
      <c r="D1207" s="295">
        <v>2</v>
      </c>
      <c r="E1207" s="99" t="s">
        <v>82</v>
      </c>
      <c r="F1207" s="325"/>
      <c r="G1207" s="325"/>
      <c r="H1207" s="325"/>
      <c r="I1207" s="325"/>
      <c r="J1207" s="325"/>
      <c r="K1207" s="325"/>
      <c r="L1207" s="330"/>
      <c r="M1207" s="354">
        <f>SUM(M1208:M1209)</f>
        <v>7240000</v>
      </c>
      <c r="N1207" s="377"/>
      <c r="O1207" s="384"/>
      <c r="P1207" s="43"/>
    </row>
    <row r="1208" spans="1:16" ht="15.75">
      <c r="A1208" s="296"/>
      <c r="B1208" s="295"/>
      <c r="C1208" s="295"/>
      <c r="D1208" s="295"/>
      <c r="E1208" s="99" t="s">
        <v>804</v>
      </c>
      <c r="F1208" s="325"/>
      <c r="G1208" s="325">
        <v>7</v>
      </c>
      <c r="H1208" s="325" t="s">
        <v>50</v>
      </c>
      <c r="I1208" s="325"/>
      <c r="J1208" s="325"/>
      <c r="K1208" s="325"/>
      <c r="L1208" s="330">
        <v>1000000</v>
      </c>
      <c r="M1208" s="354">
        <f>L1208*G1208</f>
        <v>7000000</v>
      </c>
      <c r="N1208" s="377"/>
      <c r="O1208" s="384"/>
      <c r="P1208" s="43"/>
    </row>
    <row r="1209" spans="1:16" ht="15.75">
      <c r="A1209" s="296"/>
      <c r="B1209" s="295"/>
      <c r="C1209" s="295"/>
      <c r="D1209" s="295"/>
      <c r="E1209" s="99" t="s">
        <v>590</v>
      </c>
      <c r="F1209" s="325"/>
      <c r="G1209" s="325">
        <v>12</v>
      </c>
      <c r="H1209" s="325" t="s">
        <v>50</v>
      </c>
      <c r="I1209" s="325"/>
      <c r="J1209" s="325"/>
      <c r="K1209" s="325"/>
      <c r="L1209" s="330">
        <v>20000</v>
      </c>
      <c r="M1209" s="354">
        <f>L1209*G1209</f>
        <v>240000</v>
      </c>
      <c r="N1209" s="377"/>
      <c r="O1209" s="384"/>
      <c r="P1209" s="43"/>
    </row>
    <row r="1210" spans="1:16" ht="15.75">
      <c r="A1210" s="296"/>
      <c r="B1210" s="295"/>
      <c r="C1210" s="295"/>
      <c r="D1210" s="295"/>
      <c r="E1210" s="99"/>
      <c r="F1210" s="325"/>
      <c r="G1210" s="325"/>
      <c r="H1210" s="325"/>
      <c r="I1210" s="325"/>
      <c r="J1210" s="325"/>
      <c r="K1210" s="325"/>
      <c r="L1210" s="330"/>
      <c r="M1210" s="354"/>
      <c r="N1210" s="377"/>
      <c r="O1210" s="384"/>
      <c r="P1210" s="43"/>
    </row>
    <row r="1211" spans="1:16" ht="15.75">
      <c r="A1211" s="296"/>
      <c r="B1211" s="295"/>
      <c r="C1211" s="295"/>
      <c r="D1211" s="295"/>
      <c r="E1211" s="99"/>
      <c r="F1211" s="325"/>
      <c r="G1211" s="325"/>
      <c r="H1211" s="325"/>
      <c r="I1211" s="325"/>
      <c r="J1211" s="325"/>
      <c r="K1211" s="325"/>
      <c r="L1211" s="330"/>
      <c r="M1211" s="354"/>
      <c r="N1211" s="377"/>
      <c r="O1211" s="384"/>
      <c r="P1211" s="43"/>
    </row>
    <row r="1212" spans="1:16" ht="15.75">
      <c r="A1212" s="296">
        <v>2</v>
      </c>
      <c r="B1212" s="295">
        <v>3</v>
      </c>
      <c r="C1212" s="295">
        <v>6</v>
      </c>
      <c r="D1212" s="295"/>
      <c r="E1212" s="964" t="s">
        <v>567</v>
      </c>
      <c r="F1212" s="965"/>
      <c r="G1212" s="965"/>
      <c r="H1212" s="965"/>
      <c r="I1212" s="965"/>
      <c r="J1212" s="965"/>
      <c r="K1212" s="965"/>
      <c r="L1212" s="966"/>
      <c r="M1212" s="354">
        <f>M1213</f>
        <v>3603000</v>
      </c>
      <c r="N1212" s="377"/>
      <c r="O1212" s="384"/>
      <c r="P1212" s="43"/>
    </row>
    <row r="1213" spans="1:16" ht="15.75">
      <c r="A1213" s="296">
        <v>2</v>
      </c>
      <c r="B1213" s="295">
        <v>3</v>
      </c>
      <c r="C1213" s="295">
        <v>6</v>
      </c>
      <c r="D1213" s="295">
        <v>2</v>
      </c>
      <c r="E1213" s="99" t="s">
        <v>82</v>
      </c>
      <c r="F1213" s="325"/>
      <c r="G1213" s="325"/>
      <c r="H1213" s="325"/>
      <c r="I1213" s="325"/>
      <c r="J1213" s="325"/>
      <c r="K1213" s="325"/>
      <c r="L1213" s="330"/>
      <c r="M1213" s="354">
        <f>SUM(M1214:M1223)</f>
        <v>3603000</v>
      </c>
      <c r="N1213" s="377"/>
      <c r="O1213" s="384"/>
      <c r="P1213" s="43"/>
    </row>
    <row r="1214" spans="1:16" ht="15.75">
      <c r="A1214" s="296"/>
      <c r="B1214" s="295"/>
      <c r="C1214" s="295"/>
      <c r="D1214" s="295"/>
      <c r="E1214" s="99" t="s">
        <v>208</v>
      </c>
      <c r="F1214" s="325"/>
      <c r="G1214" s="325"/>
      <c r="H1214" s="325"/>
      <c r="I1214" s="325"/>
      <c r="J1214" s="325"/>
      <c r="K1214" s="325"/>
      <c r="L1214" s="330"/>
      <c r="M1214" s="354">
        <f>SUM(L1215:L1218)</f>
        <v>525000</v>
      </c>
      <c r="N1214" s="377"/>
      <c r="O1214" s="384"/>
      <c r="P1214" s="43"/>
    </row>
    <row r="1215" spans="1:16" ht="15.75">
      <c r="A1215" s="296"/>
      <c r="B1215" s="295"/>
      <c r="C1215" s="295"/>
      <c r="D1215" s="295"/>
      <c r="E1215" s="99" t="s">
        <v>123</v>
      </c>
      <c r="F1215" s="325"/>
      <c r="G1215" s="325">
        <v>1</v>
      </c>
      <c r="H1215" s="325" t="s">
        <v>50</v>
      </c>
      <c r="I1215" s="330">
        <v>150000</v>
      </c>
      <c r="J1215" s="325"/>
      <c r="K1215" s="325"/>
      <c r="L1215" s="330">
        <f>G1215*I1215</f>
        <v>150000</v>
      </c>
      <c r="M1215" s="354"/>
      <c r="N1215" s="377"/>
      <c r="O1215" s="384"/>
      <c r="P1215" s="43"/>
    </row>
    <row r="1216" spans="1:16" ht="15.75">
      <c r="A1216" s="296"/>
      <c r="B1216" s="295"/>
      <c r="C1216" s="295"/>
      <c r="D1216" s="295"/>
      <c r="E1216" s="99" t="s">
        <v>124</v>
      </c>
      <c r="F1216" s="325"/>
      <c r="G1216" s="325">
        <v>1</v>
      </c>
      <c r="H1216" s="325" t="s">
        <v>50</v>
      </c>
      <c r="I1216" s="330">
        <v>125000</v>
      </c>
      <c r="J1216" s="325"/>
      <c r="K1216" s="325"/>
      <c r="L1216" s="330">
        <f t="shared" ref="L1216:L1218" si="101">G1216*I1216</f>
        <v>125000</v>
      </c>
      <c r="M1216" s="354"/>
      <c r="N1216" s="377"/>
      <c r="O1216" s="384"/>
      <c r="P1216" s="43"/>
    </row>
    <row r="1217" spans="1:16" ht="15.75">
      <c r="A1217" s="296"/>
      <c r="B1217" s="295"/>
      <c r="C1217" s="295"/>
      <c r="D1217" s="295"/>
      <c r="E1217" s="99" t="s">
        <v>125</v>
      </c>
      <c r="F1217" s="325"/>
      <c r="G1217" s="325">
        <v>1</v>
      </c>
      <c r="H1217" s="325" t="s">
        <v>50</v>
      </c>
      <c r="I1217" s="330">
        <v>100000</v>
      </c>
      <c r="J1217" s="325"/>
      <c r="K1217" s="325"/>
      <c r="L1217" s="330">
        <f t="shared" si="101"/>
        <v>100000</v>
      </c>
      <c r="M1217" s="354"/>
      <c r="N1217" s="377"/>
      <c r="O1217" s="384"/>
      <c r="P1217" s="43"/>
    </row>
    <row r="1218" spans="1:16" ht="15.75">
      <c r="A1218" s="296"/>
      <c r="B1218" s="295"/>
      <c r="C1218" s="295"/>
      <c r="D1218" s="295"/>
      <c r="E1218" s="99" t="s">
        <v>126</v>
      </c>
      <c r="F1218" s="325"/>
      <c r="G1218" s="325">
        <v>2</v>
      </c>
      <c r="H1218" s="325" t="s">
        <v>50</v>
      </c>
      <c r="I1218" s="330">
        <v>75000</v>
      </c>
      <c r="J1218" s="325"/>
      <c r="K1218" s="325"/>
      <c r="L1218" s="330">
        <f t="shared" si="101"/>
        <v>150000</v>
      </c>
      <c r="M1218" s="354"/>
      <c r="N1218" s="377"/>
      <c r="O1218" s="384"/>
      <c r="P1218" s="43"/>
    </row>
    <row r="1219" spans="1:16" ht="15.75">
      <c r="A1219" s="296"/>
      <c r="B1219" s="295"/>
      <c r="C1219" s="295"/>
      <c r="D1219" s="295"/>
      <c r="E1219" s="99" t="s">
        <v>131</v>
      </c>
      <c r="F1219" s="325"/>
      <c r="G1219" s="325">
        <v>2</v>
      </c>
      <c r="H1219" s="325" t="s">
        <v>50</v>
      </c>
      <c r="I1219" s="325"/>
      <c r="J1219" s="325"/>
      <c r="K1219" s="325"/>
      <c r="L1219" s="330">
        <v>100000</v>
      </c>
      <c r="M1219" s="354">
        <f>L1219*G1219</f>
        <v>200000</v>
      </c>
      <c r="N1219" s="377"/>
      <c r="O1219" s="384"/>
      <c r="P1219" s="43"/>
    </row>
    <row r="1220" spans="1:16" ht="15.75">
      <c r="A1220" s="296"/>
      <c r="B1220" s="295"/>
      <c r="C1220" s="295"/>
      <c r="D1220" s="295"/>
      <c r="E1220" s="99" t="s">
        <v>127</v>
      </c>
      <c r="F1220" s="325"/>
      <c r="G1220" s="325"/>
      <c r="H1220" s="325"/>
      <c r="I1220" s="325"/>
      <c r="J1220" s="325"/>
      <c r="K1220" s="325"/>
      <c r="L1220" s="330"/>
      <c r="M1220" s="354">
        <v>100000</v>
      </c>
      <c r="N1220" s="377"/>
      <c r="O1220" s="384"/>
      <c r="P1220" s="43"/>
    </row>
    <row r="1221" spans="1:16" ht="15.75">
      <c r="A1221" s="296"/>
      <c r="B1221" s="295"/>
      <c r="C1221" s="295"/>
      <c r="D1221" s="295"/>
      <c r="E1221" s="99" t="s">
        <v>128</v>
      </c>
      <c r="F1221" s="325"/>
      <c r="G1221" s="325"/>
      <c r="H1221" s="325"/>
      <c r="I1221" s="325"/>
      <c r="J1221" s="325"/>
      <c r="K1221" s="325"/>
      <c r="L1221" s="330"/>
      <c r="M1221" s="354">
        <v>100000</v>
      </c>
      <c r="N1221" s="377"/>
      <c r="O1221" s="384"/>
      <c r="P1221" s="43"/>
    </row>
    <row r="1222" spans="1:16" ht="15.75">
      <c r="A1222" s="296"/>
      <c r="B1222" s="295"/>
      <c r="C1222" s="295"/>
      <c r="D1222" s="295"/>
      <c r="E1222" s="99" t="s">
        <v>568</v>
      </c>
      <c r="F1222" s="325"/>
      <c r="G1222" s="325">
        <v>1</v>
      </c>
      <c r="H1222" s="325" t="s">
        <v>50</v>
      </c>
      <c r="I1222" s="325">
        <v>726</v>
      </c>
      <c r="J1222" s="325" t="s">
        <v>803</v>
      </c>
      <c r="K1222" s="325"/>
      <c r="L1222" s="330">
        <v>3000</v>
      </c>
      <c r="M1222" s="354">
        <f>L1222*I1222*G1222</f>
        <v>2178000</v>
      </c>
      <c r="N1222" s="377"/>
      <c r="O1222" s="384"/>
      <c r="P1222" s="43"/>
    </row>
    <row r="1223" spans="1:16" ht="15.75">
      <c r="A1223" s="296"/>
      <c r="B1223" s="295"/>
      <c r="C1223" s="295"/>
      <c r="D1223" s="295"/>
      <c r="E1223" s="99" t="s">
        <v>212</v>
      </c>
      <c r="F1223" s="325"/>
      <c r="G1223" s="325">
        <v>1</v>
      </c>
      <c r="H1223" s="325" t="s">
        <v>50</v>
      </c>
      <c r="I1223" s="325">
        <v>25</v>
      </c>
      <c r="J1223" s="325"/>
      <c r="K1223" s="325"/>
      <c r="L1223" s="330">
        <v>20000</v>
      </c>
      <c r="M1223" s="354">
        <f>L1223*I1223*G1223</f>
        <v>500000</v>
      </c>
      <c r="N1223" s="377"/>
      <c r="O1223" s="384"/>
      <c r="P1223" s="43"/>
    </row>
    <row r="1224" spans="1:16" ht="15.75">
      <c r="A1224" s="296"/>
      <c r="B1224" s="295"/>
      <c r="C1224" s="295"/>
      <c r="D1224" s="295"/>
      <c r="E1224" s="99"/>
      <c r="F1224" s="325"/>
      <c r="G1224" s="325"/>
      <c r="H1224" s="325"/>
      <c r="I1224" s="325"/>
      <c r="J1224" s="325"/>
      <c r="K1224" s="325"/>
      <c r="L1224" s="330"/>
      <c r="M1224" s="354"/>
      <c r="N1224" s="377"/>
      <c r="O1224" s="384"/>
      <c r="P1224" s="43"/>
    </row>
    <row r="1225" spans="1:16" ht="15.75">
      <c r="A1225" s="296"/>
      <c r="B1225" s="295"/>
      <c r="C1225" s="295"/>
      <c r="D1225" s="295"/>
      <c r="E1225" s="99"/>
      <c r="F1225" s="325"/>
      <c r="G1225" s="325"/>
      <c r="H1225" s="325"/>
      <c r="I1225" s="325"/>
      <c r="J1225" s="325"/>
      <c r="K1225" s="325"/>
      <c r="L1225" s="330"/>
      <c r="M1225" s="354"/>
      <c r="N1225" s="377"/>
      <c r="O1225" s="384"/>
      <c r="P1225" s="43"/>
    </row>
    <row r="1226" spans="1:16" ht="15.75">
      <c r="A1226" s="290">
        <v>2</v>
      </c>
      <c r="B1226" s="291">
        <v>3</v>
      </c>
      <c r="C1226" s="291">
        <v>7</v>
      </c>
      <c r="D1226" s="291"/>
      <c r="E1226" s="964" t="s">
        <v>597</v>
      </c>
      <c r="F1226" s="965"/>
      <c r="G1226" s="965"/>
      <c r="H1226" s="965"/>
      <c r="I1226" s="965"/>
      <c r="J1226" s="965"/>
      <c r="K1226" s="965"/>
      <c r="L1226" s="966"/>
      <c r="M1226" s="354">
        <f>M1227</f>
        <v>45930000</v>
      </c>
      <c r="N1226" s="375"/>
      <c r="O1226" s="384"/>
      <c r="P1226" s="43"/>
    </row>
    <row r="1227" spans="1:16" ht="15.75">
      <c r="A1227" s="290">
        <v>2</v>
      </c>
      <c r="B1227" s="291">
        <v>3</v>
      </c>
      <c r="C1227" s="291">
        <v>7</v>
      </c>
      <c r="D1227" s="291">
        <v>2</v>
      </c>
      <c r="E1227" s="99" t="s">
        <v>82</v>
      </c>
      <c r="F1227" s="325"/>
      <c r="G1227" s="325"/>
      <c r="H1227" s="325"/>
      <c r="I1227" s="325"/>
      <c r="J1227" s="325"/>
      <c r="K1227" s="325"/>
      <c r="L1227" s="341"/>
      <c r="M1227" s="354">
        <f>SUM(M1228:M1235)</f>
        <v>45930000</v>
      </c>
      <c r="N1227" s="375"/>
      <c r="O1227" s="384"/>
      <c r="P1227" s="43"/>
    </row>
    <row r="1228" spans="1:16" ht="15.75">
      <c r="A1228" s="290"/>
      <c r="B1228" s="291"/>
      <c r="C1228" s="291"/>
      <c r="D1228" s="291"/>
      <c r="E1228" s="99" t="s">
        <v>224</v>
      </c>
      <c r="F1228" s="325"/>
      <c r="G1228" s="325"/>
      <c r="H1228" s="325"/>
      <c r="I1228" s="325"/>
      <c r="J1228" s="325"/>
      <c r="K1228" s="325"/>
      <c r="L1228" s="341"/>
      <c r="M1228" s="354">
        <f>SUM(L1229:L1231)</f>
        <v>650000</v>
      </c>
      <c r="N1228" s="375"/>
      <c r="O1228" s="384"/>
      <c r="P1228" s="43"/>
    </row>
    <row r="1229" spans="1:16" ht="15.75">
      <c r="A1229" s="290"/>
      <c r="B1229" s="291"/>
      <c r="C1229" s="291"/>
      <c r="D1229" s="291"/>
      <c r="E1229" s="99" t="s">
        <v>124</v>
      </c>
      <c r="F1229" s="325"/>
      <c r="G1229" s="325">
        <v>1</v>
      </c>
      <c r="H1229" s="325" t="s">
        <v>50</v>
      </c>
      <c r="I1229" s="330">
        <v>200000</v>
      </c>
      <c r="J1229" s="325"/>
      <c r="K1229" s="325"/>
      <c r="L1229" s="341">
        <f>G1229*I1229</f>
        <v>200000</v>
      </c>
      <c r="M1229" s="354"/>
      <c r="N1229" s="375"/>
      <c r="O1229" s="384"/>
      <c r="P1229" s="43"/>
    </row>
    <row r="1230" spans="1:16" ht="15.75">
      <c r="A1230" s="290"/>
      <c r="B1230" s="291"/>
      <c r="C1230" s="291"/>
      <c r="D1230" s="291"/>
      <c r="E1230" s="99" t="s">
        <v>125</v>
      </c>
      <c r="F1230" s="325"/>
      <c r="G1230" s="325">
        <v>1</v>
      </c>
      <c r="H1230" s="325" t="s">
        <v>50</v>
      </c>
      <c r="I1230" s="330">
        <v>150000</v>
      </c>
      <c r="J1230" s="325"/>
      <c r="K1230" s="325"/>
      <c r="L1230" s="341">
        <f t="shared" ref="L1230:L1231" si="102">G1230*I1230</f>
        <v>150000</v>
      </c>
      <c r="M1230" s="354"/>
      <c r="N1230" s="375"/>
      <c r="O1230" s="384"/>
      <c r="P1230" s="43"/>
    </row>
    <row r="1231" spans="1:16" ht="15.75">
      <c r="A1231" s="290"/>
      <c r="B1231" s="291"/>
      <c r="C1231" s="291"/>
      <c r="D1231" s="291"/>
      <c r="E1231" s="99" t="s">
        <v>126</v>
      </c>
      <c r="F1231" s="325"/>
      <c r="G1231" s="325">
        <v>3</v>
      </c>
      <c r="H1231" s="325" t="s">
        <v>50</v>
      </c>
      <c r="I1231" s="330">
        <v>100000</v>
      </c>
      <c r="J1231" s="325"/>
      <c r="K1231" s="325"/>
      <c r="L1231" s="341">
        <f t="shared" si="102"/>
        <v>300000</v>
      </c>
      <c r="M1231" s="354"/>
      <c r="N1231" s="375"/>
      <c r="O1231" s="384"/>
      <c r="P1231" s="43"/>
    </row>
    <row r="1232" spans="1:16" ht="15.75">
      <c r="A1232" s="290"/>
      <c r="B1232" s="291"/>
      <c r="C1232" s="291"/>
      <c r="D1232" s="291"/>
      <c r="E1232" s="99" t="s">
        <v>592</v>
      </c>
      <c r="F1232" s="325"/>
      <c r="G1232" s="325">
        <v>6</v>
      </c>
      <c r="H1232" s="325" t="s">
        <v>50</v>
      </c>
      <c r="I1232" s="325">
        <v>18</v>
      </c>
      <c r="J1232" s="325" t="s">
        <v>50</v>
      </c>
      <c r="K1232" s="325">
        <v>12</v>
      </c>
      <c r="L1232" s="341">
        <v>20000</v>
      </c>
      <c r="M1232" s="354">
        <f>L1232*K1232*I1232*G1232</f>
        <v>25920000</v>
      </c>
      <c r="N1232" s="375"/>
      <c r="O1232" s="384"/>
      <c r="P1232" s="43"/>
    </row>
    <row r="1233" spans="1:16" ht="15.75">
      <c r="A1233" s="290"/>
      <c r="B1233" s="291"/>
      <c r="C1233" s="291"/>
      <c r="D1233" s="291"/>
      <c r="E1233" s="99" t="s">
        <v>127</v>
      </c>
      <c r="F1233" s="325"/>
      <c r="G1233" s="325"/>
      <c r="H1233" s="325"/>
      <c r="I1233" s="325"/>
      <c r="J1233" s="325"/>
      <c r="K1233" s="325"/>
      <c r="L1233" s="341"/>
      <c r="M1233" s="354">
        <v>400000</v>
      </c>
      <c r="N1233" s="375"/>
      <c r="O1233" s="384"/>
      <c r="P1233" s="43"/>
    </row>
    <row r="1234" spans="1:16" ht="15.75">
      <c r="A1234" s="290"/>
      <c r="B1234" s="291"/>
      <c r="C1234" s="291"/>
      <c r="D1234" s="291"/>
      <c r="E1234" s="99" t="s">
        <v>796</v>
      </c>
      <c r="F1234" s="325"/>
      <c r="G1234" s="325">
        <v>10</v>
      </c>
      <c r="H1234" s="325" t="s">
        <v>50</v>
      </c>
      <c r="I1234" s="325">
        <v>18</v>
      </c>
      <c r="J1234" s="325" t="s">
        <v>50</v>
      </c>
      <c r="K1234" s="325">
        <v>12</v>
      </c>
      <c r="L1234" s="341">
        <v>8500</v>
      </c>
      <c r="M1234" s="354">
        <f>L1234*K1234*I1234*G1234</f>
        <v>18360000</v>
      </c>
      <c r="N1234" s="375"/>
      <c r="O1234" s="384"/>
      <c r="P1234" s="43"/>
    </row>
    <row r="1235" spans="1:16" ht="15.75">
      <c r="A1235" s="290"/>
      <c r="B1235" s="291"/>
      <c r="C1235" s="291"/>
      <c r="D1235" s="291"/>
      <c r="E1235" s="99" t="s">
        <v>128</v>
      </c>
      <c r="F1235" s="325"/>
      <c r="G1235" s="325"/>
      <c r="H1235" s="325"/>
      <c r="I1235" s="325"/>
      <c r="J1235" s="325"/>
      <c r="K1235" s="325">
        <v>12</v>
      </c>
      <c r="L1235" s="341">
        <v>50000</v>
      </c>
      <c r="M1235" s="354">
        <f>L1235*K1235</f>
        <v>600000</v>
      </c>
      <c r="N1235" s="375"/>
      <c r="O1235" s="384"/>
      <c r="P1235" s="43"/>
    </row>
    <row r="1236" spans="1:16" ht="15.75">
      <c r="A1236" s="290"/>
      <c r="B1236" s="291"/>
      <c r="C1236" s="291"/>
      <c r="D1236" s="291"/>
      <c r="E1236" s="99"/>
      <c r="F1236" s="325"/>
      <c r="G1236" s="325"/>
      <c r="H1236" s="325"/>
      <c r="I1236" s="325"/>
      <c r="J1236" s="325"/>
      <c r="K1236" s="325"/>
      <c r="L1236" s="341"/>
      <c r="M1236" s="354"/>
      <c r="N1236" s="375"/>
      <c r="O1236" s="384"/>
      <c r="P1236" s="43"/>
    </row>
    <row r="1237" spans="1:16" ht="15.75">
      <c r="A1237" s="296"/>
      <c r="B1237" s="295"/>
      <c r="C1237" s="295"/>
      <c r="D1237" s="295"/>
      <c r="E1237" s="99"/>
      <c r="F1237" s="325"/>
      <c r="G1237" s="325"/>
      <c r="H1237" s="325"/>
      <c r="I1237" s="325"/>
      <c r="J1237" s="325"/>
      <c r="K1237" s="325"/>
      <c r="L1237" s="330"/>
      <c r="M1237" s="354"/>
      <c r="N1237" s="377"/>
      <c r="O1237" s="384"/>
      <c r="P1237" s="43"/>
    </row>
    <row r="1238" spans="1:16" ht="15.75">
      <c r="A1238" s="290">
        <v>2</v>
      </c>
      <c r="B1238" s="291">
        <v>3</v>
      </c>
      <c r="C1238" s="291">
        <v>8</v>
      </c>
      <c r="D1238" s="291"/>
      <c r="E1238" s="964" t="s">
        <v>716</v>
      </c>
      <c r="F1238" s="965"/>
      <c r="G1238" s="965"/>
      <c r="H1238" s="965"/>
      <c r="I1238" s="965"/>
      <c r="J1238" s="965"/>
      <c r="K1238" s="965"/>
      <c r="L1238" s="966"/>
      <c r="M1238" s="354">
        <f>M1239</f>
        <v>38150000</v>
      </c>
      <c r="N1238" s="375"/>
      <c r="O1238" s="384"/>
      <c r="P1238" s="43"/>
    </row>
    <row r="1239" spans="1:16" ht="15.75">
      <c r="A1239" s="290">
        <v>2</v>
      </c>
      <c r="B1239" s="291">
        <v>3</v>
      </c>
      <c r="C1239" s="291">
        <v>8</v>
      </c>
      <c r="D1239" s="291">
        <v>2</v>
      </c>
      <c r="E1239" s="99" t="s">
        <v>82</v>
      </c>
      <c r="F1239" s="325"/>
      <c r="G1239" s="325"/>
      <c r="H1239" s="325"/>
      <c r="I1239" s="325"/>
      <c r="J1239" s="325"/>
      <c r="K1239" s="325"/>
      <c r="L1239" s="341"/>
      <c r="M1239" s="354">
        <f>SUM(M1240:M1250)</f>
        <v>38150000</v>
      </c>
      <c r="N1239" s="375"/>
      <c r="O1239" s="384"/>
      <c r="P1239" s="43"/>
    </row>
    <row r="1240" spans="1:16" ht="15.75">
      <c r="A1240" s="290"/>
      <c r="B1240" s="291"/>
      <c r="C1240" s="291"/>
      <c r="D1240" s="291"/>
      <c r="E1240" s="99" t="s">
        <v>224</v>
      </c>
      <c r="F1240" s="325"/>
      <c r="G1240" s="325"/>
      <c r="H1240" s="325"/>
      <c r="I1240" s="325"/>
      <c r="J1240" s="325"/>
      <c r="K1240" s="325"/>
      <c r="L1240" s="341"/>
      <c r="M1240" s="354">
        <f>SUM(L1241:L1243)</f>
        <v>675000</v>
      </c>
      <c r="N1240" s="375"/>
      <c r="O1240" s="384"/>
      <c r="P1240" s="43"/>
    </row>
    <row r="1241" spans="1:16" ht="15.75">
      <c r="A1241" s="290"/>
      <c r="B1241" s="291"/>
      <c r="C1241" s="291"/>
      <c r="D1241" s="291"/>
      <c r="E1241" s="99" t="s">
        <v>124</v>
      </c>
      <c r="F1241" s="325"/>
      <c r="G1241" s="325">
        <v>1</v>
      </c>
      <c r="H1241" s="325" t="s">
        <v>50</v>
      </c>
      <c r="I1241" s="330">
        <v>150000</v>
      </c>
      <c r="J1241" s="325"/>
      <c r="K1241" s="325"/>
      <c r="L1241" s="341">
        <f>G1241*I1241</f>
        <v>150000</v>
      </c>
      <c r="M1241" s="354"/>
      <c r="N1241" s="375"/>
      <c r="O1241" s="384"/>
      <c r="P1241" s="43"/>
    </row>
    <row r="1242" spans="1:16" ht="15.75">
      <c r="A1242" s="290"/>
      <c r="B1242" s="291"/>
      <c r="C1242" s="291"/>
      <c r="D1242" s="291"/>
      <c r="E1242" s="99" t="s">
        <v>125</v>
      </c>
      <c r="F1242" s="325"/>
      <c r="G1242" s="325">
        <v>1</v>
      </c>
      <c r="H1242" s="325" t="s">
        <v>50</v>
      </c>
      <c r="I1242" s="330">
        <v>125000</v>
      </c>
      <c r="J1242" s="325"/>
      <c r="K1242" s="325"/>
      <c r="L1242" s="341">
        <f t="shared" ref="L1242:L1243" si="103">G1242*I1242</f>
        <v>125000</v>
      </c>
      <c r="M1242" s="354"/>
      <c r="N1242" s="375"/>
      <c r="O1242" s="384"/>
      <c r="P1242" s="43"/>
    </row>
    <row r="1243" spans="1:16" ht="15.75">
      <c r="A1243" s="290"/>
      <c r="B1243" s="291"/>
      <c r="C1243" s="291"/>
      <c r="D1243" s="291"/>
      <c r="E1243" s="99" t="s">
        <v>126</v>
      </c>
      <c r="F1243" s="325"/>
      <c r="G1243" s="325">
        <v>4</v>
      </c>
      <c r="H1243" s="325" t="s">
        <v>50</v>
      </c>
      <c r="I1243" s="330">
        <v>100000</v>
      </c>
      <c r="J1243" s="325"/>
      <c r="K1243" s="325"/>
      <c r="L1243" s="341">
        <f t="shared" si="103"/>
        <v>400000</v>
      </c>
      <c r="M1243" s="354"/>
      <c r="N1243" s="375"/>
      <c r="O1243" s="384"/>
      <c r="P1243" s="43"/>
    </row>
    <row r="1244" spans="1:16" ht="15.75">
      <c r="A1244" s="290"/>
      <c r="B1244" s="291"/>
      <c r="C1244" s="291"/>
      <c r="D1244" s="291"/>
      <c r="E1244" s="99" t="s">
        <v>131</v>
      </c>
      <c r="F1244" s="325"/>
      <c r="G1244" s="325"/>
      <c r="H1244" s="325"/>
      <c r="I1244" s="325"/>
      <c r="J1244" s="325">
        <v>2</v>
      </c>
      <c r="K1244" s="325" t="s">
        <v>50</v>
      </c>
      <c r="L1244" s="341">
        <v>200000</v>
      </c>
      <c r="M1244" s="354">
        <f>J1244*L1244</f>
        <v>400000</v>
      </c>
      <c r="N1244" s="375"/>
      <c r="O1244" s="384"/>
      <c r="P1244" s="43"/>
    </row>
    <row r="1245" spans="1:16" ht="15.75">
      <c r="A1245" s="290"/>
      <c r="B1245" s="291"/>
      <c r="C1245" s="291"/>
      <c r="D1245" s="291"/>
      <c r="E1245" s="99" t="s">
        <v>130</v>
      </c>
      <c r="F1245" s="325"/>
      <c r="G1245" s="325"/>
      <c r="H1245" s="325"/>
      <c r="I1245" s="325"/>
      <c r="J1245" s="325">
        <v>50</v>
      </c>
      <c r="K1245" s="325" t="s">
        <v>50</v>
      </c>
      <c r="L1245" s="341">
        <v>20000</v>
      </c>
      <c r="M1245" s="354">
        <f>J1245*L1245</f>
        <v>1000000</v>
      </c>
      <c r="N1245" s="375"/>
      <c r="O1245" s="384"/>
      <c r="P1245" s="43"/>
    </row>
    <row r="1246" spans="1:16" ht="15.75">
      <c r="A1246" s="290"/>
      <c r="B1246" s="291"/>
      <c r="C1246" s="291"/>
      <c r="D1246" s="291"/>
      <c r="E1246" s="99" t="s">
        <v>593</v>
      </c>
      <c r="F1246" s="325"/>
      <c r="G1246" s="325"/>
      <c r="H1246" s="325"/>
      <c r="I1246" s="325"/>
      <c r="J1246" s="325">
        <v>50</v>
      </c>
      <c r="K1246" s="325" t="s">
        <v>50</v>
      </c>
      <c r="L1246" s="341">
        <v>50000</v>
      </c>
      <c r="M1246" s="354">
        <f>J1246*L1246</f>
        <v>2500000</v>
      </c>
      <c r="N1246" s="375"/>
      <c r="O1246" s="384"/>
      <c r="P1246" s="43"/>
    </row>
    <row r="1247" spans="1:16" ht="15.75">
      <c r="A1247" s="290"/>
      <c r="B1247" s="291"/>
      <c r="C1247" s="291"/>
      <c r="D1247" s="291"/>
      <c r="E1247" s="99" t="s">
        <v>127</v>
      </c>
      <c r="F1247" s="325"/>
      <c r="G1247" s="325"/>
      <c r="H1247" s="325"/>
      <c r="I1247" s="325"/>
      <c r="J1247" s="325"/>
      <c r="K1247" s="325"/>
      <c r="L1247" s="341"/>
      <c r="M1247" s="354">
        <v>500000</v>
      </c>
      <c r="N1247" s="375"/>
      <c r="O1247" s="384"/>
      <c r="P1247" s="43"/>
    </row>
    <row r="1248" spans="1:16" ht="15.75">
      <c r="A1248" s="290"/>
      <c r="B1248" s="291"/>
      <c r="C1248" s="291"/>
      <c r="D1248" s="291"/>
      <c r="E1248" s="99" t="s">
        <v>225</v>
      </c>
      <c r="F1248" s="325"/>
      <c r="G1248" s="325"/>
      <c r="H1248" s="325"/>
      <c r="I1248" s="325"/>
      <c r="J1248" s="325">
        <v>50</v>
      </c>
      <c r="K1248" s="325" t="s">
        <v>50</v>
      </c>
      <c r="L1248" s="341">
        <v>20000</v>
      </c>
      <c r="M1248" s="354">
        <f>J1248*L1248</f>
        <v>1000000</v>
      </c>
      <c r="N1248" s="375"/>
      <c r="O1248" s="384"/>
      <c r="P1248" s="43"/>
    </row>
    <row r="1249" spans="1:16" ht="15.75">
      <c r="A1249" s="290"/>
      <c r="B1249" s="291"/>
      <c r="C1249" s="291"/>
      <c r="D1249" s="291"/>
      <c r="E1249" s="99" t="s">
        <v>128</v>
      </c>
      <c r="F1249" s="325"/>
      <c r="G1249" s="325"/>
      <c r="H1249" s="325"/>
      <c r="I1249" s="325"/>
      <c r="J1249" s="325"/>
      <c r="K1249" s="325"/>
      <c r="L1249" s="341"/>
      <c r="M1249" s="354">
        <v>200000</v>
      </c>
      <c r="N1249" s="375"/>
      <c r="O1249" s="384"/>
      <c r="P1249" s="43"/>
    </row>
    <row r="1250" spans="1:16" ht="15.75">
      <c r="A1250" s="290"/>
      <c r="B1250" s="291"/>
      <c r="C1250" s="291"/>
      <c r="D1250" s="291"/>
      <c r="E1250" s="99" t="s">
        <v>583</v>
      </c>
      <c r="F1250" s="325"/>
      <c r="G1250" s="325"/>
      <c r="H1250" s="325"/>
      <c r="I1250" s="325"/>
      <c r="J1250" s="325">
        <v>85</v>
      </c>
      <c r="K1250" s="325" t="s">
        <v>50</v>
      </c>
      <c r="L1250" s="341">
        <v>375000</v>
      </c>
      <c r="M1250" s="354">
        <f>J1250*L1250</f>
        <v>31875000</v>
      </c>
      <c r="N1250" s="375"/>
      <c r="O1250" s="384"/>
      <c r="P1250" s="43"/>
    </row>
    <row r="1251" spans="1:16" ht="15.75">
      <c r="A1251" s="296"/>
      <c r="B1251" s="295"/>
      <c r="C1251" s="295"/>
      <c r="D1251" s="295"/>
      <c r="E1251" s="99"/>
      <c r="F1251" s="325"/>
      <c r="G1251" s="325"/>
      <c r="H1251" s="325"/>
      <c r="I1251" s="325"/>
      <c r="J1251" s="325"/>
      <c r="K1251" s="325"/>
      <c r="L1251" s="330"/>
      <c r="M1251" s="354"/>
      <c r="N1251" s="377"/>
      <c r="O1251" s="384"/>
      <c r="P1251" s="43"/>
    </row>
    <row r="1252" spans="1:16" ht="15.75">
      <c r="A1252" s="296"/>
      <c r="B1252" s="295"/>
      <c r="C1252" s="295"/>
      <c r="D1252" s="295"/>
      <c r="E1252" s="99"/>
      <c r="F1252" s="325"/>
      <c r="G1252" s="325"/>
      <c r="H1252" s="325"/>
      <c r="I1252" s="325"/>
      <c r="J1252" s="325"/>
      <c r="K1252" s="325"/>
      <c r="L1252" s="330"/>
      <c r="M1252" s="354"/>
      <c r="N1252" s="377"/>
      <c r="O1252" s="384"/>
      <c r="P1252" s="43"/>
    </row>
    <row r="1253" spans="1:16" ht="15.75">
      <c r="A1253" s="290">
        <v>2</v>
      </c>
      <c r="B1253" s="291">
        <v>3</v>
      </c>
      <c r="C1253" s="291">
        <v>9</v>
      </c>
      <c r="D1253" s="291"/>
      <c r="E1253" s="977" t="s">
        <v>802</v>
      </c>
      <c r="F1253" s="978"/>
      <c r="G1253" s="978"/>
      <c r="H1253" s="978"/>
      <c r="I1253" s="978"/>
      <c r="J1253" s="978"/>
      <c r="K1253" s="978"/>
      <c r="L1253" s="979"/>
      <c r="M1253" s="354">
        <f>M1254</f>
        <v>7975000</v>
      </c>
      <c r="N1253" s="375"/>
      <c r="O1253" s="384"/>
      <c r="P1253" s="43"/>
    </row>
    <row r="1254" spans="1:16" ht="15.75">
      <c r="A1254" s="290">
        <v>2</v>
      </c>
      <c r="B1254" s="291">
        <v>3</v>
      </c>
      <c r="C1254" s="291">
        <v>9</v>
      </c>
      <c r="D1254" s="291">
        <v>2</v>
      </c>
      <c r="E1254" s="99" t="s">
        <v>82</v>
      </c>
      <c r="F1254" s="325"/>
      <c r="G1254" s="325"/>
      <c r="H1254" s="325"/>
      <c r="I1254" s="325"/>
      <c r="J1254" s="325"/>
      <c r="K1254" s="325"/>
      <c r="L1254" s="341"/>
      <c r="M1254" s="354">
        <f>SUM(M1255:M1264)</f>
        <v>7975000</v>
      </c>
      <c r="N1254" s="375"/>
      <c r="O1254" s="384"/>
      <c r="P1254" s="43"/>
    </row>
    <row r="1255" spans="1:16" ht="15.75">
      <c r="A1255" s="290"/>
      <c r="B1255" s="291"/>
      <c r="C1255" s="291"/>
      <c r="D1255" s="291"/>
      <c r="E1255" s="99" t="s">
        <v>224</v>
      </c>
      <c r="F1255" s="325"/>
      <c r="G1255" s="325"/>
      <c r="H1255" s="325"/>
      <c r="I1255" s="325"/>
      <c r="J1255" s="325"/>
      <c r="K1255" s="325"/>
      <c r="L1255" s="341"/>
      <c r="M1255" s="354">
        <f>SUM(L1256:L1258)</f>
        <v>575000</v>
      </c>
      <c r="N1255" s="375"/>
      <c r="O1255" s="384"/>
      <c r="P1255" s="43"/>
    </row>
    <row r="1256" spans="1:16" ht="15.75">
      <c r="A1256" s="290"/>
      <c r="B1256" s="291"/>
      <c r="C1256" s="291"/>
      <c r="D1256" s="291"/>
      <c r="E1256" s="99" t="s">
        <v>479</v>
      </c>
      <c r="F1256" s="325"/>
      <c r="G1256" s="325">
        <v>1</v>
      </c>
      <c r="H1256" s="325" t="s">
        <v>50</v>
      </c>
      <c r="I1256" s="330">
        <v>150000</v>
      </c>
      <c r="J1256" s="325"/>
      <c r="K1256" s="325"/>
      <c r="L1256" s="341">
        <f>G1256*I1256</f>
        <v>150000</v>
      </c>
      <c r="M1256" s="354"/>
      <c r="N1256" s="375"/>
      <c r="O1256" s="384"/>
      <c r="P1256" s="43"/>
    </row>
    <row r="1257" spans="1:16" ht="15.75">
      <c r="A1257" s="290"/>
      <c r="B1257" s="291"/>
      <c r="C1257" s="291"/>
      <c r="D1257" s="291"/>
      <c r="E1257" s="99" t="s">
        <v>480</v>
      </c>
      <c r="F1257" s="325"/>
      <c r="G1257" s="325">
        <v>1</v>
      </c>
      <c r="H1257" s="325" t="s">
        <v>50</v>
      </c>
      <c r="I1257" s="330">
        <v>125000</v>
      </c>
      <c r="J1257" s="325"/>
      <c r="K1257" s="325"/>
      <c r="L1257" s="341">
        <f t="shared" ref="L1257:L1258" si="104">G1257*I1257</f>
        <v>125000</v>
      </c>
      <c r="M1257" s="354"/>
      <c r="N1257" s="375"/>
      <c r="O1257" s="384"/>
      <c r="P1257" s="43"/>
    </row>
    <row r="1258" spans="1:16" ht="15.75">
      <c r="A1258" s="290"/>
      <c r="B1258" s="291"/>
      <c r="C1258" s="291"/>
      <c r="D1258" s="291"/>
      <c r="E1258" s="99" t="s">
        <v>481</v>
      </c>
      <c r="F1258" s="325"/>
      <c r="G1258" s="325">
        <v>3</v>
      </c>
      <c r="H1258" s="325" t="s">
        <v>50</v>
      </c>
      <c r="I1258" s="330">
        <v>100000</v>
      </c>
      <c r="J1258" s="325"/>
      <c r="K1258" s="325"/>
      <c r="L1258" s="341">
        <f t="shared" si="104"/>
        <v>300000</v>
      </c>
      <c r="M1258" s="354"/>
      <c r="N1258" s="375"/>
      <c r="O1258" s="384"/>
      <c r="P1258" s="43"/>
    </row>
    <row r="1259" spans="1:16" ht="15.75">
      <c r="A1259" s="290"/>
      <c r="B1259" s="291"/>
      <c r="C1259" s="291"/>
      <c r="D1259" s="291"/>
      <c r="E1259" s="99" t="s">
        <v>130</v>
      </c>
      <c r="F1259" s="325"/>
      <c r="G1259" s="325"/>
      <c r="H1259" s="325"/>
      <c r="I1259" s="325"/>
      <c r="J1259" s="325">
        <v>40</v>
      </c>
      <c r="K1259" s="325" t="s">
        <v>50</v>
      </c>
      <c r="L1259" s="341">
        <v>20000</v>
      </c>
      <c r="M1259" s="354">
        <f>J1259*L1259</f>
        <v>800000</v>
      </c>
      <c r="N1259" s="375"/>
      <c r="O1259" s="384"/>
      <c r="P1259" s="43"/>
    </row>
    <row r="1260" spans="1:16" ht="15.75">
      <c r="A1260" s="290"/>
      <c r="B1260" s="291"/>
      <c r="C1260" s="291"/>
      <c r="D1260" s="291"/>
      <c r="E1260" s="99" t="s">
        <v>131</v>
      </c>
      <c r="F1260" s="325"/>
      <c r="G1260" s="325"/>
      <c r="H1260" s="325"/>
      <c r="I1260" s="325"/>
      <c r="J1260" s="325">
        <v>1</v>
      </c>
      <c r="K1260" s="325" t="s">
        <v>50</v>
      </c>
      <c r="L1260" s="341">
        <v>200000</v>
      </c>
      <c r="M1260" s="354">
        <f>J1260*L1260</f>
        <v>200000</v>
      </c>
      <c r="N1260" s="375"/>
      <c r="O1260" s="384"/>
      <c r="P1260" s="43"/>
    </row>
    <row r="1261" spans="1:16" ht="15.75">
      <c r="A1261" s="290"/>
      <c r="B1261" s="291"/>
      <c r="C1261" s="291"/>
      <c r="D1261" s="291"/>
      <c r="E1261" s="99" t="s">
        <v>127</v>
      </c>
      <c r="F1261" s="325"/>
      <c r="G1261" s="325"/>
      <c r="H1261" s="325"/>
      <c r="I1261" s="325"/>
      <c r="J1261" s="325"/>
      <c r="K1261" s="325"/>
      <c r="L1261" s="341"/>
      <c r="M1261" s="354">
        <v>250000</v>
      </c>
      <c r="N1261" s="375"/>
      <c r="O1261" s="384"/>
      <c r="P1261" s="43"/>
    </row>
    <row r="1262" spans="1:16" ht="15.75">
      <c r="A1262" s="290"/>
      <c r="B1262" s="291"/>
      <c r="C1262" s="291"/>
      <c r="D1262" s="291"/>
      <c r="E1262" s="293" t="s">
        <v>225</v>
      </c>
      <c r="F1262" s="325"/>
      <c r="G1262" s="325"/>
      <c r="H1262" s="325"/>
      <c r="I1262" s="325"/>
      <c r="J1262" s="325">
        <v>50</v>
      </c>
      <c r="K1262" s="325" t="s">
        <v>50</v>
      </c>
      <c r="L1262" s="330">
        <v>20000</v>
      </c>
      <c r="M1262" s="354">
        <f>J1262*L1262</f>
        <v>1000000</v>
      </c>
      <c r="N1262" s="375"/>
      <c r="O1262" s="384"/>
      <c r="P1262" s="43"/>
    </row>
    <row r="1263" spans="1:16" ht="15.75">
      <c r="A1263" s="290"/>
      <c r="B1263" s="291"/>
      <c r="C1263" s="291"/>
      <c r="D1263" s="291"/>
      <c r="E1263" s="293" t="s">
        <v>128</v>
      </c>
      <c r="F1263" s="325"/>
      <c r="G1263" s="325"/>
      <c r="H1263" s="325"/>
      <c r="I1263" s="325"/>
      <c r="J1263" s="325"/>
      <c r="K1263" s="325"/>
      <c r="L1263" s="330"/>
      <c r="M1263" s="354">
        <v>150000</v>
      </c>
      <c r="N1263" s="375"/>
      <c r="O1263" s="384"/>
      <c r="P1263" s="43"/>
    </row>
    <row r="1264" spans="1:16" ht="15.75">
      <c r="A1264" s="290"/>
      <c r="B1264" s="291"/>
      <c r="C1264" s="291"/>
      <c r="D1264" s="291"/>
      <c r="E1264" s="293" t="s">
        <v>231</v>
      </c>
      <c r="F1264" s="325"/>
      <c r="G1264" s="325"/>
      <c r="H1264" s="325"/>
      <c r="I1264" s="325"/>
      <c r="J1264" s="325">
        <v>50</v>
      </c>
      <c r="K1264" s="325" t="s">
        <v>50</v>
      </c>
      <c r="L1264" s="330">
        <v>100000</v>
      </c>
      <c r="M1264" s="354">
        <f>J1264*L1264</f>
        <v>5000000</v>
      </c>
      <c r="N1264" s="375"/>
      <c r="O1264" s="384"/>
      <c r="P1264" s="43"/>
    </row>
    <row r="1265" spans="1:16" ht="15.75">
      <c r="A1265" s="290"/>
      <c r="B1265" s="291"/>
      <c r="C1265" s="291"/>
      <c r="D1265" s="291"/>
      <c r="E1265" s="293"/>
      <c r="F1265" s="325"/>
      <c r="G1265" s="325"/>
      <c r="H1265" s="325"/>
      <c r="I1265" s="325"/>
      <c r="J1265" s="325"/>
      <c r="K1265" s="325"/>
      <c r="L1265" s="330"/>
      <c r="M1265" s="354"/>
      <c r="N1265" s="375"/>
      <c r="O1265" s="384"/>
      <c r="P1265" s="43"/>
    </row>
    <row r="1266" spans="1:16" ht="15.75">
      <c r="A1266" s="290"/>
      <c r="B1266" s="291"/>
      <c r="C1266" s="291"/>
      <c r="D1266" s="291"/>
      <c r="E1266" s="293"/>
      <c r="F1266" s="325"/>
      <c r="G1266" s="325"/>
      <c r="H1266" s="325"/>
      <c r="I1266" s="325"/>
      <c r="J1266" s="325"/>
      <c r="K1266" s="325"/>
      <c r="L1266" s="330"/>
      <c r="M1266" s="354"/>
      <c r="N1266" s="375"/>
      <c r="O1266" s="384"/>
      <c r="P1266" s="43"/>
    </row>
    <row r="1267" spans="1:16" ht="15.75">
      <c r="A1267" s="348">
        <v>2</v>
      </c>
      <c r="B1267" s="349">
        <v>3</v>
      </c>
      <c r="C1267" s="349">
        <v>10</v>
      </c>
      <c r="D1267" s="349"/>
      <c r="E1267" s="964" t="s">
        <v>801</v>
      </c>
      <c r="F1267" s="965"/>
      <c r="G1267" s="965"/>
      <c r="H1267" s="965"/>
      <c r="I1267" s="965"/>
      <c r="J1267" s="965"/>
      <c r="K1267" s="965"/>
      <c r="L1267" s="966"/>
      <c r="M1267" s="370">
        <f>M1268</f>
        <v>15195000</v>
      </c>
      <c r="N1267" s="375"/>
      <c r="O1267" s="384"/>
      <c r="P1267" s="43"/>
    </row>
    <row r="1268" spans="1:16" ht="15.75">
      <c r="A1268" s="290">
        <v>2</v>
      </c>
      <c r="B1268" s="291">
        <v>3</v>
      </c>
      <c r="C1268" s="291">
        <v>10</v>
      </c>
      <c r="D1268" s="291">
        <v>2</v>
      </c>
      <c r="E1268" s="99" t="s">
        <v>82</v>
      </c>
      <c r="F1268" s="325"/>
      <c r="G1268" s="325"/>
      <c r="H1268" s="325"/>
      <c r="I1268" s="325"/>
      <c r="J1268" s="325"/>
      <c r="K1268" s="325"/>
      <c r="L1268" s="341"/>
      <c r="M1268" s="354">
        <f>SUM(M1269:M1278)</f>
        <v>15195000</v>
      </c>
      <c r="N1268" s="375"/>
      <c r="O1268" s="384"/>
      <c r="P1268" s="43"/>
    </row>
    <row r="1269" spans="1:16" ht="15.75">
      <c r="A1269" s="290"/>
      <c r="B1269" s="291"/>
      <c r="C1269" s="291"/>
      <c r="D1269" s="291"/>
      <c r="E1269" s="99" t="s">
        <v>224</v>
      </c>
      <c r="F1269" s="325"/>
      <c r="G1269" s="325"/>
      <c r="H1269" s="325"/>
      <c r="I1269" s="325"/>
      <c r="J1269" s="325"/>
      <c r="K1269" s="325"/>
      <c r="L1269" s="341"/>
      <c r="M1269" s="354">
        <f>SUM(L1270:L1272)</f>
        <v>575000</v>
      </c>
      <c r="N1269" s="375"/>
      <c r="O1269" s="384"/>
      <c r="P1269" s="43"/>
    </row>
    <row r="1270" spans="1:16" ht="15.75">
      <c r="A1270" s="290"/>
      <c r="B1270" s="291"/>
      <c r="C1270" s="291"/>
      <c r="D1270" s="291"/>
      <c r="E1270" s="99" t="s">
        <v>479</v>
      </c>
      <c r="F1270" s="325"/>
      <c r="G1270" s="325">
        <v>1</v>
      </c>
      <c r="H1270" s="325" t="s">
        <v>50</v>
      </c>
      <c r="I1270" s="330">
        <v>150000</v>
      </c>
      <c r="J1270" s="325"/>
      <c r="K1270" s="325"/>
      <c r="L1270" s="341">
        <f>G1270*I1270</f>
        <v>150000</v>
      </c>
      <c r="M1270" s="354"/>
      <c r="N1270" s="375"/>
      <c r="O1270" s="384"/>
      <c r="P1270" s="43"/>
    </row>
    <row r="1271" spans="1:16" ht="15.75">
      <c r="A1271" s="290"/>
      <c r="B1271" s="291"/>
      <c r="C1271" s="291"/>
      <c r="D1271" s="291"/>
      <c r="E1271" s="99" t="s">
        <v>480</v>
      </c>
      <c r="F1271" s="325"/>
      <c r="G1271" s="325">
        <v>1</v>
      </c>
      <c r="H1271" s="325" t="s">
        <v>50</v>
      </c>
      <c r="I1271" s="330">
        <v>125000</v>
      </c>
      <c r="J1271" s="325"/>
      <c r="K1271" s="325"/>
      <c r="L1271" s="341">
        <f t="shared" ref="L1271:L1272" si="105">G1271*I1271</f>
        <v>125000</v>
      </c>
      <c r="M1271" s="354"/>
      <c r="N1271" s="375"/>
      <c r="O1271" s="384"/>
      <c r="P1271" s="43"/>
    </row>
    <row r="1272" spans="1:16" ht="15.75">
      <c r="A1272" s="290"/>
      <c r="B1272" s="291"/>
      <c r="C1272" s="291"/>
      <c r="D1272" s="291"/>
      <c r="E1272" s="293" t="s">
        <v>481</v>
      </c>
      <c r="F1272" s="325"/>
      <c r="G1272" s="325">
        <v>3</v>
      </c>
      <c r="H1272" s="325" t="s">
        <v>50</v>
      </c>
      <c r="I1272" s="330">
        <v>100000</v>
      </c>
      <c r="J1272" s="325"/>
      <c r="K1272" s="325"/>
      <c r="L1272" s="341">
        <f t="shared" si="105"/>
        <v>300000</v>
      </c>
      <c r="M1272" s="354"/>
      <c r="N1272" s="375"/>
      <c r="O1272" s="384"/>
      <c r="P1272" s="43"/>
    </row>
    <row r="1273" spans="1:16" ht="15.75">
      <c r="A1273" s="290"/>
      <c r="B1273" s="291"/>
      <c r="C1273" s="291"/>
      <c r="D1273" s="291"/>
      <c r="E1273" s="99" t="s">
        <v>131</v>
      </c>
      <c r="F1273" s="325"/>
      <c r="G1273" s="325"/>
      <c r="H1273" s="325"/>
      <c r="I1273" s="325"/>
      <c r="J1273" s="325">
        <v>3</v>
      </c>
      <c r="K1273" s="325" t="s">
        <v>50</v>
      </c>
      <c r="L1273" s="341">
        <v>100000</v>
      </c>
      <c r="M1273" s="354">
        <f>J1273*L1273</f>
        <v>300000</v>
      </c>
      <c r="N1273" s="375"/>
      <c r="O1273" s="384"/>
      <c r="P1273" s="43"/>
    </row>
    <row r="1274" spans="1:16" ht="15.75">
      <c r="A1274" s="290"/>
      <c r="B1274" s="291"/>
      <c r="C1274" s="291"/>
      <c r="D1274" s="291"/>
      <c r="E1274" s="99" t="s">
        <v>130</v>
      </c>
      <c r="F1274" s="325"/>
      <c r="G1274" s="325"/>
      <c r="H1274" s="325"/>
      <c r="I1274" s="325"/>
      <c r="J1274" s="325">
        <v>71</v>
      </c>
      <c r="K1274" s="325" t="s">
        <v>50</v>
      </c>
      <c r="L1274" s="341">
        <v>20000</v>
      </c>
      <c r="M1274" s="354">
        <f>J1274*L1274</f>
        <v>1420000</v>
      </c>
      <c r="N1274" s="375"/>
      <c r="O1274" s="384"/>
      <c r="P1274" s="43"/>
    </row>
    <row r="1275" spans="1:16" ht="15.75">
      <c r="A1275" s="290"/>
      <c r="B1275" s="291"/>
      <c r="C1275" s="291"/>
      <c r="D1275" s="291"/>
      <c r="E1275" s="99" t="s">
        <v>127</v>
      </c>
      <c r="F1275" s="325"/>
      <c r="G1275" s="325"/>
      <c r="H1275" s="325"/>
      <c r="I1275" s="325"/>
      <c r="J1275" s="325"/>
      <c r="K1275" s="325"/>
      <c r="L1275" s="341"/>
      <c r="M1275" s="354">
        <v>500000</v>
      </c>
      <c r="N1275" s="375"/>
      <c r="O1275" s="384"/>
      <c r="P1275" s="43"/>
    </row>
    <row r="1276" spans="1:16" ht="15.75">
      <c r="A1276" s="290"/>
      <c r="B1276" s="291"/>
      <c r="C1276" s="291"/>
      <c r="D1276" s="291"/>
      <c r="E1276" s="99" t="s">
        <v>225</v>
      </c>
      <c r="F1276" s="325"/>
      <c r="G1276" s="325"/>
      <c r="H1276" s="325"/>
      <c r="I1276" s="325"/>
      <c r="J1276" s="325">
        <v>80</v>
      </c>
      <c r="K1276" s="325" t="s">
        <v>50</v>
      </c>
      <c r="L1276" s="341">
        <v>20000</v>
      </c>
      <c r="M1276" s="354">
        <f>J1276*L1276</f>
        <v>1600000</v>
      </c>
      <c r="N1276" s="375"/>
      <c r="O1276" s="384"/>
      <c r="P1276" s="43"/>
    </row>
    <row r="1277" spans="1:16" ht="15.75">
      <c r="A1277" s="290"/>
      <c r="B1277" s="291"/>
      <c r="C1277" s="291"/>
      <c r="D1277" s="291"/>
      <c r="E1277" s="99" t="s">
        <v>128</v>
      </c>
      <c r="F1277" s="325"/>
      <c r="G1277" s="325"/>
      <c r="H1277" s="325"/>
      <c r="I1277" s="325"/>
      <c r="J1277" s="325"/>
      <c r="K1277" s="325"/>
      <c r="L1277" s="341"/>
      <c r="M1277" s="354">
        <v>150000</v>
      </c>
      <c r="N1277" s="375"/>
      <c r="O1277" s="384"/>
      <c r="P1277" s="43"/>
    </row>
    <row r="1278" spans="1:16" ht="15.75">
      <c r="A1278" s="290"/>
      <c r="B1278" s="291"/>
      <c r="C1278" s="291"/>
      <c r="D1278" s="291"/>
      <c r="E1278" s="99" t="s">
        <v>594</v>
      </c>
      <c r="F1278" s="325"/>
      <c r="G1278" s="325"/>
      <c r="H1278" s="325"/>
      <c r="I1278" s="325"/>
      <c r="J1278" s="325">
        <v>71</v>
      </c>
      <c r="K1278" s="325" t="s">
        <v>50</v>
      </c>
      <c r="L1278" s="341">
        <v>150000</v>
      </c>
      <c r="M1278" s="354">
        <f>J1278*L1278</f>
        <v>10650000</v>
      </c>
      <c r="N1278" s="375"/>
      <c r="O1278" s="384"/>
      <c r="P1278" s="43"/>
    </row>
    <row r="1279" spans="1:16" ht="15.75">
      <c r="A1279" s="290"/>
      <c r="B1279" s="291"/>
      <c r="C1279" s="291"/>
      <c r="D1279" s="291"/>
      <c r="E1279" s="99"/>
      <c r="F1279" s="325"/>
      <c r="G1279" s="325"/>
      <c r="H1279" s="325"/>
      <c r="I1279" s="325"/>
      <c r="J1279" s="325"/>
      <c r="K1279" s="325"/>
      <c r="L1279" s="330"/>
      <c r="M1279" s="354"/>
      <c r="N1279" s="375"/>
      <c r="O1279" s="384"/>
      <c r="P1279" s="43"/>
    </row>
    <row r="1280" spans="1:16" ht="15.75">
      <c r="A1280" s="290"/>
      <c r="B1280" s="291"/>
      <c r="C1280" s="291"/>
      <c r="D1280" s="291"/>
      <c r="E1280" s="99"/>
      <c r="F1280" s="325"/>
      <c r="G1280" s="325"/>
      <c r="H1280" s="325"/>
      <c r="I1280" s="325"/>
      <c r="J1280" s="325"/>
      <c r="K1280" s="325"/>
      <c r="L1280" s="330"/>
      <c r="M1280" s="354"/>
      <c r="N1280" s="375"/>
      <c r="O1280" s="384"/>
      <c r="P1280" s="43"/>
    </row>
    <row r="1281" spans="1:16" ht="15.75">
      <c r="A1281" s="290">
        <v>2</v>
      </c>
      <c r="B1281" s="291">
        <v>3</v>
      </c>
      <c r="C1281" s="291">
        <v>11</v>
      </c>
      <c r="D1281" s="291"/>
      <c r="E1281" s="964" t="s">
        <v>595</v>
      </c>
      <c r="F1281" s="965"/>
      <c r="G1281" s="965"/>
      <c r="H1281" s="965"/>
      <c r="I1281" s="965"/>
      <c r="J1281" s="965"/>
      <c r="K1281" s="965"/>
      <c r="L1281" s="966"/>
      <c r="M1281" s="354">
        <f>M1282</f>
        <v>19165000</v>
      </c>
      <c r="N1281" s="375"/>
      <c r="O1281" s="384"/>
      <c r="P1281" s="43"/>
    </row>
    <row r="1282" spans="1:16" ht="15.75">
      <c r="A1282" s="290">
        <v>2</v>
      </c>
      <c r="B1282" s="291">
        <v>3</v>
      </c>
      <c r="C1282" s="291">
        <v>11</v>
      </c>
      <c r="D1282" s="291">
        <v>2</v>
      </c>
      <c r="E1282" s="99" t="s">
        <v>82</v>
      </c>
      <c r="F1282" s="325"/>
      <c r="G1282" s="325"/>
      <c r="H1282" s="325"/>
      <c r="I1282" s="325"/>
      <c r="J1282" s="325"/>
      <c r="K1282" s="325"/>
      <c r="L1282" s="330"/>
      <c r="M1282" s="354">
        <f>SUM(M1283:M1292)</f>
        <v>19165000</v>
      </c>
      <c r="N1282" s="375"/>
      <c r="O1282" s="384"/>
      <c r="P1282" s="43"/>
    </row>
    <row r="1283" spans="1:16" ht="15.75">
      <c r="A1283" s="290"/>
      <c r="B1283" s="291"/>
      <c r="C1283" s="291"/>
      <c r="D1283" s="291"/>
      <c r="E1283" s="99" t="s">
        <v>224</v>
      </c>
      <c r="F1283" s="325"/>
      <c r="G1283" s="325"/>
      <c r="H1283" s="325"/>
      <c r="I1283" s="325"/>
      <c r="J1283" s="325"/>
      <c r="K1283" s="325"/>
      <c r="L1283" s="330"/>
      <c r="M1283" s="354">
        <f>SUM(L1284:L1286)</f>
        <v>575000</v>
      </c>
      <c r="N1283" s="375"/>
      <c r="O1283" s="384"/>
      <c r="P1283" s="43"/>
    </row>
    <row r="1284" spans="1:16" ht="15.75">
      <c r="A1284" s="290"/>
      <c r="B1284" s="291"/>
      <c r="C1284" s="291"/>
      <c r="D1284" s="291"/>
      <c r="E1284" s="99" t="s">
        <v>479</v>
      </c>
      <c r="F1284" s="325"/>
      <c r="G1284" s="325">
        <v>1</v>
      </c>
      <c r="H1284" s="325" t="s">
        <v>50</v>
      </c>
      <c r="I1284" s="333">
        <v>150000</v>
      </c>
      <c r="J1284" s="325"/>
      <c r="K1284" s="325"/>
      <c r="L1284" s="330">
        <f>G1284*I1284</f>
        <v>150000</v>
      </c>
      <c r="M1284" s="354"/>
      <c r="N1284" s="375"/>
      <c r="O1284" s="384"/>
      <c r="P1284" s="43"/>
    </row>
    <row r="1285" spans="1:16" ht="15.75">
      <c r="A1285" s="290"/>
      <c r="B1285" s="291"/>
      <c r="C1285" s="291"/>
      <c r="D1285" s="291"/>
      <c r="E1285" s="99" t="s">
        <v>480</v>
      </c>
      <c r="F1285" s="325"/>
      <c r="G1285" s="325">
        <v>1</v>
      </c>
      <c r="H1285" s="325" t="s">
        <v>50</v>
      </c>
      <c r="I1285" s="333">
        <v>125000</v>
      </c>
      <c r="J1285" s="325"/>
      <c r="K1285" s="325"/>
      <c r="L1285" s="330">
        <f t="shared" ref="L1285:L1286" si="106">G1285*I1285</f>
        <v>125000</v>
      </c>
      <c r="M1285" s="354"/>
      <c r="N1285" s="375"/>
      <c r="O1285" s="384"/>
      <c r="P1285" s="43"/>
    </row>
    <row r="1286" spans="1:16" ht="15.75">
      <c r="A1286" s="290"/>
      <c r="B1286" s="291"/>
      <c r="C1286" s="291"/>
      <c r="D1286" s="291"/>
      <c r="E1286" s="293" t="s">
        <v>481</v>
      </c>
      <c r="F1286" s="325"/>
      <c r="G1286" s="325">
        <v>3</v>
      </c>
      <c r="H1286" s="325" t="s">
        <v>50</v>
      </c>
      <c r="I1286" s="333">
        <v>100000</v>
      </c>
      <c r="J1286" s="325"/>
      <c r="K1286" s="325"/>
      <c r="L1286" s="330">
        <f t="shared" si="106"/>
        <v>300000</v>
      </c>
      <c r="M1286" s="354"/>
      <c r="N1286" s="375"/>
      <c r="O1286" s="384"/>
      <c r="P1286" s="43"/>
    </row>
    <row r="1287" spans="1:16" ht="15.75">
      <c r="A1287" s="290"/>
      <c r="B1287" s="291"/>
      <c r="C1287" s="291"/>
      <c r="D1287" s="291"/>
      <c r="E1287" s="293" t="s">
        <v>131</v>
      </c>
      <c r="F1287" s="325"/>
      <c r="G1287" s="325"/>
      <c r="H1287" s="325"/>
      <c r="I1287" s="325"/>
      <c r="J1287" s="325">
        <v>3</v>
      </c>
      <c r="K1287" s="325" t="s">
        <v>50</v>
      </c>
      <c r="L1287" s="330">
        <v>100000</v>
      </c>
      <c r="M1287" s="354">
        <f>J1287*L1287</f>
        <v>300000</v>
      </c>
      <c r="N1287" s="375"/>
      <c r="O1287" s="384"/>
      <c r="P1287" s="43"/>
    </row>
    <row r="1288" spans="1:16" ht="15.75">
      <c r="A1288" s="290"/>
      <c r="B1288" s="291"/>
      <c r="C1288" s="291"/>
      <c r="D1288" s="291"/>
      <c r="E1288" s="293" t="s">
        <v>130</v>
      </c>
      <c r="F1288" s="325"/>
      <c r="G1288" s="325"/>
      <c r="H1288" s="325"/>
      <c r="I1288" s="325"/>
      <c r="J1288" s="325">
        <v>92</v>
      </c>
      <c r="K1288" s="325" t="s">
        <v>50</v>
      </c>
      <c r="L1288" s="330">
        <v>20000</v>
      </c>
      <c r="M1288" s="354">
        <f>J1288*L1288</f>
        <v>1840000</v>
      </c>
      <c r="N1288" s="375"/>
      <c r="O1288" s="384"/>
      <c r="P1288" s="43"/>
    </row>
    <row r="1289" spans="1:16" ht="15.75">
      <c r="A1289" s="290"/>
      <c r="B1289" s="291"/>
      <c r="C1289" s="291"/>
      <c r="D1289" s="291"/>
      <c r="E1289" s="293" t="s">
        <v>127</v>
      </c>
      <c r="F1289" s="325"/>
      <c r="G1289" s="325"/>
      <c r="H1289" s="325"/>
      <c r="I1289" s="325"/>
      <c r="J1289" s="325">
        <v>100</v>
      </c>
      <c r="K1289" s="325" t="s">
        <v>50</v>
      </c>
      <c r="L1289" s="330">
        <v>5000</v>
      </c>
      <c r="M1289" s="354">
        <f>L1289*J1289</f>
        <v>500000</v>
      </c>
      <c r="N1289" s="375"/>
      <c r="O1289" s="384"/>
      <c r="P1289" s="43"/>
    </row>
    <row r="1290" spans="1:16" ht="15.75">
      <c r="A1290" s="290"/>
      <c r="B1290" s="291"/>
      <c r="C1290" s="291"/>
      <c r="D1290" s="291"/>
      <c r="E1290" s="293" t="s">
        <v>225</v>
      </c>
      <c r="F1290" s="325"/>
      <c r="G1290" s="325"/>
      <c r="H1290" s="325"/>
      <c r="I1290" s="325"/>
      <c r="J1290" s="325">
        <v>100</v>
      </c>
      <c r="K1290" s="325" t="s">
        <v>50</v>
      </c>
      <c r="L1290" s="330">
        <v>20000</v>
      </c>
      <c r="M1290" s="354">
        <f>J1290*L1290</f>
        <v>2000000</v>
      </c>
      <c r="N1290" s="375"/>
      <c r="O1290" s="384"/>
      <c r="P1290" s="43"/>
    </row>
    <row r="1291" spans="1:16" ht="15.75">
      <c r="A1291" s="290"/>
      <c r="B1291" s="291"/>
      <c r="C1291" s="291"/>
      <c r="D1291" s="291"/>
      <c r="E1291" s="293" t="s">
        <v>128</v>
      </c>
      <c r="F1291" s="325"/>
      <c r="G1291" s="325"/>
      <c r="H1291" s="325"/>
      <c r="I1291" s="325"/>
      <c r="J1291" s="325"/>
      <c r="K1291" s="325"/>
      <c r="L1291" s="330"/>
      <c r="M1291" s="354">
        <v>150000</v>
      </c>
      <c r="N1291" s="375"/>
      <c r="O1291" s="384"/>
      <c r="P1291" s="43"/>
    </row>
    <row r="1292" spans="1:16" ht="15.75">
      <c r="A1292" s="290"/>
      <c r="B1292" s="291"/>
      <c r="C1292" s="291"/>
      <c r="D1292" s="291"/>
      <c r="E1292" s="293" t="s">
        <v>596</v>
      </c>
      <c r="F1292" s="325"/>
      <c r="G1292" s="325"/>
      <c r="H1292" s="325"/>
      <c r="I1292" s="325"/>
      <c r="J1292" s="325">
        <v>92</v>
      </c>
      <c r="K1292" s="325" t="s">
        <v>50</v>
      </c>
      <c r="L1292" s="330">
        <v>150000</v>
      </c>
      <c r="M1292" s="354">
        <f>J1292*L1292</f>
        <v>13800000</v>
      </c>
      <c r="N1292" s="375"/>
      <c r="O1292" s="384"/>
      <c r="P1292" s="43"/>
    </row>
    <row r="1293" spans="1:16" ht="15.75">
      <c r="A1293" s="290"/>
      <c r="B1293" s="291"/>
      <c r="C1293" s="291"/>
      <c r="D1293" s="291"/>
      <c r="E1293" s="293"/>
      <c r="F1293" s="325"/>
      <c r="G1293" s="325"/>
      <c r="H1293" s="325"/>
      <c r="I1293" s="325"/>
      <c r="J1293" s="325"/>
      <c r="K1293" s="325"/>
      <c r="L1293" s="330"/>
      <c r="M1293" s="354"/>
      <c r="N1293" s="375"/>
      <c r="O1293" s="384"/>
      <c r="P1293" s="43"/>
    </row>
    <row r="1294" spans="1:16" ht="15.75">
      <c r="A1294" s="296"/>
      <c r="B1294" s="295"/>
      <c r="C1294" s="295"/>
      <c r="D1294" s="295"/>
      <c r="E1294" s="99"/>
      <c r="F1294" s="325"/>
      <c r="G1294" s="325"/>
      <c r="H1294" s="325"/>
      <c r="I1294" s="325"/>
      <c r="J1294" s="325"/>
      <c r="K1294" s="325"/>
      <c r="L1294" s="330"/>
      <c r="M1294" s="354"/>
      <c r="N1294" s="377"/>
      <c r="O1294" s="384"/>
      <c r="P1294" s="43"/>
    </row>
    <row r="1295" spans="1:16" ht="15.75">
      <c r="A1295" s="290">
        <v>2</v>
      </c>
      <c r="B1295" s="291">
        <v>3</v>
      </c>
      <c r="C1295" s="291">
        <v>12</v>
      </c>
      <c r="D1295" s="291"/>
      <c r="E1295" s="105" t="s">
        <v>576</v>
      </c>
      <c r="F1295" s="325"/>
      <c r="G1295" s="325"/>
      <c r="H1295" s="325"/>
      <c r="I1295" s="325"/>
      <c r="J1295" s="325"/>
      <c r="K1295" s="325"/>
      <c r="L1295" s="341"/>
      <c r="M1295" s="354">
        <f>M1296+1710000*18</f>
        <v>37335000</v>
      </c>
      <c r="N1295" s="375"/>
      <c r="O1295" s="384"/>
      <c r="P1295" s="43"/>
    </row>
    <row r="1296" spans="1:16" ht="15.75">
      <c r="A1296" s="348"/>
      <c r="B1296" s="349"/>
      <c r="C1296" s="349"/>
      <c r="D1296" s="349"/>
      <c r="E1296" s="964" t="s">
        <v>800</v>
      </c>
      <c r="F1296" s="965"/>
      <c r="G1296" s="965"/>
      <c r="H1296" s="965"/>
      <c r="I1296" s="965"/>
      <c r="J1296" s="965"/>
      <c r="K1296" s="965"/>
      <c r="L1296" s="966"/>
      <c r="M1296" s="370">
        <f>M1297</f>
        <v>6555000</v>
      </c>
      <c r="N1296" s="375"/>
      <c r="O1296" s="384"/>
      <c r="P1296" s="43"/>
    </row>
    <row r="1297" spans="1:16" ht="15.75">
      <c r="A1297" s="290">
        <v>2</v>
      </c>
      <c r="B1297" s="291">
        <v>3</v>
      </c>
      <c r="C1297" s="291">
        <v>12</v>
      </c>
      <c r="D1297" s="291">
        <v>2</v>
      </c>
      <c r="E1297" s="99" t="s">
        <v>82</v>
      </c>
      <c r="F1297" s="325"/>
      <c r="G1297" s="325"/>
      <c r="H1297" s="325"/>
      <c r="I1297" s="325"/>
      <c r="J1297" s="325"/>
      <c r="K1297" s="325"/>
      <c r="L1297" s="341"/>
      <c r="M1297" s="354">
        <f>SUM(M1298:M1307)</f>
        <v>6555000</v>
      </c>
      <c r="N1297" s="375"/>
      <c r="O1297" s="384"/>
      <c r="P1297" s="43"/>
    </row>
    <row r="1298" spans="1:16" ht="15.75">
      <c r="A1298" s="290"/>
      <c r="B1298" s="291"/>
      <c r="C1298" s="291"/>
      <c r="D1298" s="291"/>
      <c r="E1298" s="293" t="s">
        <v>630</v>
      </c>
      <c r="F1298" s="325"/>
      <c r="G1298" s="325"/>
      <c r="H1298" s="325"/>
      <c r="I1298" s="325"/>
      <c r="J1298" s="325"/>
      <c r="K1298" s="325"/>
      <c r="L1298" s="341"/>
      <c r="M1298" s="354">
        <f>SUM(L1299:L1302)</f>
        <v>2935000</v>
      </c>
      <c r="N1298" s="375"/>
      <c r="O1298" s="384"/>
      <c r="P1298" s="43"/>
    </row>
    <row r="1299" spans="1:16" ht="15.75">
      <c r="A1299" s="290"/>
      <c r="B1299" s="291"/>
      <c r="C1299" s="291"/>
      <c r="D1299" s="291"/>
      <c r="E1299" s="293" t="s">
        <v>629</v>
      </c>
      <c r="F1299" s="325"/>
      <c r="G1299" s="325">
        <v>1</v>
      </c>
      <c r="H1299" s="325" t="s">
        <v>50</v>
      </c>
      <c r="I1299" s="333">
        <v>160000</v>
      </c>
      <c r="J1299" s="325"/>
      <c r="K1299" s="325"/>
      <c r="L1299" s="341">
        <f>G1299*I1299</f>
        <v>160000</v>
      </c>
      <c r="M1299" s="354"/>
      <c r="N1299" s="375"/>
      <c r="O1299" s="384"/>
      <c r="P1299" s="43"/>
    </row>
    <row r="1300" spans="1:16" ht="15.75">
      <c r="A1300" s="290"/>
      <c r="B1300" s="291"/>
      <c r="C1300" s="291"/>
      <c r="D1300" s="291"/>
      <c r="E1300" s="293" t="s">
        <v>124</v>
      </c>
      <c r="F1300" s="325"/>
      <c r="G1300" s="325">
        <v>1</v>
      </c>
      <c r="H1300" s="325" t="s">
        <v>50</v>
      </c>
      <c r="I1300" s="330">
        <v>150000</v>
      </c>
      <c r="J1300" s="325"/>
      <c r="K1300" s="325"/>
      <c r="L1300" s="341">
        <f>G1300*I1300</f>
        <v>150000</v>
      </c>
      <c r="M1300" s="354"/>
      <c r="N1300" s="375"/>
      <c r="O1300" s="384"/>
      <c r="P1300" s="43"/>
    </row>
    <row r="1301" spans="1:16" ht="15.75">
      <c r="A1301" s="290"/>
      <c r="B1301" s="291"/>
      <c r="C1301" s="291"/>
      <c r="D1301" s="291"/>
      <c r="E1301" s="99" t="s">
        <v>125</v>
      </c>
      <c r="F1301" s="325"/>
      <c r="G1301" s="325">
        <v>1</v>
      </c>
      <c r="H1301" s="325" t="s">
        <v>50</v>
      </c>
      <c r="I1301" s="330">
        <v>125000</v>
      </c>
      <c r="J1301" s="325"/>
      <c r="K1301" s="325"/>
      <c r="L1301" s="341">
        <f t="shared" ref="L1301:L1302" si="107">G1301*I1301</f>
        <v>125000</v>
      </c>
      <c r="M1301" s="354"/>
      <c r="N1301" s="375"/>
      <c r="O1301" s="384"/>
      <c r="P1301" s="43"/>
    </row>
    <row r="1302" spans="1:16" ht="15.75">
      <c r="A1302" s="290"/>
      <c r="B1302" s="291"/>
      <c r="C1302" s="291"/>
      <c r="D1302" s="291"/>
      <c r="E1302" s="99" t="s">
        <v>126</v>
      </c>
      <c r="F1302" s="325"/>
      <c r="G1302" s="325">
        <v>25</v>
      </c>
      <c r="H1302" s="325" t="s">
        <v>50</v>
      </c>
      <c r="I1302" s="330">
        <v>100000</v>
      </c>
      <c r="J1302" s="325"/>
      <c r="K1302" s="325"/>
      <c r="L1302" s="341">
        <f t="shared" si="107"/>
        <v>2500000</v>
      </c>
      <c r="M1302" s="354"/>
      <c r="N1302" s="375"/>
      <c r="O1302" s="384"/>
      <c r="P1302" s="43"/>
    </row>
    <row r="1303" spans="1:16" ht="15.75">
      <c r="A1303" s="290"/>
      <c r="B1303" s="291"/>
      <c r="C1303" s="291"/>
      <c r="D1303" s="291"/>
      <c r="E1303" s="99" t="s">
        <v>131</v>
      </c>
      <c r="F1303" s="325"/>
      <c r="G1303" s="325"/>
      <c r="H1303" s="325"/>
      <c r="I1303" s="325"/>
      <c r="J1303" s="325">
        <v>2</v>
      </c>
      <c r="K1303" s="325" t="s">
        <v>50</v>
      </c>
      <c r="L1303" s="341">
        <v>200000</v>
      </c>
      <c r="M1303" s="354">
        <f>J1303*L1303</f>
        <v>400000</v>
      </c>
      <c r="N1303" s="375"/>
      <c r="O1303" s="384"/>
      <c r="P1303" s="43"/>
    </row>
    <row r="1304" spans="1:16" ht="15.75">
      <c r="A1304" s="290"/>
      <c r="B1304" s="291"/>
      <c r="C1304" s="291"/>
      <c r="D1304" s="291"/>
      <c r="E1304" s="99" t="s">
        <v>478</v>
      </c>
      <c r="F1304" s="325"/>
      <c r="G1304" s="325"/>
      <c r="H1304" s="325"/>
      <c r="I1304" s="325"/>
      <c r="J1304" s="325"/>
      <c r="K1304" s="325"/>
      <c r="L1304" s="341"/>
      <c r="M1304" s="354">
        <v>300000</v>
      </c>
      <c r="N1304" s="375"/>
      <c r="O1304" s="384"/>
      <c r="P1304" s="43"/>
    </row>
    <row r="1305" spans="1:16" ht="15.75">
      <c r="A1305" s="290"/>
      <c r="B1305" s="291"/>
      <c r="C1305" s="291"/>
      <c r="D1305" s="291"/>
      <c r="E1305" s="99" t="s">
        <v>566</v>
      </c>
      <c r="F1305" s="325"/>
      <c r="G1305" s="325"/>
      <c r="H1305" s="325"/>
      <c r="I1305" s="325"/>
      <c r="J1305" s="325"/>
      <c r="K1305" s="325"/>
      <c r="L1305" s="341"/>
      <c r="M1305" s="354">
        <v>200000</v>
      </c>
      <c r="N1305" s="375"/>
      <c r="O1305" s="384"/>
      <c r="P1305" s="43"/>
    </row>
    <row r="1306" spans="1:16" ht="15.75">
      <c r="A1306" s="290"/>
      <c r="B1306" s="291"/>
      <c r="C1306" s="291"/>
      <c r="D1306" s="291"/>
      <c r="E1306" s="99" t="s">
        <v>577</v>
      </c>
      <c r="F1306" s="325"/>
      <c r="G1306" s="325">
        <v>18</v>
      </c>
      <c r="H1306" s="325" t="s">
        <v>50</v>
      </c>
      <c r="I1306" s="325">
        <v>2</v>
      </c>
      <c r="J1306" s="325" t="s">
        <v>50</v>
      </c>
      <c r="K1306" s="325"/>
      <c r="L1306" s="341">
        <v>20000</v>
      </c>
      <c r="M1306" s="354">
        <f>L1306*I1306*G1306</f>
        <v>720000</v>
      </c>
      <c r="N1306" s="375"/>
      <c r="O1306" s="384"/>
      <c r="P1306" s="43"/>
    </row>
    <row r="1307" spans="1:16" ht="15.75">
      <c r="A1307" s="290"/>
      <c r="B1307" s="291"/>
      <c r="C1307" s="291"/>
      <c r="D1307" s="291"/>
      <c r="E1307" s="99" t="s">
        <v>205</v>
      </c>
      <c r="F1307" s="325"/>
      <c r="G1307" s="325">
        <v>50</v>
      </c>
      <c r="H1307" s="325" t="s">
        <v>50</v>
      </c>
      <c r="I1307" s="325">
        <v>2</v>
      </c>
      <c r="J1307" s="325" t="s">
        <v>50</v>
      </c>
      <c r="K1307" s="325"/>
      <c r="L1307" s="341">
        <v>20000</v>
      </c>
      <c r="M1307" s="354">
        <f>L1307*I1307*G1307</f>
        <v>2000000</v>
      </c>
      <c r="N1307" s="375"/>
      <c r="O1307" s="384"/>
      <c r="P1307" s="43"/>
    </row>
    <row r="1308" spans="1:16" ht="15.75">
      <c r="A1308" s="290"/>
      <c r="B1308" s="291"/>
      <c r="C1308" s="291"/>
      <c r="D1308" s="291"/>
      <c r="E1308" s="99"/>
      <c r="F1308" s="325"/>
      <c r="G1308" s="325"/>
      <c r="H1308" s="325"/>
      <c r="I1308" s="325"/>
      <c r="J1308" s="325"/>
      <c r="K1308" s="325"/>
      <c r="L1308" s="341"/>
      <c r="M1308" s="354"/>
      <c r="N1308" s="375"/>
      <c r="O1308" s="384"/>
      <c r="P1308" s="43"/>
    </row>
    <row r="1309" spans="1:16" ht="15.75">
      <c r="A1309" s="290"/>
      <c r="B1309" s="291"/>
      <c r="C1309" s="291"/>
      <c r="D1309" s="291"/>
      <c r="E1309" s="99"/>
      <c r="F1309" s="325"/>
      <c r="G1309" s="325"/>
      <c r="H1309" s="325"/>
      <c r="I1309" s="325"/>
      <c r="J1309" s="325"/>
      <c r="K1309" s="325"/>
      <c r="L1309" s="341"/>
      <c r="M1309" s="354"/>
      <c r="N1309" s="375"/>
      <c r="O1309" s="384"/>
      <c r="P1309" s="43"/>
    </row>
    <row r="1310" spans="1:16" ht="15.75">
      <c r="A1310" s="348">
        <v>2</v>
      </c>
      <c r="B1310" s="349">
        <v>3</v>
      </c>
      <c r="C1310" s="349">
        <v>13</v>
      </c>
      <c r="D1310" s="349"/>
      <c r="E1310" s="964" t="s">
        <v>799</v>
      </c>
      <c r="F1310" s="965"/>
      <c r="G1310" s="965"/>
      <c r="H1310" s="965"/>
      <c r="I1310" s="965"/>
      <c r="J1310" s="965"/>
      <c r="K1310" s="965"/>
      <c r="L1310" s="966"/>
      <c r="M1310" s="370">
        <f>M1311</f>
        <v>1710000</v>
      </c>
      <c r="N1310" s="375"/>
      <c r="O1310" s="384"/>
      <c r="P1310" s="43"/>
    </row>
    <row r="1311" spans="1:16" ht="15.75">
      <c r="A1311" s="290">
        <v>2</v>
      </c>
      <c r="B1311" s="291">
        <v>3</v>
      </c>
      <c r="C1311" s="291">
        <v>13</v>
      </c>
      <c r="D1311" s="291">
        <v>2</v>
      </c>
      <c r="E1311" s="99" t="s">
        <v>82</v>
      </c>
      <c r="F1311" s="325"/>
      <c r="G1311" s="325"/>
      <c r="H1311" s="325"/>
      <c r="I1311" s="325"/>
      <c r="J1311" s="325"/>
      <c r="K1311" s="325"/>
      <c r="L1311" s="341"/>
      <c r="M1311" s="354">
        <f>SUM(M1312:M1316)</f>
        <v>1710000</v>
      </c>
      <c r="N1311" s="375"/>
      <c r="O1311" s="384"/>
      <c r="P1311" s="43"/>
    </row>
    <row r="1312" spans="1:16" ht="15.75">
      <c r="A1312" s="290"/>
      <c r="B1312" s="291"/>
      <c r="C1312" s="291"/>
      <c r="D1312" s="291"/>
      <c r="E1312" s="99" t="s">
        <v>131</v>
      </c>
      <c r="F1312" s="325"/>
      <c r="G1312" s="325"/>
      <c r="H1312" s="325"/>
      <c r="I1312" s="325"/>
      <c r="J1312" s="325">
        <v>2</v>
      </c>
      <c r="K1312" s="325" t="s">
        <v>50</v>
      </c>
      <c r="L1312" s="341">
        <v>100000</v>
      </c>
      <c r="M1312" s="354">
        <f>J1312*L1312</f>
        <v>200000</v>
      </c>
      <c r="N1312" s="375"/>
      <c r="O1312" s="384"/>
      <c r="P1312" s="43"/>
    </row>
    <row r="1313" spans="1:16" ht="15.75">
      <c r="A1313" s="290"/>
      <c r="B1313" s="291"/>
      <c r="C1313" s="291"/>
      <c r="D1313" s="291"/>
      <c r="E1313" s="99" t="s">
        <v>577</v>
      </c>
      <c r="F1313" s="325"/>
      <c r="G1313" s="325">
        <v>20</v>
      </c>
      <c r="H1313" s="325" t="s">
        <v>50</v>
      </c>
      <c r="I1313" s="325">
        <v>2</v>
      </c>
      <c r="J1313" s="325" t="s">
        <v>50</v>
      </c>
      <c r="K1313" s="325"/>
      <c r="L1313" s="341">
        <v>20000</v>
      </c>
      <c r="M1313" s="354">
        <f>L1313*I1313*G1313</f>
        <v>800000</v>
      </c>
      <c r="N1313" s="375"/>
      <c r="O1313" s="384"/>
      <c r="P1313" s="43"/>
    </row>
    <row r="1314" spans="1:16" ht="15.75">
      <c r="A1314" s="290"/>
      <c r="B1314" s="291"/>
      <c r="C1314" s="291"/>
      <c r="D1314" s="291"/>
      <c r="E1314" s="99" t="s">
        <v>811</v>
      </c>
      <c r="F1314" s="325"/>
      <c r="G1314" s="325">
        <v>30</v>
      </c>
      <c r="H1314" s="325" t="s">
        <v>50</v>
      </c>
      <c r="I1314" s="325">
        <v>2</v>
      </c>
      <c r="J1314" s="325" t="s">
        <v>50</v>
      </c>
      <c r="K1314" s="325"/>
      <c r="L1314" s="341">
        <v>8500</v>
      </c>
      <c r="M1314" s="354">
        <f>L1314*I1314*G1314</f>
        <v>510000</v>
      </c>
      <c r="N1314" s="375"/>
      <c r="O1314" s="384"/>
      <c r="P1314" s="43"/>
    </row>
    <row r="1315" spans="1:16" ht="15.75">
      <c r="A1315" s="290"/>
      <c r="B1315" s="291"/>
      <c r="C1315" s="291"/>
      <c r="D1315" s="291"/>
      <c r="E1315" s="99" t="s">
        <v>478</v>
      </c>
      <c r="F1315" s="325"/>
      <c r="G1315" s="325"/>
      <c r="H1315" s="325"/>
      <c r="I1315" s="325"/>
      <c r="J1315" s="325"/>
      <c r="K1315" s="325"/>
      <c r="L1315" s="341"/>
      <c r="M1315" s="354">
        <v>100000</v>
      </c>
      <c r="N1315" s="375"/>
      <c r="O1315" s="384"/>
      <c r="P1315" s="43"/>
    </row>
    <row r="1316" spans="1:16" ht="15.75">
      <c r="A1316" s="290"/>
      <c r="B1316" s="291"/>
      <c r="C1316" s="291"/>
      <c r="D1316" s="291"/>
      <c r="E1316" s="99" t="s">
        <v>566</v>
      </c>
      <c r="F1316" s="325"/>
      <c r="G1316" s="325"/>
      <c r="H1316" s="325"/>
      <c r="I1316" s="325"/>
      <c r="J1316" s="325"/>
      <c r="K1316" s="325"/>
      <c r="L1316" s="341"/>
      <c r="M1316" s="354">
        <v>100000</v>
      </c>
      <c r="N1316" s="375"/>
      <c r="O1316" s="384"/>
      <c r="P1316" s="43"/>
    </row>
    <row r="1317" spans="1:16" ht="15.75">
      <c r="A1317" s="290"/>
      <c r="B1317" s="291"/>
      <c r="C1317" s="291"/>
      <c r="D1317" s="291"/>
      <c r="E1317" s="99"/>
      <c r="F1317" s="325"/>
      <c r="G1317" s="325"/>
      <c r="H1317" s="325"/>
      <c r="I1317" s="325"/>
      <c r="J1317" s="325"/>
      <c r="K1317" s="325"/>
      <c r="L1317" s="341"/>
      <c r="M1317" s="354"/>
      <c r="N1317" s="375"/>
      <c r="O1317" s="384"/>
      <c r="P1317" s="43"/>
    </row>
    <row r="1318" spans="1:16" ht="15.75">
      <c r="A1318" s="290"/>
      <c r="B1318" s="291"/>
      <c r="C1318" s="291"/>
      <c r="D1318" s="291"/>
      <c r="E1318" s="99"/>
      <c r="F1318" s="325"/>
      <c r="G1318" s="325"/>
      <c r="H1318" s="325"/>
      <c r="I1318" s="325"/>
      <c r="J1318" s="325"/>
      <c r="K1318" s="325"/>
      <c r="L1318" s="341"/>
      <c r="M1318" s="354"/>
      <c r="N1318" s="375"/>
      <c r="O1318" s="384"/>
      <c r="P1318" s="43"/>
    </row>
    <row r="1319" spans="1:16">
      <c r="A1319" s="348">
        <v>2</v>
      </c>
      <c r="B1319" s="349">
        <v>3</v>
      </c>
      <c r="C1319" s="349">
        <v>14</v>
      </c>
      <c r="D1319" s="349"/>
      <c r="E1319" s="971" t="s">
        <v>798</v>
      </c>
      <c r="F1319" s="972"/>
      <c r="G1319" s="972"/>
      <c r="H1319" s="972"/>
      <c r="I1319" s="972"/>
      <c r="J1319" s="972"/>
      <c r="K1319" s="972"/>
      <c r="L1319" s="973"/>
      <c r="M1319" s="370">
        <f>M1321</f>
        <v>1700000</v>
      </c>
      <c r="N1319" s="375"/>
      <c r="O1319" s="384"/>
      <c r="P1319" s="43"/>
    </row>
    <row r="1320" spans="1:16">
      <c r="A1320" s="350"/>
      <c r="B1320" s="351"/>
      <c r="C1320" s="351"/>
      <c r="D1320" s="351"/>
      <c r="E1320" s="974"/>
      <c r="F1320" s="975"/>
      <c r="G1320" s="975"/>
      <c r="H1320" s="975"/>
      <c r="I1320" s="975"/>
      <c r="J1320" s="975"/>
      <c r="K1320" s="975"/>
      <c r="L1320" s="976"/>
      <c r="M1320" s="371"/>
      <c r="N1320" s="375"/>
      <c r="O1320" s="384"/>
      <c r="P1320" s="43"/>
    </row>
    <row r="1321" spans="1:16" ht="15.75">
      <c r="A1321" s="290">
        <v>2</v>
      </c>
      <c r="B1321" s="291">
        <v>3</v>
      </c>
      <c r="C1321" s="291">
        <v>14</v>
      </c>
      <c r="D1321" s="291">
        <v>2</v>
      </c>
      <c r="E1321" s="99" t="s">
        <v>82</v>
      </c>
      <c r="F1321" s="325"/>
      <c r="G1321" s="325"/>
      <c r="H1321" s="325"/>
      <c r="I1321" s="325"/>
      <c r="J1321" s="325"/>
      <c r="K1321" s="325"/>
      <c r="L1321" s="341"/>
      <c r="M1321" s="354">
        <f>SUM(M1322:M1326)</f>
        <v>1700000</v>
      </c>
      <c r="N1321" s="375"/>
      <c r="O1321" s="384"/>
      <c r="P1321" s="43"/>
    </row>
    <row r="1322" spans="1:16" ht="15.75">
      <c r="A1322" s="290"/>
      <c r="B1322" s="291"/>
      <c r="C1322" s="291"/>
      <c r="D1322" s="291"/>
      <c r="E1322" s="99" t="s">
        <v>131</v>
      </c>
      <c r="F1322" s="325"/>
      <c r="G1322" s="325"/>
      <c r="H1322" s="325"/>
      <c r="I1322" s="325"/>
      <c r="J1322" s="325">
        <v>2</v>
      </c>
      <c r="K1322" s="325" t="s">
        <v>50</v>
      </c>
      <c r="L1322" s="341">
        <v>100000</v>
      </c>
      <c r="M1322" s="354">
        <f>J1322*L1322</f>
        <v>200000</v>
      </c>
      <c r="N1322" s="375"/>
      <c r="O1322" s="384"/>
      <c r="P1322" s="43"/>
    </row>
    <row r="1323" spans="1:16" ht="15.75">
      <c r="A1323" s="290"/>
      <c r="B1323" s="291"/>
      <c r="C1323" s="291"/>
      <c r="D1323" s="291"/>
      <c r="E1323" s="99" t="s">
        <v>577</v>
      </c>
      <c r="F1323" s="325"/>
      <c r="G1323" s="325">
        <v>20</v>
      </c>
      <c r="H1323" s="325" t="s">
        <v>50</v>
      </c>
      <c r="I1323" s="325">
        <v>2</v>
      </c>
      <c r="J1323" s="325" t="s">
        <v>50</v>
      </c>
      <c r="K1323" s="325"/>
      <c r="L1323" s="341">
        <v>20000</v>
      </c>
      <c r="M1323" s="354">
        <f>L1323*I1323*G1323</f>
        <v>800000</v>
      </c>
      <c r="N1323" s="375"/>
      <c r="O1323" s="384"/>
      <c r="P1323" s="43"/>
    </row>
    <row r="1324" spans="1:16" ht="15.75">
      <c r="A1324" s="290"/>
      <c r="B1324" s="291"/>
      <c r="C1324" s="291"/>
      <c r="D1324" s="291"/>
      <c r="E1324" s="99" t="s">
        <v>205</v>
      </c>
      <c r="F1324" s="325"/>
      <c r="G1324" s="325">
        <v>25</v>
      </c>
      <c r="H1324" s="325" t="s">
        <v>50</v>
      </c>
      <c r="I1324" s="325">
        <v>2</v>
      </c>
      <c r="J1324" s="325" t="s">
        <v>50</v>
      </c>
      <c r="K1324" s="325"/>
      <c r="L1324" s="341">
        <v>10000</v>
      </c>
      <c r="M1324" s="354">
        <f>L1324*I1324*G1324</f>
        <v>500000</v>
      </c>
      <c r="N1324" s="375"/>
      <c r="O1324" s="384"/>
      <c r="P1324" s="43"/>
    </row>
    <row r="1325" spans="1:16" ht="15.75">
      <c r="A1325" s="290"/>
      <c r="B1325" s="291"/>
      <c r="C1325" s="291"/>
      <c r="D1325" s="291"/>
      <c r="E1325" s="99" t="s">
        <v>478</v>
      </c>
      <c r="F1325" s="325"/>
      <c r="G1325" s="325"/>
      <c r="H1325" s="325"/>
      <c r="I1325" s="325"/>
      <c r="J1325" s="325"/>
      <c r="K1325" s="325"/>
      <c r="L1325" s="341"/>
      <c r="M1325" s="354">
        <v>100000</v>
      </c>
      <c r="N1325" s="375"/>
      <c r="O1325" s="384"/>
      <c r="P1325" s="43"/>
    </row>
    <row r="1326" spans="1:16" ht="15.75">
      <c r="A1326" s="290"/>
      <c r="B1326" s="291"/>
      <c r="C1326" s="291"/>
      <c r="D1326" s="291"/>
      <c r="E1326" s="99" t="s">
        <v>566</v>
      </c>
      <c r="F1326" s="325"/>
      <c r="G1326" s="325"/>
      <c r="H1326" s="325"/>
      <c r="I1326" s="325"/>
      <c r="J1326" s="325"/>
      <c r="K1326" s="325"/>
      <c r="L1326" s="341"/>
      <c r="M1326" s="354">
        <v>100000</v>
      </c>
      <c r="N1326" s="375"/>
      <c r="O1326" s="384"/>
      <c r="P1326" s="43"/>
    </row>
    <row r="1327" spans="1:16" ht="15.75">
      <c r="A1327" s="290"/>
      <c r="B1327" s="291"/>
      <c r="C1327" s="291"/>
      <c r="D1327" s="291"/>
      <c r="E1327" s="99"/>
      <c r="F1327" s="325"/>
      <c r="G1327" s="325"/>
      <c r="H1327" s="325"/>
      <c r="I1327" s="325"/>
      <c r="J1327" s="325"/>
      <c r="K1327" s="325"/>
      <c r="L1327" s="341"/>
      <c r="M1327" s="354"/>
      <c r="N1327" s="375"/>
      <c r="O1327" s="384"/>
      <c r="P1327" s="43"/>
    </row>
    <row r="1328" spans="1:16" ht="15.75">
      <c r="A1328" s="290"/>
      <c r="B1328" s="291"/>
      <c r="C1328" s="291"/>
      <c r="D1328" s="291"/>
      <c r="E1328" s="99"/>
      <c r="F1328" s="325"/>
      <c r="G1328" s="325"/>
      <c r="H1328" s="325"/>
      <c r="I1328" s="325"/>
      <c r="J1328" s="325"/>
      <c r="K1328" s="325"/>
      <c r="L1328" s="341"/>
      <c r="M1328" s="354"/>
      <c r="N1328" s="375"/>
      <c r="O1328" s="384"/>
      <c r="P1328" s="43"/>
    </row>
    <row r="1329" spans="1:16" ht="15.75">
      <c r="A1329" s="290">
        <v>2</v>
      </c>
      <c r="B1329" s="291">
        <v>3</v>
      </c>
      <c r="C1329" s="291">
        <v>15</v>
      </c>
      <c r="D1329" s="291"/>
      <c r="E1329" s="964" t="s">
        <v>762</v>
      </c>
      <c r="F1329" s="965"/>
      <c r="G1329" s="965"/>
      <c r="H1329" s="965"/>
      <c r="I1329" s="965"/>
      <c r="J1329" s="965"/>
      <c r="K1329" s="965"/>
      <c r="L1329" s="966"/>
      <c r="M1329" s="354">
        <f>M1330</f>
        <v>1710000</v>
      </c>
      <c r="N1329" s="375"/>
      <c r="O1329" s="384"/>
      <c r="P1329" s="43"/>
    </row>
    <row r="1330" spans="1:16" ht="15.75">
      <c r="A1330" s="290">
        <v>2</v>
      </c>
      <c r="B1330" s="291">
        <v>3</v>
      </c>
      <c r="C1330" s="291">
        <v>15</v>
      </c>
      <c r="D1330" s="291">
        <v>2</v>
      </c>
      <c r="E1330" s="99" t="s">
        <v>82</v>
      </c>
      <c r="F1330" s="325"/>
      <c r="G1330" s="325"/>
      <c r="H1330" s="325"/>
      <c r="I1330" s="325"/>
      <c r="J1330" s="325"/>
      <c r="K1330" s="325"/>
      <c r="L1330" s="341"/>
      <c r="M1330" s="354">
        <f>SUM(M1331:M1335)</f>
        <v>1710000</v>
      </c>
      <c r="N1330" s="375"/>
      <c r="O1330" s="384"/>
      <c r="P1330" s="43"/>
    </row>
    <row r="1331" spans="1:16" ht="15.75">
      <c r="A1331" s="290"/>
      <c r="B1331" s="291"/>
      <c r="C1331" s="291"/>
      <c r="D1331" s="291"/>
      <c r="E1331" s="99" t="s">
        <v>131</v>
      </c>
      <c r="F1331" s="325"/>
      <c r="G1331" s="325"/>
      <c r="H1331" s="325"/>
      <c r="I1331" s="325"/>
      <c r="J1331" s="325">
        <v>2</v>
      </c>
      <c r="K1331" s="325" t="s">
        <v>50</v>
      </c>
      <c r="L1331" s="341">
        <v>100000</v>
      </c>
      <c r="M1331" s="354">
        <f>J1331*L1331</f>
        <v>200000</v>
      </c>
      <c r="N1331" s="375"/>
      <c r="O1331" s="384"/>
      <c r="P1331" s="43"/>
    </row>
    <row r="1332" spans="1:16" ht="15.75">
      <c r="A1332" s="290"/>
      <c r="B1332" s="291"/>
      <c r="C1332" s="291"/>
      <c r="D1332" s="291"/>
      <c r="E1332" s="99" t="s">
        <v>577</v>
      </c>
      <c r="F1332" s="325"/>
      <c r="G1332" s="325">
        <v>20</v>
      </c>
      <c r="H1332" s="325" t="s">
        <v>50</v>
      </c>
      <c r="I1332" s="325">
        <v>2</v>
      </c>
      <c r="J1332" s="325" t="s">
        <v>50</v>
      </c>
      <c r="K1332" s="325"/>
      <c r="L1332" s="341">
        <v>20000</v>
      </c>
      <c r="M1332" s="354">
        <f>L1332*I1332*G1332</f>
        <v>800000</v>
      </c>
      <c r="N1332" s="375"/>
      <c r="O1332" s="384"/>
      <c r="P1332" s="43"/>
    </row>
    <row r="1333" spans="1:16" ht="15.75">
      <c r="A1333" s="290"/>
      <c r="B1333" s="291"/>
      <c r="C1333" s="291"/>
      <c r="D1333" s="291"/>
      <c r="E1333" s="99" t="s">
        <v>811</v>
      </c>
      <c r="F1333" s="325"/>
      <c r="G1333" s="325">
        <v>30</v>
      </c>
      <c r="H1333" s="325" t="s">
        <v>50</v>
      </c>
      <c r="I1333" s="325">
        <v>2</v>
      </c>
      <c r="J1333" s="325" t="s">
        <v>50</v>
      </c>
      <c r="K1333" s="325"/>
      <c r="L1333" s="341">
        <v>8500</v>
      </c>
      <c r="M1333" s="354">
        <f>L1333*I1333*G1333</f>
        <v>510000</v>
      </c>
      <c r="N1333" s="375"/>
      <c r="O1333" s="384"/>
      <c r="P1333" s="43"/>
    </row>
    <row r="1334" spans="1:16" ht="15.75">
      <c r="A1334" s="290"/>
      <c r="B1334" s="291"/>
      <c r="C1334" s="291"/>
      <c r="D1334" s="291"/>
      <c r="E1334" s="99" t="s">
        <v>478</v>
      </c>
      <c r="F1334" s="325"/>
      <c r="G1334" s="325"/>
      <c r="H1334" s="325"/>
      <c r="I1334" s="325"/>
      <c r="J1334" s="325"/>
      <c r="K1334" s="325"/>
      <c r="L1334" s="341"/>
      <c r="M1334" s="354">
        <v>100000</v>
      </c>
      <c r="N1334" s="375"/>
      <c r="O1334" s="384"/>
      <c r="P1334" s="43"/>
    </row>
    <row r="1335" spans="1:16" ht="15.75">
      <c r="A1335" s="290"/>
      <c r="B1335" s="291"/>
      <c r="C1335" s="291"/>
      <c r="D1335" s="291"/>
      <c r="E1335" s="99" t="s">
        <v>566</v>
      </c>
      <c r="F1335" s="325"/>
      <c r="G1335" s="325"/>
      <c r="H1335" s="325"/>
      <c r="I1335" s="325"/>
      <c r="J1335" s="325"/>
      <c r="K1335" s="325"/>
      <c r="L1335" s="341"/>
      <c r="M1335" s="354">
        <v>100000</v>
      </c>
      <c r="N1335" s="375"/>
      <c r="O1335" s="384"/>
      <c r="P1335" s="43"/>
    </row>
    <row r="1336" spans="1:16" ht="15.75">
      <c r="A1336" s="290"/>
      <c r="B1336" s="291"/>
      <c r="C1336" s="291"/>
      <c r="D1336" s="291"/>
      <c r="E1336" s="99"/>
      <c r="F1336" s="325"/>
      <c r="G1336" s="325"/>
      <c r="H1336" s="325"/>
      <c r="I1336" s="325"/>
      <c r="J1336" s="325"/>
      <c r="K1336" s="325"/>
      <c r="L1336" s="341"/>
      <c r="M1336" s="354"/>
      <c r="N1336" s="375"/>
      <c r="O1336" s="384"/>
      <c r="P1336" s="43"/>
    </row>
    <row r="1337" spans="1:16" ht="15.75">
      <c r="A1337" s="290"/>
      <c r="B1337" s="291"/>
      <c r="C1337" s="291"/>
      <c r="D1337" s="291"/>
      <c r="E1337" s="99"/>
      <c r="F1337" s="325"/>
      <c r="G1337" s="325"/>
      <c r="H1337" s="325"/>
      <c r="I1337" s="325"/>
      <c r="J1337" s="325"/>
      <c r="K1337" s="325"/>
      <c r="L1337" s="341"/>
      <c r="M1337" s="354"/>
      <c r="N1337" s="375"/>
      <c r="O1337" s="384"/>
      <c r="P1337" s="43"/>
    </row>
    <row r="1338" spans="1:16" ht="15.75">
      <c r="A1338" s="290">
        <v>2</v>
      </c>
      <c r="B1338" s="291">
        <v>3</v>
      </c>
      <c r="C1338" s="291">
        <v>16</v>
      </c>
      <c r="D1338" s="291"/>
      <c r="E1338" s="964" t="s">
        <v>763</v>
      </c>
      <c r="F1338" s="965"/>
      <c r="G1338" s="965"/>
      <c r="H1338" s="965"/>
      <c r="I1338" s="965"/>
      <c r="J1338" s="965"/>
      <c r="K1338" s="965"/>
      <c r="L1338" s="966"/>
      <c r="M1338" s="354">
        <f>M1339</f>
        <v>1710000</v>
      </c>
      <c r="N1338" s="375"/>
      <c r="O1338" s="384"/>
      <c r="P1338" s="43"/>
    </row>
    <row r="1339" spans="1:16" ht="15.75">
      <c r="A1339" s="290">
        <v>2</v>
      </c>
      <c r="B1339" s="291">
        <v>3</v>
      </c>
      <c r="C1339" s="291">
        <v>16</v>
      </c>
      <c r="D1339" s="291">
        <v>2</v>
      </c>
      <c r="E1339" s="99" t="s">
        <v>82</v>
      </c>
      <c r="F1339" s="325"/>
      <c r="G1339" s="325"/>
      <c r="H1339" s="325"/>
      <c r="I1339" s="325"/>
      <c r="J1339" s="325"/>
      <c r="K1339" s="325"/>
      <c r="L1339" s="341"/>
      <c r="M1339" s="354">
        <f>SUM(M1340:M1344)</f>
        <v>1710000</v>
      </c>
      <c r="N1339" s="375"/>
      <c r="O1339" s="384"/>
      <c r="P1339" s="43"/>
    </row>
    <row r="1340" spans="1:16" ht="15.75">
      <c r="A1340" s="290"/>
      <c r="B1340" s="291"/>
      <c r="C1340" s="291"/>
      <c r="D1340" s="291"/>
      <c r="E1340" s="99" t="s">
        <v>131</v>
      </c>
      <c r="F1340" s="325"/>
      <c r="G1340" s="325"/>
      <c r="H1340" s="325"/>
      <c r="I1340" s="325"/>
      <c r="J1340" s="325">
        <v>2</v>
      </c>
      <c r="K1340" s="325" t="s">
        <v>50</v>
      </c>
      <c r="L1340" s="341">
        <v>100000</v>
      </c>
      <c r="M1340" s="354">
        <f>J1340*L1340</f>
        <v>200000</v>
      </c>
      <c r="N1340" s="375"/>
      <c r="O1340" s="384"/>
      <c r="P1340" s="43"/>
    </row>
    <row r="1341" spans="1:16" ht="15.75">
      <c r="A1341" s="290"/>
      <c r="B1341" s="291"/>
      <c r="C1341" s="291"/>
      <c r="D1341" s="291"/>
      <c r="E1341" s="99" t="s">
        <v>577</v>
      </c>
      <c r="F1341" s="325"/>
      <c r="G1341" s="325">
        <v>20</v>
      </c>
      <c r="H1341" s="325" t="s">
        <v>50</v>
      </c>
      <c r="I1341" s="325">
        <v>2</v>
      </c>
      <c r="J1341" s="325" t="s">
        <v>50</v>
      </c>
      <c r="K1341" s="325"/>
      <c r="L1341" s="341">
        <v>20000</v>
      </c>
      <c r="M1341" s="354">
        <f>L1341*I1341*G1341</f>
        <v>800000</v>
      </c>
      <c r="N1341" s="375"/>
      <c r="O1341" s="384"/>
      <c r="P1341" s="43"/>
    </row>
    <row r="1342" spans="1:16" ht="15.75">
      <c r="A1342" s="290"/>
      <c r="B1342" s="291"/>
      <c r="C1342" s="291"/>
      <c r="D1342" s="291"/>
      <c r="E1342" s="99" t="s">
        <v>811</v>
      </c>
      <c r="F1342" s="325"/>
      <c r="G1342" s="325">
        <v>30</v>
      </c>
      <c r="H1342" s="325" t="s">
        <v>50</v>
      </c>
      <c r="I1342" s="325">
        <v>2</v>
      </c>
      <c r="J1342" s="325" t="s">
        <v>50</v>
      </c>
      <c r="K1342" s="325"/>
      <c r="L1342" s="341">
        <v>8500</v>
      </c>
      <c r="M1342" s="354">
        <f>L1342*I1342*G1342</f>
        <v>510000</v>
      </c>
      <c r="N1342" s="375"/>
      <c r="O1342" s="384"/>
      <c r="P1342" s="43"/>
    </row>
    <row r="1343" spans="1:16" ht="15.75">
      <c r="A1343" s="290"/>
      <c r="B1343" s="291"/>
      <c r="C1343" s="291"/>
      <c r="D1343" s="291"/>
      <c r="E1343" s="99" t="s">
        <v>478</v>
      </c>
      <c r="F1343" s="325"/>
      <c r="G1343" s="325"/>
      <c r="H1343" s="325"/>
      <c r="I1343" s="325"/>
      <c r="J1343" s="325"/>
      <c r="K1343" s="325"/>
      <c r="L1343" s="341"/>
      <c r="M1343" s="354">
        <v>100000</v>
      </c>
      <c r="N1343" s="375"/>
      <c r="O1343" s="384"/>
      <c r="P1343" s="43"/>
    </row>
    <row r="1344" spans="1:16" ht="15.75">
      <c r="A1344" s="290"/>
      <c r="B1344" s="291"/>
      <c r="C1344" s="291"/>
      <c r="D1344" s="291"/>
      <c r="E1344" s="99" t="s">
        <v>566</v>
      </c>
      <c r="F1344" s="325"/>
      <c r="G1344" s="325"/>
      <c r="H1344" s="325"/>
      <c r="I1344" s="325"/>
      <c r="J1344" s="325"/>
      <c r="K1344" s="325"/>
      <c r="L1344" s="341"/>
      <c r="M1344" s="354">
        <v>100000</v>
      </c>
      <c r="N1344" s="375"/>
      <c r="O1344" s="384"/>
      <c r="P1344" s="43"/>
    </row>
    <row r="1345" spans="1:16" ht="15.75">
      <c r="A1345" s="290"/>
      <c r="B1345" s="291"/>
      <c r="C1345" s="291"/>
      <c r="D1345" s="291"/>
      <c r="E1345" s="99"/>
      <c r="F1345" s="325"/>
      <c r="G1345" s="325"/>
      <c r="H1345" s="325"/>
      <c r="I1345" s="325"/>
      <c r="J1345" s="325"/>
      <c r="K1345" s="325"/>
      <c r="L1345" s="341"/>
      <c r="M1345" s="354"/>
      <c r="N1345" s="375"/>
      <c r="O1345" s="384"/>
      <c r="P1345" s="43"/>
    </row>
    <row r="1346" spans="1:16" ht="15.75">
      <c r="A1346" s="290"/>
      <c r="B1346" s="291"/>
      <c r="C1346" s="291"/>
      <c r="D1346" s="291"/>
      <c r="E1346" s="99"/>
      <c r="F1346" s="325"/>
      <c r="G1346" s="325"/>
      <c r="H1346" s="325"/>
      <c r="I1346" s="325"/>
      <c r="J1346" s="325"/>
      <c r="K1346" s="325"/>
      <c r="L1346" s="341"/>
      <c r="M1346" s="354"/>
      <c r="N1346" s="375"/>
      <c r="O1346" s="384"/>
      <c r="P1346" s="43"/>
    </row>
    <row r="1347" spans="1:16" ht="15.75">
      <c r="A1347" s="290">
        <v>2</v>
      </c>
      <c r="B1347" s="291">
        <v>3</v>
      </c>
      <c r="C1347" s="291">
        <v>17</v>
      </c>
      <c r="D1347" s="291"/>
      <c r="E1347" s="964" t="s">
        <v>764</v>
      </c>
      <c r="F1347" s="965"/>
      <c r="G1347" s="965"/>
      <c r="H1347" s="965"/>
      <c r="I1347" s="965"/>
      <c r="J1347" s="965"/>
      <c r="K1347" s="965"/>
      <c r="L1347" s="966"/>
      <c r="M1347" s="354">
        <f>M1348</f>
        <v>1710000</v>
      </c>
      <c r="N1347" s="375"/>
      <c r="O1347" s="384"/>
      <c r="P1347" s="43"/>
    </row>
    <row r="1348" spans="1:16" ht="15.75">
      <c r="A1348" s="290">
        <v>2</v>
      </c>
      <c r="B1348" s="291">
        <v>3</v>
      </c>
      <c r="C1348" s="291">
        <v>17</v>
      </c>
      <c r="D1348" s="291">
        <v>2</v>
      </c>
      <c r="E1348" s="99" t="s">
        <v>82</v>
      </c>
      <c r="F1348" s="325"/>
      <c r="G1348" s="325"/>
      <c r="H1348" s="325"/>
      <c r="I1348" s="325"/>
      <c r="J1348" s="325"/>
      <c r="K1348" s="325"/>
      <c r="L1348" s="341"/>
      <c r="M1348" s="354">
        <f>SUM(M1349:M1353)</f>
        <v>1710000</v>
      </c>
      <c r="N1348" s="375"/>
      <c r="O1348" s="384"/>
      <c r="P1348" s="43"/>
    </row>
    <row r="1349" spans="1:16" ht="15.75">
      <c r="A1349" s="290"/>
      <c r="B1349" s="291"/>
      <c r="C1349" s="291"/>
      <c r="D1349" s="291"/>
      <c r="E1349" s="99" t="s">
        <v>131</v>
      </c>
      <c r="F1349" s="325"/>
      <c r="G1349" s="325"/>
      <c r="H1349" s="325"/>
      <c r="I1349" s="325"/>
      <c r="J1349" s="325">
        <v>2</v>
      </c>
      <c r="K1349" s="325" t="s">
        <v>50</v>
      </c>
      <c r="L1349" s="341">
        <v>100000</v>
      </c>
      <c r="M1349" s="354">
        <f>J1349*L1349</f>
        <v>200000</v>
      </c>
      <c r="N1349" s="375"/>
      <c r="O1349" s="384"/>
      <c r="P1349" s="43"/>
    </row>
    <row r="1350" spans="1:16" ht="15.75">
      <c r="A1350" s="290"/>
      <c r="B1350" s="291"/>
      <c r="C1350" s="291"/>
      <c r="D1350" s="291"/>
      <c r="E1350" s="99" t="s">
        <v>577</v>
      </c>
      <c r="F1350" s="325"/>
      <c r="G1350" s="325">
        <v>20</v>
      </c>
      <c r="H1350" s="325" t="s">
        <v>50</v>
      </c>
      <c r="I1350" s="325">
        <v>2</v>
      </c>
      <c r="J1350" s="325" t="s">
        <v>50</v>
      </c>
      <c r="K1350" s="325"/>
      <c r="L1350" s="341">
        <v>20000</v>
      </c>
      <c r="M1350" s="354">
        <f>L1350*I1350*G1350</f>
        <v>800000</v>
      </c>
      <c r="N1350" s="375"/>
      <c r="O1350" s="384"/>
      <c r="P1350" s="43"/>
    </row>
    <row r="1351" spans="1:16" ht="15.75">
      <c r="A1351" s="290"/>
      <c r="B1351" s="291"/>
      <c r="C1351" s="291"/>
      <c r="D1351" s="291"/>
      <c r="E1351" s="99" t="s">
        <v>811</v>
      </c>
      <c r="F1351" s="325"/>
      <c r="G1351" s="325">
        <v>30</v>
      </c>
      <c r="H1351" s="325" t="s">
        <v>50</v>
      </c>
      <c r="I1351" s="325">
        <v>2</v>
      </c>
      <c r="J1351" s="325" t="s">
        <v>50</v>
      </c>
      <c r="K1351" s="325"/>
      <c r="L1351" s="341">
        <v>8500</v>
      </c>
      <c r="M1351" s="354">
        <f>L1351*I1351*G1351</f>
        <v>510000</v>
      </c>
      <c r="N1351" s="375"/>
      <c r="O1351" s="384"/>
      <c r="P1351" s="43"/>
    </row>
    <row r="1352" spans="1:16" ht="15.75">
      <c r="A1352" s="290"/>
      <c r="B1352" s="291"/>
      <c r="C1352" s="291"/>
      <c r="D1352" s="291"/>
      <c r="E1352" s="99" t="s">
        <v>478</v>
      </c>
      <c r="F1352" s="325"/>
      <c r="G1352" s="325"/>
      <c r="H1352" s="325"/>
      <c r="I1352" s="325"/>
      <c r="J1352" s="325"/>
      <c r="K1352" s="325"/>
      <c r="L1352" s="341"/>
      <c r="M1352" s="354">
        <v>100000</v>
      </c>
      <c r="N1352" s="375"/>
      <c r="O1352" s="384"/>
      <c r="P1352" s="43"/>
    </row>
    <row r="1353" spans="1:16" ht="15.75">
      <c r="A1353" s="290"/>
      <c r="B1353" s="291"/>
      <c r="C1353" s="291"/>
      <c r="D1353" s="291"/>
      <c r="E1353" s="99" t="s">
        <v>566</v>
      </c>
      <c r="F1353" s="325"/>
      <c r="G1353" s="325"/>
      <c r="H1353" s="325"/>
      <c r="I1353" s="325"/>
      <c r="J1353" s="325"/>
      <c r="K1353" s="325"/>
      <c r="L1353" s="341"/>
      <c r="M1353" s="354">
        <v>100000</v>
      </c>
      <c r="N1353" s="375"/>
      <c r="O1353" s="384"/>
      <c r="P1353" s="43"/>
    </row>
    <row r="1354" spans="1:16" ht="15.75">
      <c r="A1354" s="290"/>
      <c r="B1354" s="291"/>
      <c r="C1354" s="291"/>
      <c r="D1354" s="291"/>
      <c r="E1354" s="99"/>
      <c r="F1354" s="325"/>
      <c r="G1354" s="325"/>
      <c r="H1354" s="325"/>
      <c r="I1354" s="325"/>
      <c r="J1354" s="325"/>
      <c r="K1354" s="325"/>
      <c r="L1354" s="341"/>
      <c r="M1354" s="354"/>
      <c r="N1354" s="375"/>
      <c r="O1354" s="384"/>
      <c r="P1354" s="43"/>
    </row>
    <row r="1355" spans="1:16" ht="15.75">
      <c r="A1355" s="290"/>
      <c r="B1355" s="291"/>
      <c r="C1355" s="291"/>
      <c r="D1355" s="291"/>
      <c r="E1355" s="99"/>
      <c r="F1355" s="325"/>
      <c r="G1355" s="325"/>
      <c r="H1355" s="325"/>
      <c r="I1355" s="325"/>
      <c r="J1355" s="325"/>
      <c r="K1355" s="325"/>
      <c r="L1355" s="341"/>
      <c r="M1355" s="354"/>
      <c r="N1355" s="375"/>
      <c r="O1355" s="384"/>
      <c r="P1355" s="43"/>
    </row>
    <row r="1356" spans="1:16" ht="15.75">
      <c r="A1356" s="290">
        <v>2</v>
      </c>
      <c r="B1356" s="291">
        <v>3</v>
      </c>
      <c r="C1356" s="291">
        <v>18</v>
      </c>
      <c r="D1356" s="291"/>
      <c r="E1356" s="964" t="s">
        <v>765</v>
      </c>
      <c r="F1356" s="965"/>
      <c r="G1356" s="965"/>
      <c r="H1356" s="965"/>
      <c r="I1356" s="965"/>
      <c r="J1356" s="965"/>
      <c r="K1356" s="965"/>
      <c r="L1356" s="966"/>
      <c r="M1356" s="354">
        <f>M1357</f>
        <v>1710000</v>
      </c>
      <c r="N1356" s="375"/>
      <c r="O1356" s="384"/>
      <c r="P1356" s="43"/>
    </row>
    <row r="1357" spans="1:16" ht="15.75">
      <c r="A1357" s="290">
        <v>2</v>
      </c>
      <c r="B1357" s="291">
        <v>3</v>
      </c>
      <c r="C1357" s="291">
        <v>18</v>
      </c>
      <c r="D1357" s="291">
        <v>2</v>
      </c>
      <c r="E1357" s="99" t="s">
        <v>82</v>
      </c>
      <c r="F1357" s="325"/>
      <c r="G1357" s="325"/>
      <c r="H1357" s="325"/>
      <c r="I1357" s="325"/>
      <c r="J1357" s="325"/>
      <c r="K1357" s="325"/>
      <c r="L1357" s="341"/>
      <c r="M1357" s="354">
        <f>SUM(M1358:M1362)</f>
        <v>1710000</v>
      </c>
      <c r="N1357" s="375"/>
      <c r="O1357" s="384"/>
      <c r="P1357" s="43"/>
    </row>
    <row r="1358" spans="1:16" ht="15.75">
      <c r="A1358" s="290"/>
      <c r="B1358" s="291"/>
      <c r="C1358" s="291"/>
      <c r="D1358" s="291"/>
      <c r="E1358" s="99" t="s">
        <v>131</v>
      </c>
      <c r="F1358" s="325"/>
      <c r="G1358" s="325"/>
      <c r="H1358" s="325"/>
      <c r="I1358" s="325"/>
      <c r="J1358" s="325">
        <v>2</v>
      </c>
      <c r="K1358" s="325" t="s">
        <v>50</v>
      </c>
      <c r="L1358" s="341">
        <v>100000</v>
      </c>
      <c r="M1358" s="354">
        <f>J1358*L1358</f>
        <v>200000</v>
      </c>
      <c r="N1358" s="375"/>
      <c r="O1358" s="384"/>
      <c r="P1358" s="43"/>
    </row>
    <row r="1359" spans="1:16" ht="15.75">
      <c r="A1359" s="290"/>
      <c r="B1359" s="291"/>
      <c r="C1359" s="291"/>
      <c r="D1359" s="291"/>
      <c r="E1359" s="99" t="s">
        <v>577</v>
      </c>
      <c r="F1359" s="325"/>
      <c r="G1359" s="325">
        <v>20</v>
      </c>
      <c r="H1359" s="325" t="s">
        <v>50</v>
      </c>
      <c r="I1359" s="325">
        <v>2</v>
      </c>
      <c r="J1359" s="325" t="s">
        <v>50</v>
      </c>
      <c r="K1359" s="325"/>
      <c r="L1359" s="341">
        <v>20000</v>
      </c>
      <c r="M1359" s="354">
        <f>L1359*I1359*G1359</f>
        <v>800000</v>
      </c>
      <c r="N1359" s="375"/>
      <c r="O1359" s="384"/>
      <c r="P1359" s="43"/>
    </row>
    <row r="1360" spans="1:16" ht="15.75">
      <c r="A1360" s="290"/>
      <c r="B1360" s="291"/>
      <c r="C1360" s="291"/>
      <c r="D1360" s="291"/>
      <c r="E1360" s="99" t="s">
        <v>811</v>
      </c>
      <c r="F1360" s="325"/>
      <c r="G1360" s="325">
        <v>30</v>
      </c>
      <c r="H1360" s="325" t="s">
        <v>50</v>
      </c>
      <c r="I1360" s="325">
        <v>2</v>
      </c>
      <c r="J1360" s="325" t="s">
        <v>50</v>
      </c>
      <c r="K1360" s="325"/>
      <c r="L1360" s="341">
        <v>8500</v>
      </c>
      <c r="M1360" s="354">
        <f>L1360*I1360*G1360</f>
        <v>510000</v>
      </c>
      <c r="N1360" s="375"/>
      <c r="O1360" s="384"/>
      <c r="P1360" s="43"/>
    </row>
    <row r="1361" spans="1:16" ht="15.75">
      <c r="A1361" s="290"/>
      <c r="B1361" s="291"/>
      <c r="C1361" s="291"/>
      <c r="D1361" s="291"/>
      <c r="E1361" s="99" t="s">
        <v>478</v>
      </c>
      <c r="F1361" s="325"/>
      <c r="G1361" s="325"/>
      <c r="H1361" s="325"/>
      <c r="I1361" s="325"/>
      <c r="J1361" s="325"/>
      <c r="K1361" s="325"/>
      <c r="L1361" s="341"/>
      <c r="M1361" s="354">
        <v>100000</v>
      </c>
      <c r="N1361" s="375"/>
      <c r="O1361" s="384"/>
      <c r="P1361" s="43"/>
    </row>
    <row r="1362" spans="1:16" ht="15.75">
      <c r="A1362" s="290"/>
      <c r="B1362" s="291"/>
      <c r="C1362" s="291"/>
      <c r="D1362" s="291"/>
      <c r="E1362" s="99" t="s">
        <v>566</v>
      </c>
      <c r="F1362" s="325"/>
      <c r="G1362" s="325"/>
      <c r="H1362" s="325"/>
      <c r="I1362" s="325"/>
      <c r="J1362" s="325"/>
      <c r="K1362" s="325"/>
      <c r="L1362" s="341"/>
      <c r="M1362" s="354">
        <v>100000</v>
      </c>
      <c r="N1362" s="375"/>
      <c r="O1362" s="384"/>
      <c r="P1362" s="43"/>
    </row>
    <row r="1363" spans="1:16" ht="15.75">
      <c r="A1363" s="290"/>
      <c r="B1363" s="291"/>
      <c r="C1363" s="291"/>
      <c r="D1363" s="291"/>
      <c r="E1363" s="99"/>
      <c r="F1363" s="325"/>
      <c r="G1363" s="325"/>
      <c r="H1363" s="325"/>
      <c r="I1363" s="325"/>
      <c r="J1363" s="325"/>
      <c r="K1363" s="325"/>
      <c r="L1363" s="341"/>
      <c r="M1363" s="354"/>
      <c r="N1363" s="375"/>
      <c r="O1363" s="384"/>
      <c r="P1363" s="43"/>
    </row>
    <row r="1364" spans="1:16" ht="15.75">
      <c r="A1364" s="290"/>
      <c r="B1364" s="291"/>
      <c r="C1364" s="291"/>
      <c r="D1364" s="291"/>
      <c r="E1364" s="99"/>
      <c r="F1364" s="325"/>
      <c r="G1364" s="325"/>
      <c r="H1364" s="325"/>
      <c r="I1364" s="325"/>
      <c r="J1364" s="325"/>
      <c r="K1364" s="325"/>
      <c r="L1364" s="341"/>
      <c r="M1364" s="354"/>
      <c r="N1364" s="375"/>
      <c r="O1364" s="384"/>
      <c r="P1364" s="43"/>
    </row>
    <row r="1365" spans="1:16" ht="15.75">
      <c r="A1365" s="290">
        <v>2</v>
      </c>
      <c r="B1365" s="291">
        <v>3</v>
      </c>
      <c r="C1365" s="291">
        <v>19</v>
      </c>
      <c r="D1365" s="291"/>
      <c r="E1365" s="964" t="s">
        <v>766</v>
      </c>
      <c r="F1365" s="965"/>
      <c r="G1365" s="965"/>
      <c r="H1365" s="965"/>
      <c r="I1365" s="965"/>
      <c r="J1365" s="965"/>
      <c r="K1365" s="965"/>
      <c r="L1365" s="966"/>
      <c r="M1365" s="354">
        <f>M1366</f>
        <v>1710000</v>
      </c>
      <c r="N1365" s="375"/>
      <c r="O1365" s="384"/>
      <c r="P1365" s="43"/>
    </row>
    <row r="1366" spans="1:16" ht="15.75">
      <c r="A1366" s="290">
        <v>2</v>
      </c>
      <c r="B1366" s="291">
        <v>3</v>
      </c>
      <c r="C1366" s="291">
        <v>19</v>
      </c>
      <c r="D1366" s="291">
        <v>2</v>
      </c>
      <c r="E1366" s="99" t="s">
        <v>82</v>
      </c>
      <c r="F1366" s="325"/>
      <c r="G1366" s="325"/>
      <c r="H1366" s="325"/>
      <c r="I1366" s="325"/>
      <c r="J1366" s="325"/>
      <c r="K1366" s="325"/>
      <c r="L1366" s="341"/>
      <c r="M1366" s="354">
        <f>SUM(M1367:M1371)</f>
        <v>1710000</v>
      </c>
      <c r="N1366" s="375"/>
      <c r="O1366" s="384"/>
      <c r="P1366" s="43"/>
    </row>
    <row r="1367" spans="1:16" ht="15.75">
      <c r="A1367" s="290"/>
      <c r="B1367" s="291"/>
      <c r="C1367" s="291"/>
      <c r="D1367" s="291"/>
      <c r="E1367" s="99" t="s">
        <v>131</v>
      </c>
      <c r="F1367" s="325"/>
      <c r="G1367" s="325"/>
      <c r="H1367" s="325"/>
      <c r="I1367" s="325"/>
      <c r="J1367" s="325">
        <v>2</v>
      </c>
      <c r="K1367" s="325" t="s">
        <v>50</v>
      </c>
      <c r="L1367" s="341">
        <v>100000</v>
      </c>
      <c r="M1367" s="354">
        <f>J1367*L1367</f>
        <v>200000</v>
      </c>
      <c r="N1367" s="375"/>
      <c r="O1367" s="384"/>
      <c r="P1367" s="43"/>
    </row>
    <row r="1368" spans="1:16" ht="15.75">
      <c r="A1368" s="290"/>
      <c r="B1368" s="291"/>
      <c r="C1368" s="291"/>
      <c r="D1368" s="291"/>
      <c r="E1368" s="99" t="s">
        <v>577</v>
      </c>
      <c r="F1368" s="325"/>
      <c r="G1368" s="325">
        <v>20</v>
      </c>
      <c r="H1368" s="325" t="s">
        <v>50</v>
      </c>
      <c r="I1368" s="325">
        <v>2</v>
      </c>
      <c r="J1368" s="325" t="s">
        <v>50</v>
      </c>
      <c r="K1368" s="325"/>
      <c r="L1368" s="341">
        <v>20000</v>
      </c>
      <c r="M1368" s="354">
        <f>L1368*I1368*G1368</f>
        <v>800000</v>
      </c>
      <c r="N1368" s="375"/>
      <c r="O1368" s="384"/>
      <c r="P1368" s="43"/>
    </row>
    <row r="1369" spans="1:16" ht="15.75">
      <c r="A1369" s="290"/>
      <c r="B1369" s="291"/>
      <c r="C1369" s="291"/>
      <c r="D1369" s="291"/>
      <c r="E1369" s="99" t="s">
        <v>811</v>
      </c>
      <c r="F1369" s="325"/>
      <c r="G1369" s="325">
        <v>30</v>
      </c>
      <c r="H1369" s="325" t="s">
        <v>50</v>
      </c>
      <c r="I1369" s="325">
        <v>2</v>
      </c>
      <c r="J1369" s="325" t="s">
        <v>50</v>
      </c>
      <c r="K1369" s="325"/>
      <c r="L1369" s="341">
        <v>8500</v>
      </c>
      <c r="M1369" s="354">
        <f>L1369*I1369*G1369</f>
        <v>510000</v>
      </c>
      <c r="N1369" s="375"/>
      <c r="O1369" s="384"/>
      <c r="P1369" s="43"/>
    </row>
    <row r="1370" spans="1:16" ht="15.75">
      <c r="A1370" s="290"/>
      <c r="B1370" s="291"/>
      <c r="C1370" s="291"/>
      <c r="D1370" s="291"/>
      <c r="E1370" s="99" t="s">
        <v>478</v>
      </c>
      <c r="F1370" s="325"/>
      <c r="G1370" s="325"/>
      <c r="H1370" s="325"/>
      <c r="I1370" s="325"/>
      <c r="J1370" s="325"/>
      <c r="K1370" s="325"/>
      <c r="L1370" s="341"/>
      <c r="M1370" s="354">
        <v>100000</v>
      </c>
      <c r="N1370" s="375"/>
      <c r="O1370" s="384"/>
      <c r="P1370" s="43"/>
    </row>
    <row r="1371" spans="1:16" ht="15.75">
      <c r="A1371" s="290"/>
      <c r="B1371" s="291"/>
      <c r="C1371" s="291"/>
      <c r="D1371" s="291"/>
      <c r="E1371" s="99" t="s">
        <v>566</v>
      </c>
      <c r="F1371" s="325"/>
      <c r="G1371" s="325"/>
      <c r="H1371" s="325"/>
      <c r="I1371" s="325"/>
      <c r="J1371" s="325"/>
      <c r="K1371" s="325"/>
      <c r="L1371" s="341"/>
      <c r="M1371" s="354">
        <v>100000</v>
      </c>
      <c r="N1371" s="375"/>
      <c r="O1371" s="384"/>
      <c r="P1371" s="43"/>
    </row>
    <row r="1372" spans="1:16" ht="15.75">
      <c r="A1372" s="290"/>
      <c r="B1372" s="291"/>
      <c r="C1372" s="291"/>
      <c r="D1372" s="291"/>
      <c r="E1372" s="99"/>
      <c r="F1372" s="325"/>
      <c r="G1372" s="325"/>
      <c r="H1372" s="325"/>
      <c r="I1372" s="325"/>
      <c r="J1372" s="325"/>
      <c r="K1372" s="325"/>
      <c r="L1372" s="341"/>
      <c r="M1372" s="354"/>
      <c r="N1372" s="375"/>
      <c r="O1372" s="384"/>
      <c r="P1372" s="43"/>
    </row>
    <row r="1373" spans="1:16" ht="15.75">
      <c r="A1373" s="290"/>
      <c r="B1373" s="291"/>
      <c r="C1373" s="291"/>
      <c r="D1373" s="291"/>
      <c r="E1373" s="99"/>
      <c r="F1373" s="325"/>
      <c r="G1373" s="325"/>
      <c r="H1373" s="325"/>
      <c r="I1373" s="325"/>
      <c r="J1373" s="325"/>
      <c r="K1373" s="325"/>
      <c r="L1373" s="341"/>
      <c r="M1373" s="354"/>
      <c r="N1373" s="375"/>
      <c r="O1373" s="384"/>
      <c r="P1373" s="43"/>
    </row>
    <row r="1374" spans="1:16" ht="15.75">
      <c r="A1374" s="290">
        <v>2</v>
      </c>
      <c r="B1374" s="291">
        <v>3</v>
      </c>
      <c r="C1374" s="291">
        <v>20</v>
      </c>
      <c r="D1374" s="291"/>
      <c r="E1374" s="964" t="s">
        <v>767</v>
      </c>
      <c r="F1374" s="965"/>
      <c r="G1374" s="965"/>
      <c r="H1374" s="965"/>
      <c r="I1374" s="965"/>
      <c r="J1374" s="965"/>
      <c r="K1374" s="965"/>
      <c r="L1374" s="966"/>
      <c r="M1374" s="354">
        <f>M1375</f>
        <v>1710000</v>
      </c>
      <c r="N1374" s="375"/>
      <c r="O1374" s="384"/>
      <c r="P1374" s="43"/>
    </row>
    <row r="1375" spans="1:16" ht="15.75">
      <c r="A1375" s="290">
        <v>2</v>
      </c>
      <c r="B1375" s="291">
        <v>3</v>
      </c>
      <c r="C1375" s="291">
        <v>20</v>
      </c>
      <c r="D1375" s="291">
        <v>2</v>
      </c>
      <c r="E1375" s="99" t="s">
        <v>82</v>
      </c>
      <c r="F1375" s="325"/>
      <c r="G1375" s="325"/>
      <c r="H1375" s="325"/>
      <c r="I1375" s="325"/>
      <c r="J1375" s="325"/>
      <c r="K1375" s="325"/>
      <c r="L1375" s="341"/>
      <c r="M1375" s="354">
        <f>SUM(M1376:M1380)</f>
        <v>1710000</v>
      </c>
      <c r="N1375" s="375"/>
      <c r="O1375" s="384"/>
      <c r="P1375" s="43"/>
    </row>
    <row r="1376" spans="1:16" ht="15.75">
      <c r="A1376" s="290"/>
      <c r="B1376" s="291"/>
      <c r="C1376" s="291"/>
      <c r="D1376" s="291"/>
      <c r="E1376" s="99" t="s">
        <v>131</v>
      </c>
      <c r="F1376" s="325"/>
      <c r="G1376" s="325"/>
      <c r="H1376" s="325"/>
      <c r="I1376" s="325"/>
      <c r="J1376" s="325">
        <v>2</v>
      </c>
      <c r="K1376" s="325" t="s">
        <v>50</v>
      </c>
      <c r="L1376" s="341">
        <v>100000</v>
      </c>
      <c r="M1376" s="354">
        <f>J1376*L1376</f>
        <v>200000</v>
      </c>
      <c r="N1376" s="375"/>
      <c r="O1376" s="384"/>
      <c r="P1376" s="43"/>
    </row>
    <row r="1377" spans="1:16" ht="15.75">
      <c r="A1377" s="290"/>
      <c r="B1377" s="291"/>
      <c r="C1377" s="291"/>
      <c r="D1377" s="291"/>
      <c r="E1377" s="99" t="s">
        <v>577</v>
      </c>
      <c r="F1377" s="325"/>
      <c r="G1377" s="325">
        <v>20</v>
      </c>
      <c r="H1377" s="325" t="s">
        <v>50</v>
      </c>
      <c r="I1377" s="325">
        <v>2</v>
      </c>
      <c r="J1377" s="325" t="s">
        <v>50</v>
      </c>
      <c r="K1377" s="325"/>
      <c r="L1377" s="341">
        <v>20000</v>
      </c>
      <c r="M1377" s="354">
        <f>L1377*I1377*G1377</f>
        <v>800000</v>
      </c>
      <c r="N1377" s="375"/>
      <c r="O1377" s="384"/>
      <c r="P1377" s="43"/>
    </row>
    <row r="1378" spans="1:16" ht="15.75">
      <c r="A1378" s="290"/>
      <c r="B1378" s="291"/>
      <c r="C1378" s="291"/>
      <c r="D1378" s="291"/>
      <c r="E1378" s="99" t="s">
        <v>811</v>
      </c>
      <c r="F1378" s="325"/>
      <c r="G1378" s="325">
        <v>30</v>
      </c>
      <c r="H1378" s="325" t="s">
        <v>50</v>
      </c>
      <c r="I1378" s="325">
        <v>2</v>
      </c>
      <c r="J1378" s="325" t="s">
        <v>50</v>
      </c>
      <c r="K1378" s="325"/>
      <c r="L1378" s="341">
        <v>8500</v>
      </c>
      <c r="M1378" s="354">
        <f>L1378*I1378*G1378</f>
        <v>510000</v>
      </c>
      <c r="N1378" s="375"/>
      <c r="O1378" s="384"/>
      <c r="P1378" s="43"/>
    </row>
    <row r="1379" spans="1:16" ht="15.75">
      <c r="A1379" s="290"/>
      <c r="B1379" s="291"/>
      <c r="C1379" s="291"/>
      <c r="D1379" s="291"/>
      <c r="E1379" s="99" t="s">
        <v>478</v>
      </c>
      <c r="F1379" s="325"/>
      <c r="G1379" s="325"/>
      <c r="H1379" s="325"/>
      <c r="I1379" s="325"/>
      <c r="J1379" s="325"/>
      <c r="K1379" s="325"/>
      <c r="L1379" s="341"/>
      <c r="M1379" s="354">
        <v>100000</v>
      </c>
      <c r="N1379" s="375"/>
      <c r="O1379" s="384"/>
      <c r="P1379" s="43"/>
    </row>
    <row r="1380" spans="1:16" ht="15.75">
      <c r="A1380" s="290"/>
      <c r="B1380" s="291"/>
      <c r="C1380" s="291"/>
      <c r="D1380" s="291"/>
      <c r="E1380" s="99" t="s">
        <v>566</v>
      </c>
      <c r="F1380" s="325"/>
      <c r="G1380" s="325"/>
      <c r="H1380" s="325"/>
      <c r="I1380" s="325"/>
      <c r="J1380" s="325"/>
      <c r="K1380" s="325"/>
      <c r="L1380" s="341"/>
      <c r="M1380" s="354">
        <v>100000</v>
      </c>
      <c r="N1380" s="375"/>
      <c r="O1380" s="384"/>
      <c r="P1380" s="43"/>
    </row>
    <row r="1381" spans="1:16" ht="15.75">
      <c r="A1381" s="290"/>
      <c r="B1381" s="291"/>
      <c r="C1381" s="291"/>
      <c r="D1381" s="291"/>
      <c r="E1381" s="99"/>
      <c r="F1381" s="325"/>
      <c r="G1381" s="325"/>
      <c r="H1381" s="325"/>
      <c r="I1381" s="325"/>
      <c r="J1381" s="325"/>
      <c r="K1381" s="325"/>
      <c r="L1381" s="341"/>
      <c r="M1381" s="354"/>
      <c r="N1381" s="375"/>
      <c r="O1381" s="384"/>
      <c r="P1381" s="43"/>
    </row>
    <row r="1382" spans="1:16" ht="15.75">
      <c r="A1382" s="290"/>
      <c r="B1382" s="291"/>
      <c r="C1382" s="291"/>
      <c r="D1382" s="291"/>
      <c r="E1382" s="99"/>
      <c r="F1382" s="325"/>
      <c r="G1382" s="325"/>
      <c r="H1382" s="325"/>
      <c r="I1382" s="325"/>
      <c r="J1382" s="325"/>
      <c r="K1382" s="325"/>
      <c r="L1382" s="341"/>
      <c r="M1382" s="354"/>
      <c r="N1382" s="375"/>
      <c r="O1382" s="384"/>
      <c r="P1382" s="43"/>
    </row>
    <row r="1383" spans="1:16" ht="15.75">
      <c r="A1383" s="290">
        <v>2</v>
      </c>
      <c r="B1383" s="291">
        <v>3</v>
      </c>
      <c r="C1383" s="291">
        <v>21</v>
      </c>
      <c r="D1383" s="291"/>
      <c r="E1383" s="964" t="s">
        <v>768</v>
      </c>
      <c r="F1383" s="965"/>
      <c r="G1383" s="965"/>
      <c r="H1383" s="965"/>
      <c r="I1383" s="965"/>
      <c r="J1383" s="965"/>
      <c r="K1383" s="965"/>
      <c r="L1383" s="966"/>
      <c r="M1383" s="354">
        <f>M1384</f>
        <v>1710000</v>
      </c>
      <c r="N1383" s="375"/>
      <c r="O1383" s="384"/>
      <c r="P1383" s="43"/>
    </row>
    <row r="1384" spans="1:16" ht="15.75">
      <c r="A1384" s="290">
        <v>2</v>
      </c>
      <c r="B1384" s="291">
        <v>3</v>
      </c>
      <c r="C1384" s="291">
        <v>21</v>
      </c>
      <c r="D1384" s="291">
        <v>2</v>
      </c>
      <c r="E1384" s="99" t="s">
        <v>82</v>
      </c>
      <c r="F1384" s="325"/>
      <c r="G1384" s="325"/>
      <c r="H1384" s="325"/>
      <c r="I1384" s="325"/>
      <c r="J1384" s="325"/>
      <c r="K1384" s="325"/>
      <c r="L1384" s="341"/>
      <c r="M1384" s="354">
        <f>SUM(M1385:M1389)</f>
        <v>1710000</v>
      </c>
      <c r="N1384" s="375"/>
      <c r="O1384" s="384"/>
      <c r="P1384" s="43"/>
    </row>
    <row r="1385" spans="1:16" ht="15.75">
      <c r="A1385" s="290"/>
      <c r="B1385" s="291"/>
      <c r="C1385" s="291"/>
      <c r="D1385" s="291"/>
      <c r="E1385" s="99" t="s">
        <v>131</v>
      </c>
      <c r="F1385" s="325"/>
      <c r="G1385" s="325"/>
      <c r="H1385" s="325"/>
      <c r="I1385" s="325"/>
      <c r="J1385" s="325">
        <v>2</v>
      </c>
      <c r="K1385" s="325" t="s">
        <v>50</v>
      </c>
      <c r="L1385" s="341">
        <v>100000</v>
      </c>
      <c r="M1385" s="354">
        <f>J1385*L1385</f>
        <v>200000</v>
      </c>
      <c r="N1385" s="375"/>
      <c r="O1385" s="384"/>
      <c r="P1385" s="43"/>
    </row>
    <row r="1386" spans="1:16" ht="15.75">
      <c r="A1386" s="290"/>
      <c r="B1386" s="291"/>
      <c r="C1386" s="291"/>
      <c r="D1386" s="291"/>
      <c r="E1386" s="99" t="s">
        <v>577</v>
      </c>
      <c r="F1386" s="325"/>
      <c r="G1386" s="325">
        <v>20</v>
      </c>
      <c r="H1386" s="325" t="s">
        <v>50</v>
      </c>
      <c r="I1386" s="325">
        <v>2</v>
      </c>
      <c r="J1386" s="325" t="s">
        <v>50</v>
      </c>
      <c r="K1386" s="325"/>
      <c r="L1386" s="341">
        <v>20000</v>
      </c>
      <c r="M1386" s="354">
        <f>L1386*I1386*G1386</f>
        <v>800000</v>
      </c>
      <c r="N1386" s="375"/>
      <c r="O1386" s="384"/>
      <c r="P1386" s="43"/>
    </row>
    <row r="1387" spans="1:16" ht="15.75">
      <c r="A1387" s="290"/>
      <c r="B1387" s="291"/>
      <c r="C1387" s="291"/>
      <c r="D1387" s="291"/>
      <c r="E1387" s="99" t="s">
        <v>811</v>
      </c>
      <c r="F1387" s="325"/>
      <c r="G1387" s="325">
        <v>30</v>
      </c>
      <c r="H1387" s="325" t="s">
        <v>50</v>
      </c>
      <c r="I1387" s="325">
        <v>2</v>
      </c>
      <c r="J1387" s="325" t="s">
        <v>50</v>
      </c>
      <c r="K1387" s="325"/>
      <c r="L1387" s="341">
        <v>8500</v>
      </c>
      <c r="M1387" s="354">
        <f>L1387*I1387*G1387</f>
        <v>510000</v>
      </c>
      <c r="N1387" s="375"/>
      <c r="O1387" s="384"/>
      <c r="P1387" s="43"/>
    </row>
    <row r="1388" spans="1:16" ht="15.75">
      <c r="A1388" s="290"/>
      <c r="B1388" s="291"/>
      <c r="C1388" s="291"/>
      <c r="D1388" s="291"/>
      <c r="E1388" s="99" t="s">
        <v>478</v>
      </c>
      <c r="F1388" s="325"/>
      <c r="G1388" s="325"/>
      <c r="H1388" s="325"/>
      <c r="I1388" s="325"/>
      <c r="J1388" s="325"/>
      <c r="K1388" s="325"/>
      <c r="L1388" s="341"/>
      <c r="M1388" s="354">
        <v>100000</v>
      </c>
      <c r="N1388" s="375"/>
      <c r="O1388" s="384"/>
      <c r="P1388" s="43"/>
    </row>
    <row r="1389" spans="1:16" ht="15.75">
      <c r="A1389" s="290"/>
      <c r="B1389" s="291"/>
      <c r="C1389" s="291"/>
      <c r="D1389" s="291"/>
      <c r="E1389" s="99" t="s">
        <v>566</v>
      </c>
      <c r="F1389" s="325"/>
      <c r="G1389" s="325"/>
      <c r="H1389" s="325"/>
      <c r="I1389" s="325"/>
      <c r="J1389" s="325"/>
      <c r="K1389" s="325"/>
      <c r="L1389" s="341"/>
      <c r="M1389" s="354">
        <v>100000</v>
      </c>
      <c r="N1389" s="375"/>
      <c r="O1389" s="384"/>
      <c r="P1389" s="43"/>
    </row>
    <row r="1390" spans="1:16" ht="15.75">
      <c r="A1390" s="290"/>
      <c r="B1390" s="291"/>
      <c r="C1390" s="291"/>
      <c r="D1390" s="291"/>
      <c r="E1390" s="99"/>
      <c r="F1390" s="325"/>
      <c r="G1390" s="325"/>
      <c r="H1390" s="325"/>
      <c r="I1390" s="325"/>
      <c r="J1390" s="325"/>
      <c r="K1390" s="325"/>
      <c r="L1390" s="341"/>
      <c r="M1390" s="354"/>
      <c r="N1390" s="375"/>
      <c r="O1390" s="384"/>
      <c r="P1390" s="43"/>
    </row>
    <row r="1391" spans="1:16" ht="15.75">
      <c r="A1391" s="290"/>
      <c r="B1391" s="291"/>
      <c r="C1391" s="291"/>
      <c r="D1391" s="291"/>
      <c r="E1391" s="99"/>
      <c r="F1391" s="325"/>
      <c r="G1391" s="325"/>
      <c r="H1391" s="325"/>
      <c r="I1391" s="325"/>
      <c r="J1391" s="325"/>
      <c r="K1391" s="325"/>
      <c r="L1391" s="341"/>
      <c r="M1391" s="354"/>
      <c r="N1391" s="375"/>
      <c r="O1391" s="384"/>
      <c r="P1391" s="43"/>
    </row>
    <row r="1392" spans="1:16" ht="15.75">
      <c r="A1392" s="290">
        <v>2</v>
      </c>
      <c r="B1392" s="291">
        <v>3</v>
      </c>
      <c r="C1392" s="291">
        <v>22</v>
      </c>
      <c r="D1392" s="291"/>
      <c r="E1392" s="964" t="s">
        <v>769</v>
      </c>
      <c r="F1392" s="965"/>
      <c r="G1392" s="965"/>
      <c r="H1392" s="965"/>
      <c r="I1392" s="965"/>
      <c r="J1392" s="965"/>
      <c r="K1392" s="965"/>
      <c r="L1392" s="966"/>
      <c r="M1392" s="354">
        <f>M1393</f>
        <v>1710000</v>
      </c>
      <c r="N1392" s="375"/>
      <c r="O1392" s="384"/>
      <c r="P1392" s="43"/>
    </row>
    <row r="1393" spans="1:16" ht="15.75">
      <c r="A1393" s="290">
        <v>2</v>
      </c>
      <c r="B1393" s="291">
        <v>3</v>
      </c>
      <c r="C1393" s="291">
        <v>22</v>
      </c>
      <c r="D1393" s="291">
        <v>2</v>
      </c>
      <c r="E1393" s="99" t="s">
        <v>82</v>
      </c>
      <c r="F1393" s="325"/>
      <c r="G1393" s="325"/>
      <c r="H1393" s="325"/>
      <c r="I1393" s="325"/>
      <c r="J1393" s="325"/>
      <c r="K1393" s="325"/>
      <c r="L1393" s="341"/>
      <c r="M1393" s="354">
        <f>SUM(M1394:M1398)</f>
        <v>1710000</v>
      </c>
      <c r="N1393" s="375"/>
      <c r="O1393" s="384"/>
      <c r="P1393" s="43"/>
    </row>
    <row r="1394" spans="1:16" ht="15.75">
      <c r="A1394" s="290"/>
      <c r="B1394" s="291"/>
      <c r="C1394" s="291"/>
      <c r="D1394" s="291"/>
      <c r="E1394" s="99" t="s">
        <v>131</v>
      </c>
      <c r="F1394" s="325"/>
      <c r="G1394" s="325"/>
      <c r="H1394" s="325"/>
      <c r="I1394" s="325"/>
      <c r="J1394" s="325">
        <v>2</v>
      </c>
      <c r="K1394" s="325" t="s">
        <v>50</v>
      </c>
      <c r="L1394" s="341">
        <v>100000</v>
      </c>
      <c r="M1394" s="354">
        <f>J1394*L1394</f>
        <v>200000</v>
      </c>
      <c r="N1394" s="375"/>
      <c r="O1394" s="384"/>
      <c r="P1394" s="43"/>
    </row>
    <row r="1395" spans="1:16" ht="15.75">
      <c r="A1395" s="290"/>
      <c r="B1395" s="291"/>
      <c r="C1395" s="291"/>
      <c r="D1395" s="291"/>
      <c r="E1395" s="99" t="s">
        <v>577</v>
      </c>
      <c r="F1395" s="325"/>
      <c r="G1395" s="325">
        <v>20</v>
      </c>
      <c r="H1395" s="325" t="s">
        <v>50</v>
      </c>
      <c r="I1395" s="325">
        <v>2</v>
      </c>
      <c r="J1395" s="325" t="s">
        <v>50</v>
      </c>
      <c r="K1395" s="325"/>
      <c r="L1395" s="341">
        <v>20000</v>
      </c>
      <c r="M1395" s="354">
        <f>L1395*I1395*G1395</f>
        <v>800000</v>
      </c>
      <c r="N1395" s="375"/>
      <c r="O1395" s="384"/>
      <c r="P1395" s="43"/>
    </row>
    <row r="1396" spans="1:16" ht="15.75">
      <c r="A1396" s="290"/>
      <c r="B1396" s="291"/>
      <c r="C1396" s="291"/>
      <c r="D1396" s="291"/>
      <c r="E1396" s="99" t="s">
        <v>811</v>
      </c>
      <c r="F1396" s="325"/>
      <c r="G1396" s="325">
        <v>30</v>
      </c>
      <c r="H1396" s="325" t="s">
        <v>50</v>
      </c>
      <c r="I1396" s="325">
        <v>2</v>
      </c>
      <c r="J1396" s="325" t="s">
        <v>50</v>
      </c>
      <c r="K1396" s="325"/>
      <c r="L1396" s="341">
        <v>8500</v>
      </c>
      <c r="M1396" s="354">
        <f>L1396*I1396*G1396</f>
        <v>510000</v>
      </c>
      <c r="N1396" s="375"/>
      <c r="O1396" s="384"/>
      <c r="P1396" s="43"/>
    </row>
    <row r="1397" spans="1:16" ht="15.75">
      <c r="A1397" s="290"/>
      <c r="B1397" s="291"/>
      <c r="C1397" s="291"/>
      <c r="D1397" s="291"/>
      <c r="E1397" s="99" t="s">
        <v>478</v>
      </c>
      <c r="F1397" s="325"/>
      <c r="G1397" s="325"/>
      <c r="H1397" s="325"/>
      <c r="I1397" s="325"/>
      <c r="J1397" s="325"/>
      <c r="K1397" s="325"/>
      <c r="L1397" s="341"/>
      <c r="M1397" s="354">
        <v>100000</v>
      </c>
      <c r="N1397" s="375"/>
      <c r="O1397" s="384"/>
      <c r="P1397" s="43"/>
    </row>
    <row r="1398" spans="1:16" ht="15.75">
      <c r="A1398" s="290"/>
      <c r="B1398" s="291"/>
      <c r="C1398" s="291"/>
      <c r="D1398" s="291"/>
      <c r="E1398" s="99" t="s">
        <v>566</v>
      </c>
      <c r="F1398" s="325"/>
      <c r="G1398" s="325"/>
      <c r="H1398" s="325"/>
      <c r="I1398" s="325"/>
      <c r="J1398" s="325"/>
      <c r="K1398" s="325"/>
      <c r="L1398" s="341"/>
      <c r="M1398" s="354">
        <v>100000</v>
      </c>
      <c r="N1398" s="375"/>
      <c r="O1398" s="384"/>
      <c r="P1398" s="43"/>
    </row>
    <row r="1399" spans="1:16" ht="15.75">
      <c r="A1399" s="290"/>
      <c r="B1399" s="291"/>
      <c r="C1399" s="291"/>
      <c r="D1399" s="291"/>
      <c r="E1399" s="99"/>
      <c r="F1399" s="325"/>
      <c r="G1399" s="325"/>
      <c r="H1399" s="325"/>
      <c r="I1399" s="325"/>
      <c r="J1399" s="325"/>
      <c r="K1399" s="325"/>
      <c r="L1399" s="341"/>
      <c r="M1399" s="354"/>
      <c r="N1399" s="375"/>
      <c r="O1399" s="384"/>
      <c r="P1399" s="43"/>
    </row>
    <row r="1400" spans="1:16" ht="15.75">
      <c r="A1400" s="290"/>
      <c r="B1400" s="291"/>
      <c r="C1400" s="291"/>
      <c r="D1400" s="291"/>
      <c r="E1400" s="99"/>
      <c r="F1400" s="325"/>
      <c r="G1400" s="325"/>
      <c r="H1400" s="325"/>
      <c r="I1400" s="325"/>
      <c r="J1400" s="325"/>
      <c r="K1400" s="325"/>
      <c r="L1400" s="341"/>
      <c r="M1400" s="354"/>
      <c r="N1400" s="375"/>
      <c r="O1400" s="384"/>
      <c r="P1400" s="43"/>
    </row>
    <row r="1401" spans="1:16" ht="15.75">
      <c r="A1401" s="290">
        <v>2</v>
      </c>
      <c r="B1401" s="291">
        <v>3</v>
      </c>
      <c r="C1401" s="291">
        <v>23</v>
      </c>
      <c r="D1401" s="291"/>
      <c r="E1401" s="964" t="s">
        <v>770</v>
      </c>
      <c r="F1401" s="965"/>
      <c r="G1401" s="965"/>
      <c r="H1401" s="965"/>
      <c r="I1401" s="965"/>
      <c r="J1401" s="965"/>
      <c r="K1401" s="965"/>
      <c r="L1401" s="966"/>
      <c r="M1401" s="354">
        <f>M1402</f>
        <v>1710000</v>
      </c>
      <c r="N1401" s="375"/>
      <c r="O1401" s="384"/>
      <c r="P1401" s="43"/>
    </row>
    <row r="1402" spans="1:16" ht="15.75">
      <c r="A1402" s="290">
        <v>2</v>
      </c>
      <c r="B1402" s="291">
        <v>3</v>
      </c>
      <c r="C1402" s="291">
        <v>23</v>
      </c>
      <c r="D1402" s="291">
        <v>2</v>
      </c>
      <c r="E1402" s="99" t="s">
        <v>82</v>
      </c>
      <c r="F1402" s="325"/>
      <c r="G1402" s="325"/>
      <c r="H1402" s="325"/>
      <c r="I1402" s="325"/>
      <c r="J1402" s="325"/>
      <c r="K1402" s="325"/>
      <c r="L1402" s="341"/>
      <c r="M1402" s="354">
        <f>SUM(M1403:M1407)</f>
        <v>1710000</v>
      </c>
      <c r="N1402" s="375"/>
      <c r="O1402" s="384"/>
      <c r="P1402" s="43"/>
    </row>
    <row r="1403" spans="1:16" ht="15.75">
      <c r="A1403" s="290"/>
      <c r="B1403" s="291"/>
      <c r="C1403" s="291"/>
      <c r="D1403" s="291"/>
      <c r="E1403" s="99" t="s">
        <v>131</v>
      </c>
      <c r="F1403" s="325"/>
      <c r="G1403" s="325"/>
      <c r="H1403" s="325"/>
      <c r="I1403" s="325"/>
      <c r="J1403" s="325">
        <v>2</v>
      </c>
      <c r="K1403" s="325" t="s">
        <v>50</v>
      </c>
      <c r="L1403" s="341">
        <v>100000</v>
      </c>
      <c r="M1403" s="354">
        <f>J1403*L1403</f>
        <v>200000</v>
      </c>
      <c r="N1403" s="375"/>
      <c r="O1403" s="384"/>
      <c r="P1403" s="43"/>
    </row>
    <row r="1404" spans="1:16" ht="15.75">
      <c r="A1404" s="290"/>
      <c r="B1404" s="291"/>
      <c r="C1404" s="291"/>
      <c r="D1404" s="291"/>
      <c r="E1404" s="99" t="s">
        <v>577</v>
      </c>
      <c r="F1404" s="325"/>
      <c r="G1404" s="325">
        <v>20</v>
      </c>
      <c r="H1404" s="325" t="s">
        <v>50</v>
      </c>
      <c r="I1404" s="325">
        <v>2</v>
      </c>
      <c r="J1404" s="325" t="s">
        <v>50</v>
      </c>
      <c r="K1404" s="325"/>
      <c r="L1404" s="341">
        <v>20000</v>
      </c>
      <c r="M1404" s="354">
        <f>L1404*I1404*G1404</f>
        <v>800000</v>
      </c>
      <c r="N1404" s="375"/>
      <c r="O1404" s="384"/>
      <c r="P1404" s="43"/>
    </row>
    <row r="1405" spans="1:16" ht="15.75">
      <c r="A1405" s="290"/>
      <c r="B1405" s="291"/>
      <c r="C1405" s="291"/>
      <c r="D1405" s="291"/>
      <c r="E1405" s="99" t="s">
        <v>811</v>
      </c>
      <c r="F1405" s="325"/>
      <c r="G1405" s="325">
        <v>30</v>
      </c>
      <c r="H1405" s="325" t="s">
        <v>50</v>
      </c>
      <c r="I1405" s="325">
        <v>2</v>
      </c>
      <c r="J1405" s="325" t="s">
        <v>50</v>
      </c>
      <c r="K1405" s="325"/>
      <c r="L1405" s="341">
        <v>8500</v>
      </c>
      <c r="M1405" s="354">
        <f>L1405*I1405*G1405</f>
        <v>510000</v>
      </c>
      <c r="N1405" s="375"/>
      <c r="O1405" s="384"/>
      <c r="P1405" s="43"/>
    </row>
    <row r="1406" spans="1:16" ht="15.75">
      <c r="A1406" s="290"/>
      <c r="B1406" s="291"/>
      <c r="C1406" s="291"/>
      <c r="D1406" s="291"/>
      <c r="E1406" s="99" t="s">
        <v>478</v>
      </c>
      <c r="F1406" s="325"/>
      <c r="G1406" s="325"/>
      <c r="H1406" s="325"/>
      <c r="I1406" s="325"/>
      <c r="J1406" s="325"/>
      <c r="K1406" s="325"/>
      <c r="L1406" s="341"/>
      <c r="M1406" s="354">
        <v>100000</v>
      </c>
      <c r="N1406" s="375"/>
      <c r="O1406" s="384"/>
      <c r="P1406" s="43"/>
    </row>
    <row r="1407" spans="1:16" ht="15.75">
      <c r="A1407" s="290"/>
      <c r="B1407" s="291"/>
      <c r="C1407" s="291"/>
      <c r="D1407" s="291"/>
      <c r="E1407" s="99" t="s">
        <v>566</v>
      </c>
      <c r="F1407" s="325"/>
      <c r="G1407" s="325"/>
      <c r="H1407" s="325"/>
      <c r="I1407" s="325"/>
      <c r="J1407" s="325"/>
      <c r="K1407" s="325"/>
      <c r="L1407" s="341"/>
      <c r="M1407" s="354">
        <v>100000</v>
      </c>
      <c r="N1407" s="375"/>
      <c r="O1407" s="384"/>
      <c r="P1407" s="43"/>
    </row>
    <row r="1408" spans="1:16" ht="15.75">
      <c r="A1408" s="290"/>
      <c r="B1408" s="291"/>
      <c r="C1408" s="291"/>
      <c r="D1408" s="291"/>
      <c r="E1408" s="99"/>
      <c r="F1408" s="325"/>
      <c r="G1408" s="325"/>
      <c r="H1408" s="325"/>
      <c r="I1408" s="325"/>
      <c r="J1408" s="325"/>
      <c r="K1408" s="325"/>
      <c r="L1408" s="341"/>
      <c r="M1408" s="354"/>
      <c r="N1408" s="375"/>
      <c r="O1408" s="384"/>
      <c r="P1408" s="43"/>
    </row>
    <row r="1409" spans="1:16" ht="15.75">
      <c r="A1409" s="290"/>
      <c r="B1409" s="291"/>
      <c r="C1409" s="291"/>
      <c r="D1409" s="291"/>
      <c r="E1409" s="99"/>
      <c r="F1409" s="325"/>
      <c r="G1409" s="325"/>
      <c r="H1409" s="325"/>
      <c r="I1409" s="325"/>
      <c r="J1409" s="325"/>
      <c r="K1409" s="325"/>
      <c r="L1409" s="341"/>
      <c r="M1409" s="354"/>
      <c r="N1409" s="375"/>
      <c r="O1409" s="384"/>
      <c r="P1409" s="43"/>
    </row>
    <row r="1410" spans="1:16" ht="15.75">
      <c r="A1410" s="290">
        <v>2</v>
      </c>
      <c r="B1410" s="291">
        <v>3</v>
      </c>
      <c r="C1410" s="291">
        <v>24</v>
      </c>
      <c r="D1410" s="291"/>
      <c r="E1410" s="964" t="s">
        <v>771</v>
      </c>
      <c r="F1410" s="965"/>
      <c r="G1410" s="965"/>
      <c r="H1410" s="965"/>
      <c r="I1410" s="965"/>
      <c r="J1410" s="965"/>
      <c r="K1410" s="965"/>
      <c r="L1410" s="966"/>
      <c r="M1410" s="354">
        <f>M1411</f>
        <v>1710000</v>
      </c>
      <c r="N1410" s="375"/>
      <c r="O1410" s="384"/>
      <c r="P1410" s="43"/>
    </row>
    <row r="1411" spans="1:16" ht="15.75">
      <c r="A1411" s="290">
        <v>2</v>
      </c>
      <c r="B1411" s="291">
        <v>3</v>
      </c>
      <c r="C1411" s="291">
        <v>24</v>
      </c>
      <c r="D1411" s="291">
        <v>2</v>
      </c>
      <c r="E1411" s="99" t="s">
        <v>82</v>
      </c>
      <c r="F1411" s="325"/>
      <c r="G1411" s="325"/>
      <c r="H1411" s="325"/>
      <c r="I1411" s="325"/>
      <c r="J1411" s="325"/>
      <c r="K1411" s="325"/>
      <c r="L1411" s="341"/>
      <c r="M1411" s="354">
        <f>SUM(M1412:M1416)</f>
        <v>1710000</v>
      </c>
      <c r="N1411" s="375"/>
      <c r="O1411" s="384"/>
      <c r="P1411" s="43"/>
    </row>
    <row r="1412" spans="1:16" ht="15.75">
      <c r="A1412" s="290"/>
      <c r="B1412" s="291"/>
      <c r="C1412" s="291"/>
      <c r="D1412" s="291"/>
      <c r="E1412" s="99" t="s">
        <v>131</v>
      </c>
      <c r="F1412" s="325"/>
      <c r="G1412" s="325"/>
      <c r="H1412" s="325"/>
      <c r="I1412" s="325"/>
      <c r="J1412" s="325">
        <v>2</v>
      </c>
      <c r="K1412" s="325" t="s">
        <v>50</v>
      </c>
      <c r="L1412" s="341">
        <v>100000</v>
      </c>
      <c r="M1412" s="354">
        <f>J1412*L1412</f>
        <v>200000</v>
      </c>
      <c r="N1412" s="375"/>
      <c r="O1412" s="384"/>
      <c r="P1412" s="43"/>
    </row>
    <row r="1413" spans="1:16" ht="15.75">
      <c r="A1413" s="290"/>
      <c r="B1413" s="291"/>
      <c r="C1413" s="291"/>
      <c r="D1413" s="291"/>
      <c r="E1413" s="99" t="s">
        <v>577</v>
      </c>
      <c r="F1413" s="325"/>
      <c r="G1413" s="325">
        <v>20</v>
      </c>
      <c r="H1413" s="325" t="s">
        <v>50</v>
      </c>
      <c r="I1413" s="325">
        <v>2</v>
      </c>
      <c r="J1413" s="325" t="s">
        <v>50</v>
      </c>
      <c r="K1413" s="325"/>
      <c r="L1413" s="341">
        <v>20000</v>
      </c>
      <c r="M1413" s="354">
        <f>L1413*I1413*G1413</f>
        <v>800000</v>
      </c>
      <c r="N1413" s="375"/>
      <c r="O1413" s="384"/>
      <c r="P1413" s="43"/>
    </row>
    <row r="1414" spans="1:16" ht="15.75">
      <c r="A1414" s="290"/>
      <c r="B1414" s="291"/>
      <c r="C1414" s="291"/>
      <c r="D1414" s="291"/>
      <c r="E1414" s="99" t="s">
        <v>811</v>
      </c>
      <c r="F1414" s="325"/>
      <c r="G1414" s="325">
        <v>30</v>
      </c>
      <c r="H1414" s="325" t="s">
        <v>50</v>
      </c>
      <c r="I1414" s="325">
        <v>2</v>
      </c>
      <c r="J1414" s="325" t="s">
        <v>50</v>
      </c>
      <c r="K1414" s="325"/>
      <c r="L1414" s="341">
        <v>8500</v>
      </c>
      <c r="M1414" s="354">
        <f>L1414*I1414*G1414</f>
        <v>510000</v>
      </c>
      <c r="N1414" s="375"/>
      <c r="O1414" s="384"/>
      <c r="P1414" s="43"/>
    </row>
    <row r="1415" spans="1:16" ht="15.75">
      <c r="A1415" s="290"/>
      <c r="B1415" s="291"/>
      <c r="C1415" s="291"/>
      <c r="D1415" s="291"/>
      <c r="E1415" s="99" t="s">
        <v>478</v>
      </c>
      <c r="F1415" s="325"/>
      <c r="G1415" s="325"/>
      <c r="H1415" s="325"/>
      <c r="I1415" s="325"/>
      <c r="J1415" s="325"/>
      <c r="K1415" s="325"/>
      <c r="L1415" s="341"/>
      <c r="M1415" s="354">
        <v>100000</v>
      </c>
      <c r="N1415" s="375"/>
      <c r="O1415" s="384"/>
      <c r="P1415" s="43"/>
    </row>
    <row r="1416" spans="1:16" ht="15.75">
      <c r="A1416" s="290"/>
      <c r="B1416" s="291"/>
      <c r="C1416" s="291"/>
      <c r="D1416" s="291"/>
      <c r="E1416" s="99" t="s">
        <v>566</v>
      </c>
      <c r="F1416" s="325"/>
      <c r="G1416" s="325"/>
      <c r="H1416" s="325"/>
      <c r="I1416" s="325"/>
      <c r="J1416" s="325"/>
      <c r="K1416" s="325"/>
      <c r="L1416" s="341"/>
      <c r="M1416" s="354">
        <v>100000</v>
      </c>
      <c r="N1416" s="375"/>
      <c r="O1416" s="384"/>
      <c r="P1416" s="43"/>
    </row>
    <row r="1417" spans="1:16" ht="15.75">
      <c r="A1417" s="290"/>
      <c r="B1417" s="291"/>
      <c r="C1417" s="291"/>
      <c r="D1417" s="291"/>
      <c r="E1417" s="99"/>
      <c r="F1417" s="325"/>
      <c r="G1417" s="325"/>
      <c r="H1417" s="325"/>
      <c r="I1417" s="325"/>
      <c r="J1417" s="325"/>
      <c r="K1417" s="325"/>
      <c r="L1417" s="341"/>
      <c r="M1417" s="354"/>
      <c r="N1417" s="375"/>
      <c r="O1417" s="384"/>
      <c r="P1417" s="43"/>
    </row>
    <row r="1418" spans="1:16" ht="15.75">
      <c r="A1418" s="290"/>
      <c r="B1418" s="291"/>
      <c r="C1418" s="291"/>
      <c r="D1418" s="291"/>
      <c r="E1418" s="99"/>
      <c r="F1418" s="325"/>
      <c r="G1418" s="325"/>
      <c r="H1418" s="325"/>
      <c r="I1418" s="325"/>
      <c r="J1418" s="325"/>
      <c r="K1418" s="325"/>
      <c r="L1418" s="341"/>
      <c r="M1418" s="354"/>
      <c r="N1418" s="375"/>
      <c r="O1418" s="384"/>
      <c r="P1418" s="43"/>
    </row>
    <row r="1419" spans="1:16" ht="15.75">
      <c r="A1419" s="290">
        <v>2</v>
      </c>
      <c r="B1419" s="291">
        <v>3</v>
      </c>
      <c r="C1419" s="291">
        <v>25</v>
      </c>
      <c r="D1419" s="291"/>
      <c r="E1419" s="964" t="s">
        <v>772</v>
      </c>
      <c r="F1419" s="965"/>
      <c r="G1419" s="965"/>
      <c r="H1419" s="965"/>
      <c r="I1419" s="965"/>
      <c r="J1419" s="965"/>
      <c r="K1419" s="965"/>
      <c r="L1419" s="966"/>
      <c r="M1419" s="354">
        <f>M1420</f>
        <v>1710000</v>
      </c>
      <c r="N1419" s="375"/>
      <c r="O1419" s="384"/>
      <c r="P1419" s="43"/>
    </row>
    <row r="1420" spans="1:16" ht="15.75">
      <c r="A1420" s="290">
        <v>2</v>
      </c>
      <c r="B1420" s="291">
        <v>3</v>
      </c>
      <c r="C1420" s="291">
        <v>25</v>
      </c>
      <c r="D1420" s="291">
        <v>2</v>
      </c>
      <c r="E1420" s="99" t="s">
        <v>82</v>
      </c>
      <c r="F1420" s="325"/>
      <c r="G1420" s="325"/>
      <c r="H1420" s="325"/>
      <c r="I1420" s="325"/>
      <c r="J1420" s="325"/>
      <c r="K1420" s="325"/>
      <c r="L1420" s="341"/>
      <c r="M1420" s="354">
        <f>SUM(M1421:M1425)</f>
        <v>1710000</v>
      </c>
      <c r="N1420" s="375"/>
      <c r="O1420" s="384"/>
      <c r="P1420" s="43"/>
    </row>
    <row r="1421" spans="1:16" ht="15.75">
      <c r="A1421" s="290"/>
      <c r="B1421" s="291"/>
      <c r="C1421" s="291"/>
      <c r="D1421" s="291"/>
      <c r="E1421" s="99" t="s">
        <v>131</v>
      </c>
      <c r="F1421" s="325"/>
      <c r="G1421" s="325"/>
      <c r="H1421" s="325"/>
      <c r="I1421" s="325"/>
      <c r="J1421" s="325">
        <v>2</v>
      </c>
      <c r="K1421" s="325" t="s">
        <v>50</v>
      </c>
      <c r="L1421" s="341">
        <v>100000</v>
      </c>
      <c r="M1421" s="354">
        <f>J1421*L1421</f>
        <v>200000</v>
      </c>
      <c r="N1421" s="375"/>
      <c r="O1421" s="384"/>
      <c r="P1421" s="43"/>
    </row>
    <row r="1422" spans="1:16" ht="15.75">
      <c r="A1422" s="290"/>
      <c r="B1422" s="291"/>
      <c r="C1422" s="291"/>
      <c r="D1422" s="291"/>
      <c r="E1422" s="99" t="s">
        <v>577</v>
      </c>
      <c r="F1422" s="325"/>
      <c r="G1422" s="325">
        <v>20</v>
      </c>
      <c r="H1422" s="325" t="s">
        <v>50</v>
      </c>
      <c r="I1422" s="325">
        <v>2</v>
      </c>
      <c r="J1422" s="325" t="s">
        <v>50</v>
      </c>
      <c r="K1422" s="325"/>
      <c r="L1422" s="341">
        <v>20000</v>
      </c>
      <c r="M1422" s="354">
        <f>L1422*I1422*G1422</f>
        <v>800000</v>
      </c>
      <c r="N1422" s="375"/>
      <c r="O1422" s="384"/>
      <c r="P1422" s="43"/>
    </row>
    <row r="1423" spans="1:16" ht="15.75">
      <c r="A1423" s="290"/>
      <c r="B1423" s="291"/>
      <c r="C1423" s="291"/>
      <c r="D1423" s="291"/>
      <c r="E1423" s="99" t="s">
        <v>811</v>
      </c>
      <c r="F1423" s="325"/>
      <c r="G1423" s="325">
        <v>30</v>
      </c>
      <c r="H1423" s="325" t="s">
        <v>50</v>
      </c>
      <c r="I1423" s="325">
        <v>2</v>
      </c>
      <c r="J1423" s="325" t="s">
        <v>50</v>
      </c>
      <c r="K1423" s="325"/>
      <c r="L1423" s="341">
        <v>8500</v>
      </c>
      <c r="M1423" s="354">
        <f>L1423*I1423*G1423</f>
        <v>510000</v>
      </c>
      <c r="N1423" s="375"/>
      <c r="O1423" s="384"/>
      <c r="P1423" s="43"/>
    </row>
    <row r="1424" spans="1:16" ht="15.75">
      <c r="A1424" s="290"/>
      <c r="B1424" s="291"/>
      <c r="C1424" s="291"/>
      <c r="D1424" s="291"/>
      <c r="E1424" s="99" t="s">
        <v>478</v>
      </c>
      <c r="F1424" s="325"/>
      <c r="G1424" s="325"/>
      <c r="H1424" s="325"/>
      <c r="I1424" s="325"/>
      <c r="J1424" s="325"/>
      <c r="K1424" s="325"/>
      <c r="L1424" s="341"/>
      <c r="M1424" s="354">
        <v>100000</v>
      </c>
      <c r="N1424" s="375"/>
      <c r="O1424" s="384"/>
      <c r="P1424" s="43"/>
    </row>
    <row r="1425" spans="1:16" ht="15.75">
      <c r="A1425" s="290"/>
      <c r="B1425" s="291"/>
      <c r="C1425" s="291"/>
      <c r="D1425" s="291"/>
      <c r="E1425" s="99" t="s">
        <v>566</v>
      </c>
      <c r="F1425" s="325"/>
      <c r="G1425" s="325"/>
      <c r="H1425" s="325"/>
      <c r="I1425" s="325"/>
      <c r="J1425" s="325"/>
      <c r="K1425" s="325"/>
      <c r="L1425" s="341"/>
      <c r="M1425" s="354">
        <v>100000</v>
      </c>
      <c r="N1425" s="375"/>
      <c r="O1425" s="384"/>
      <c r="P1425" s="43"/>
    </row>
    <row r="1426" spans="1:16" ht="15.75">
      <c r="A1426" s="290"/>
      <c r="B1426" s="291"/>
      <c r="C1426" s="291"/>
      <c r="D1426" s="291"/>
      <c r="E1426" s="99"/>
      <c r="F1426" s="325"/>
      <c r="G1426" s="325"/>
      <c r="H1426" s="325"/>
      <c r="I1426" s="325"/>
      <c r="J1426" s="325"/>
      <c r="K1426" s="325"/>
      <c r="L1426" s="341"/>
      <c r="M1426" s="354"/>
      <c r="N1426" s="375"/>
      <c r="O1426" s="384"/>
      <c r="P1426" s="43"/>
    </row>
    <row r="1427" spans="1:16" ht="15.75">
      <c r="A1427" s="290"/>
      <c r="B1427" s="291"/>
      <c r="C1427" s="291"/>
      <c r="D1427" s="291"/>
      <c r="E1427" s="99"/>
      <c r="F1427" s="325"/>
      <c r="G1427" s="325"/>
      <c r="H1427" s="325"/>
      <c r="I1427" s="325"/>
      <c r="J1427" s="325"/>
      <c r="K1427" s="325"/>
      <c r="L1427" s="341"/>
      <c r="M1427" s="354"/>
      <c r="N1427" s="375"/>
      <c r="O1427" s="384"/>
      <c r="P1427" s="43"/>
    </row>
    <row r="1428" spans="1:16" ht="15.75">
      <c r="A1428" s="290">
        <v>2</v>
      </c>
      <c r="B1428" s="291">
        <v>3</v>
      </c>
      <c r="C1428" s="291">
        <v>26</v>
      </c>
      <c r="D1428" s="291"/>
      <c r="E1428" s="964" t="s">
        <v>773</v>
      </c>
      <c r="F1428" s="965"/>
      <c r="G1428" s="965"/>
      <c r="H1428" s="965"/>
      <c r="I1428" s="965"/>
      <c r="J1428" s="965"/>
      <c r="K1428" s="965"/>
      <c r="L1428" s="966"/>
      <c r="M1428" s="354">
        <f>M1429</f>
        <v>1710000</v>
      </c>
      <c r="N1428" s="375"/>
      <c r="O1428" s="384"/>
      <c r="P1428" s="43"/>
    </row>
    <row r="1429" spans="1:16" ht="15.75">
      <c r="A1429" s="290">
        <v>2</v>
      </c>
      <c r="B1429" s="291">
        <v>3</v>
      </c>
      <c r="C1429" s="291">
        <v>26</v>
      </c>
      <c r="D1429" s="291">
        <v>2</v>
      </c>
      <c r="E1429" s="99" t="s">
        <v>82</v>
      </c>
      <c r="F1429" s="325"/>
      <c r="G1429" s="325"/>
      <c r="H1429" s="325"/>
      <c r="I1429" s="325"/>
      <c r="J1429" s="325"/>
      <c r="K1429" s="325"/>
      <c r="L1429" s="341"/>
      <c r="M1429" s="354">
        <f>SUM(M1430:M1434)</f>
        <v>1710000</v>
      </c>
      <c r="N1429" s="375"/>
      <c r="O1429" s="384"/>
      <c r="P1429" s="43"/>
    </row>
    <row r="1430" spans="1:16" ht="15.75">
      <c r="A1430" s="290"/>
      <c r="B1430" s="291"/>
      <c r="C1430" s="291"/>
      <c r="D1430" s="291"/>
      <c r="E1430" s="99" t="s">
        <v>131</v>
      </c>
      <c r="F1430" s="325"/>
      <c r="G1430" s="325"/>
      <c r="H1430" s="325"/>
      <c r="I1430" s="325"/>
      <c r="J1430" s="325">
        <v>2</v>
      </c>
      <c r="K1430" s="325" t="s">
        <v>50</v>
      </c>
      <c r="L1430" s="341">
        <v>100000</v>
      </c>
      <c r="M1430" s="354">
        <f>J1430*L1430</f>
        <v>200000</v>
      </c>
      <c r="N1430" s="375"/>
      <c r="O1430" s="384"/>
      <c r="P1430" s="43"/>
    </row>
    <row r="1431" spans="1:16" ht="15.75">
      <c r="A1431" s="290"/>
      <c r="B1431" s="291"/>
      <c r="C1431" s="291"/>
      <c r="D1431" s="291"/>
      <c r="E1431" s="99" t="s">
        <v>577</v>
      </c>
      <c r="F1431" s="325"/>
      <c r="G1431" s="325">
        <v>20</v>
      </c>
      <c r="H1431" s="325" t="s">
        <v>50</v>
      </c>
      <c r="I1431" s="325">
        <v>2</v>
      </c>
      <c r="J1431" s="325" t="s">
        <v>50</v>
      </c>
      <c r="K1431" s="325"/>
      <c r="L1431" s="341">
        <v>20000</v>
      </c>
      <c r="M1431" s="354">
        <f>L1431*I1431*G1431</f>
        <v>800000</v>
      </c>
      <c r="N1431" s="375"/>
      <c r="O1431" s="384"/>
      <c r="P1431" s="43"/>
    </row>
    <row r="1432" spans="1:16" ht="15.75">
      <c r="A1432" s="290"/>
      <c r="B1432" s="291"/>
      <c r="C1432" s="291"/>
      <c r="D1432" s="291"/>
      <c r="E1432" s="99" t="s">
        <v>811</v>
      </c>
      <c r="F1432" s="325"/>
      <c r="G1432" s="325">
        <v>30</v>
      </c>
      <c r="H1432" s="325" t="s">
        <v>50</v>
      </c>
      <c r="I1432" s="325">
        <v>2</v>
      </c>
      <c r="J1432" s="325" t="s">
        <v>50</v>
      </c>
      <c r="K1432" s="325"/>
      <c r="L1432" s="341">
        <v>8500</v>
      </c>
      <c r="M1432" s="354">
        <f>L1432*I1432*G1432</f>
        <v>510000</v>
      </c>
      <c r="N1432" s="375"/>
      <c r="O1432" s="384"/>
      <c r="P1432" s="43"/>
    </row>
    <row r="1433" spans="1:16" ht="15.75">
      <c r="A1433" s="290"/>
      <c r="B1433" s="291"/>
      <c r="C1433" s="291"/>
      <c r="D1433" s="291"/>
      <c r="E1433" s="99" t="s">
        <v>478</v>
      </c>
      <c r="F1433" s="325"/>
      <c r="G1433" s="325"/>
      <c r="H1433" s="325"/>
      <c r="I1433" s="325"/>
      <c r="J1433" s="325"/>
      <c r="K1433" s="325"/>
      <c r="L1433" s="341"/>
      <c r="M1433" s="354">
        <v>100000</v>
      </c>
      <c r="N1433" s="375"/>
      <c r="O1433" s="384"/>
      <c r="P1433" s="43"/>
    </row>
    <row r="1434" spans="1:16" ht="15.75">
      <c r="A1434" s="290"/>
      <c r="B1434" s="291"/>
      <c r="C1434" s="291"/>
      <c r="D1434" s="291"/>
      <c r="E1434" s="99" t="s">
        <v>566</v>
      </c>
      <c r="F1434" s="325"/>
      <c r="G1434" s="325"/>
      <c r="H1434" s="325"/>
      <c r="I1434" s="325"/>
      <c r="J1434" s="325"/>
      <c r="K1434" s="325"/>
      <c r="L1434" s="341"/>
      <c r="M1434" s="354">
        <v>100000</v>
      </c>
      <c r="N1434" s="375"/>
      <c r="O1434" s="384"/>
      <c r="P1434" s="43"/>
    </row>
    <row r="1435" spans="1:16" ht="15.75">
      <c r="A1435" s="290"/>
      <c r="B1435" s="291"/>
      <c r="C1435" s="291"/>
      <c r="D1435" s="291"/>
      <c r="E1435" s="99"/>
      <c r="F1435" s="325"/>
      <c r="G1435" s="325"/>
      <c r="H1435" s="325"/>
      <c r="I1435" s="325"/>
      <c r="J1435" s="325"/>
      <c r="K1435" s="325"/>
      <c r="L1435" s="341"/>
      <c r="M1435" s="354"/>
      <c r="N1435" s="375"/>
      <c r="O1435" s="384"/>
      <c r="P1435" s="43"/>
    </row>
    <row r="1436" spans="1:16" ht="15.75">
      <c r="A1436" s="290"/>
      <c r="B1436" s="291"/>
      <c r="C1436" s="291"/>
      <c r="D1436" s="291"/>
      <c r="E1436" s="99"/>
      <c r="F1436" s="325"/>
      <c r="G1436" s="325"/>
      <c r="H1436" s="325"/>
      <c r="I1436" s="325"/>
      <c r="J1436" s="325"/>
      <c r="K1436" s="325"/>
      <c r="L1436" s="341"/>
      <c r="M1436" s="354"/>
      <c r="N1436" s="375"/>
      <c r="O1436" s="384"/>
      <c r="P1436" s="43"/>
    </row>
    <row r="1437" spans="1:16" ht="15.75">
      <c r="A1437" s="290">
        <v>2</v>
      </c>
      <c r="B1437" s="291">
        <v>3</v>
      </c>
      <c r="C1437" s="291">
        <v>27</v>
      </c>
      <c r="D1437" s="291"/>
      <c r="E1437" s="964" t="s">
        <v>774</v>
      </c>
      <c r="F1437" s="965"/>
      <c r="G1437" s="965"/>
      <c r="H1437" s="965"/>
      <c r="I1437" s="965"/>
      <c r="J1437" s="965"/>
      <c r="K1437" s="965"/>
      <c r="L1437" s="966"/>
      <c r="M1437" s="354">
        <f>M1438</f>
        <v>1710000</v>
      </c>
      <c r="N1437" s="375"/>
      <c r="O1437" s="384"/>
      <c r="P1437" s="43"/>
    </row>
    <row r="1438" spans="1:16" ht="15.75">
      <c r="A1438" s="290">
        <v>2</v>
      </c>
      <c r="B1438" s="291">
        <v>3</v>
      </c>
      <c r="C1438" s="291">
        <v>27</v>
      </c>
      <c r="D1438" s="291">
        <v>2</v>
      </c>
      <c r="E1438" s="99" t="s">
        <v>82</v>
      </c>
      <c r="F1438" s="325"/>
      <c r="G1438" s="325"/>
      <c r="H1438" s="325"/>
      <c r="I1438" s="325"/>
      <c r="J1438" s="325"/>
      <c r="K1438" s="325"/>
      <c r="L1438" s="341"/>
      <c r="M1438" s="354">
        <f>SUM(M1439:M1443)</f>
        <v>1710000</v>
      </c>
      <c r="N1438" s="375"/>
      <c r="O1438" s="384"/>
      <c r="P1438" s="43"/>
    </row>
    <row r="1439" spans="1:16" ht="15.75">
      <c r="A1439" s="290"/>
      <c r="B1439" s="291"/>
      <c r="C1439" s="291"/>
      <c r="D1439" s="291"/>
      <c r="E1439" s="99" t="s">
        <v>131</v>
      </c>
      <c r="F1439" s="325"/>
      <c r="G1439" s="325"/>
      <c r="H1439" s="325"/>
      <c r="I1439" s="325"/>
      <c r="J1439" s="325">
        <v>2</v>
      </c>
      <c r="K1439" s="325" t="s">
        <v>50</v>
      </c>
      <c r="L1439" s="341">
        <v>100000</v>
      </c>
      <c r="M1439" s="354">
        <f>J1439*L1439</f>
        <v>200000</v>
      </c>
      <c r="N1439" s="375"/>
      <c r="O1439" s="384"/>
      <c r="P1439" s="43"/>
    </row>
    <row r="1440" spans="1:16" ht="15.75">
      <c r="A1440" s="290"/>
      <c r="B1440" s="291"/>
      <c r="C1440" s="291"/>
      <c r="D1440" s="291"/>
      <c r="E1440" s="99" t="s">
        <v>577</v>
      </c>
      <c r="F1440" s="325"/>
      <c r="G1440" s="325">
        <v>20</v>
      </c>
      <c r="H1440" s="325" t="s">
        <v>50</v>
      </c>
      <c r="I1440" s="325">
        <v>2</v>
      </c>
      <c r="J1440" s="325" t="s">
        <v>50</v>
      </c>
      <c r="K1440" s="325"/>
      <c r="L1440" s="341">
        <v>20000</v>
      </c>
      <c r="M1440" s="354">
        <f>L1440*I1440*G1440</f>
        <v>800000</v>
      </c>
      <c r="N1440" s="375"/>
      <c r="O1440" s="384"/>
      <c r="P1440" s="43"/>
    </row>
    <row r="1441" spans="1:16" ht="15.75">
      <c r="A1441" s="290"/>
      <c r="B1441" s="291"/>
      <c r="C1441" s="291"/>
      <c r="D1441" s="291"/>
      <c r="E1441" s="99" t="s">
        <v>811</v>
      </c>
      <c r="F1441" s="325"/>
      <c r="G1441" s="325">
        <v>30</v>
      </c>
      <c r="H1441" s="325" t="s">
        <v>50</v>
      </c>
      <c r="I1441" s="325">
        <v>2</v>
      </c>
      <c r="J1441" s="325" t="s">
        <v>50</v>
      </c>
      <c r="K1441" s="325"/>
      <c r="L1441" s="341">
        <v>8500</v>
      </c>
      <c r="M1441" s="354">
        <f>L1441*I1441*G1441</f>
        <v>510000</v>
      </c>
      <c r="N1441" s="375"/>
      <c r="O1441" s="384"/>
      <c r="P1441" s="43"/>
    </row>
    <row r="1442" spans="1:16" ht="15.75">
      <c r="A1442" s="290"/>
      <c r="B1442" s="291"/>
      <c r="C1442" s="291"/>
      <c r="D1442" s="291"/>
      <c r="E1442" s="99" t="s">
        <v>478</v>
      </c>
      <c r="F1442" s="325"/>
      <c r="G1442" s="325"/>
      <c r="H1442" s="325"/>
      <c r="I1442" s="325"/>
      <c r="J1442" s="325"/>
      <c r="K1442" s="325"/>
      <c r="L1442" s="341"/>
      <c r="M1442" s="354">
        <v>100000</v>
      </c>
      <c r="N1442" s="375"/>
      <c r="O1442" s="384"/>
      <c r="P1442" s="43"/>
    </row>
    <row r="1443" spans="1:16" ht="15.75">
      <c r="A1443" s="290"/>
      <c r="B1443" s="291"/>
      <c r="C1443" s="291"/>
      <c r="D1443" s="291"/>
      <c r="E1443" s="99" t="s">
        <v>566</v>
      </c>
      <c r="F1443" s="325"/>
      <c r="G1443" s="325"/>
      <c r="H1443" s="325"/>
      <c r="I1443" s="325"/>
      <c r="J1443" s="325"/>
      <c r="K1443" s="325"/>
      <c r="L1443" s="341"/>
      <c r="M1443" s="354">
        <v>100000</v>
      </c>
      <c r="N1443" s="375"/>
      <c r="O1443" s="384"/>
      <c r="P1443" s="43"/>
    </row>
    <row r="1444" spans="1:16" ht="15.75">
      <c r="A1444" s="290"/>
      <c r="B1444" s="291"/>
      <c r="C1444" s="291"/>
      <c r="D1444" s="291"/>
      <c r="E1444" s="99"/>
      <c r="F1444" s="325"/>
      <c r="G1444" s="325"/>
      <c r="H1444" s="325"/>
      <c r="I1444" s="325"/>
      <c r="J1444" s="325"/>
      <c r="K1444" s="325"/>
      <c r="L1444" s="341"/>
      <c r="M1444" s="354"/>
      <c r="N1444" s="375"/>
      <c r="O1444" s="384"/>
      <c r="P1444" s="43"/>
    </row>
    <row r="1445" spans="1:16" ht="15.75">
      <c r="A1445" s="290"/>
      <c r="B1445" s="291"/>
      <c r="C1445" s="291"/>
      <c r="D1445" s="291"/>
      <c r="E1445" s="99"/>
      <c r="F1445" s="325"/>
      <c r="G1445" s="325"/>
      <c r="H1445" s="325"/>
      <c r="I1445" s="325"/>
      <c r="J1445" s="325"/>
      <c r="K1445" s="325"/>
      <c r="L1445" s="341"/>
      <c r="M1445" s="354"/>
      <c r="N1445" s="375"/>
      <c r="O1445" s="384"/>
      <c r="P1445" s="43"/>
    </row>
    <row r="1446" spans="1:16" ht="15.75">
      <c r="A1446" s="290">
        <v>2</v>
      </c>
      <c r="B1446" s="291">
        <v>3</v>
      </c>
      <c r="C1446" s="291">
        <v>28</v>
      </c>
      <c r="D1446" s="291"/>
      <c r="E1446" s="964" t="s">
        <v>775</v>
      </c>
      <c r="F1446" s="965"/>
      <c r="G1446" s="965"/>
      <c r="H1446" s="965"/>
      <c r="I1446" s="965"/>
      <c r="J1446" s="965"/>
      <c r="K1446" s="965"/>
      <c r="L1446" s="966"/>
      <c r="M1446" s="354">
        <f>M1447</f>
        <v>1710000</v>
      </c>
      <c r="N1446" s="375"/>
      <c r="O1446" s="384"/>
      <c r="P1446" s="43"/>
    </row>
    <row r="1447" spans="1:16" ht="15.75">
      <c r="A1447" s="290">
        <v>2</v>
      </c>
      <c r="B1447" s="291">
        <v>3</v>
      </c>
      <c r="C1447" s="291">
        <v>28</v>
      </c>
      <c r="D1447" s="291">
        <v>2</v>
      </c>
      <c r="E1447" s="99" t="s">
        <v>82</v>
      </c>
      <c r="F1447" s="325"/>
      <c r="G1447" s="325"/>
      <c r="H1447" s="325"/>
      <c r="I1447" s="325"/>
      <c r="J1447" s="325"/>
      <c r="K1447" s="325"/>
      <c r="L1447" s="341"/>
      <c r="M1447" s="354">
        <f>SUM(M1448:M1452)</f>
        <v>1710000</v>
      </c>
      <c r="N1447" s="375"/>
      <c r="O1447" s="384"/>
      <c r="P1447" s="43"/>
    </row>
    <row r="1448" spans="1:16" ht="15.75">
      <c r="A1448" s="290"/>
      <c r="B1448" s="291"/>
      <c r="C1448" s="291"/>
      <c r="D1448" s="291"/>
      <c r="E1448" s="99" t="s">
        <v>131</v>
      </c>
      <c r="F1448" s="325"/>
      <c r="G1448" s="325"/>
      <c r="H1448" s="325"/>
      <c r="I1448" s="325"/>
      <c r="J1448" s="325">
        <v>2</v>
      </c>
      <c r="K1448" s="325" t="s">
        <v>50</v>
      </c>
      <c r="L1448" s="341">
        <v>100000</v>
      </c>
      <c r="M1448" s="354">
        <f>J1448*L1448</f>
        <v>200000</v>
      </c>
      <c r="N1448" s="375"/>
      <c r="O1448" s="384"/>
      <c r="P1448" s="43"/>
    </row>
    <row r="1449" spans="1:16" ht="15.75">
      <c r="A1449" s="290"/>
      <c r="B1449" s="291"/>
      <c r="C1449" s="291"/>
      <c r="D1449" s="291"/>
      <c r="E1449" s="99" t="s">
        <v>577</v>
      </c>
      <c r="F1449" s="325"/>
      <c r="G1449" s="325">
        <v>20</v>
      </c>
      <c r="H1449" s="325" t="s">
        <v>50</v>
      </c>
      <c r="I1449" s="325">
        <v>2</v>
      </c>
      <c r="J1449" s="325" t="s">
        <v>50</v>
      </c>
      <c r="K1449" s="325"/>
      <c r="L1449" s="341">
        <v>20000</v>
      </c>
      <c r="M1449" s="354">
        <f>L1449*I1449*G1449</f>
        <v>800000</v>
      </c>
      <c r="N1449" s="375"/>
      <c r="O1449" s="384"/>
      <c r="P1449" s="43"/>
    </row>
    <row r="1450" spans="1:16" ht="15.75">
      <c r="A1450" s="290"/>
      <c r="B1450" s="291"/>
      <c r="C1450" s="291"/>
      <c r="D1450" s="291"/>
      <c r="E1450" s="99" t="s">
        <v>811</v>
      </c>
      <c r="F1450" s="325"/>
      <c r="G1450" s="325">
        <v>30</v>
      </c>
      <c r="H1450" s="325" t="s">
        <v>50</v>
      </c>
      <c r="I1450" s="325">
        <v>2</v>
      </c>
      <c r="J1450" s="325" t="s">
        <v>50</v>
      </c>
      <c r="K1450" s="325"/>
      <c r="L1450" s="341">
        <v>8500</v>
      </c>
      <c r="M1450" s="354">
        <f>L1450*I1450*G1450</f>
        <v>510000</v>
      </c>
      <c r="N1450" s="375"/>
      <c r="O1450" s="384"/>
      <c r="P1450" s="43"/>
    </row>
    <row r="1451" spans="1:16" ht="15.75">
      <c r="A1451" s="290"/>
      <c r="B1451" s="291"/>
      <c r="C1451" s="291"/>
      <c r="D1451" s="291"/>
      <c r="E1451" s="99" t="s">
        <v>478</v>
      </c>
      <c r="F1451" s="325"/>
      <c r="G1451" s="325"/>
      <c r="H1451" s="325"/>
      <c r="I1451" s="325"/>
      <c r="J1451" s="325"/>
      <c r="K1451" s="325"/>
      <c r="L1451" s="341"/>
      <c r="M1451" s="354">
        <v>100000</v>
      </c>
      <c r="N1451" s="375"/>
      <c r="O1451" s="384"/>
      <c r="P1451" s="43"/>
    </row>
    <row r="1452" spans="1:16" ht="15.75">
      <c r="A1452" s="290"/>
      <c r="B1452" s="291"/>
      <c r="C1452" s="291"/>
      <c r="D1452" s="291"/>
      <c r="E1452" s="99" t="s">
        <v>566</v>
      </c>
      <c r="F1452" s="325"/>
      <c r="G1452" s="325"/>
      <c r="H1452" s="325"/>
      <c r="I1452" s="325"/>
      <c r="J1452" s="325"/>
      <c r="K1452" s="325"/>
      <c r="L1452" s="341"/>
      <c r="M1452" s="354">
        <v>100000</v>
      </c>
      <c r="N1452" s="375"/>
      <c r="O1452" s="384"/>
      <c r="P1452" s="43"/>
    </row>
    <row r="1453" spans="1:16" ht="15.75">
      <c r="A1453" s="290"/>
      <c r="B1453" s="291"/>
      <c r="C1453" s="291"/>
      <c r="D1453" s="291"/>
      <c r="E1453" s="99"/>
      <c r="F1453" s="325"/>
      <c r="G1453" s="325"/>
      <c r="H1453" s="325"/>
      <c r="I1453" s="325"/>
      <c r="J1453" s="325"/>
      <c r="K1453" s="325"/>
      <c r="L1453" s="341"/>
      <c r="M1453" s="354"/>
      <c r="N1453" s="375"/>
      <c r="O1453" s="384"/>
      <c r="P1453" s="43"/>
    </row>
    <row r="1454" spans="1:16" ht="15.75">
      <c r="A1454" s="290"/>
      <c r="B1454" s="291"/>
      <c r="C1454" s="291"/>
      <c r="D1454" s="291"/>
      <c r="E1454" s="99"/>
      <c r="F1454" s="325"/>
      <c r="G1454" s="325"/>
      <c r="H1454" s="325"/>
      <c r="I1454" s="325"/>
      <c r="J1454" s="325"/>
      <c r="K1454" s="325"/>
      <c r="L1454" s="341"/>
      <c r="M1454" s="354"/>
      <c r="N1454" s="375"/>
      <c r="O1454" s="384"/>
      <c r="P1454" s="43"/>
    </row>
    <row r="1455" spans="1:16" ht="15.75">
      <c r="A1455" s="290">
        <v>2</v>
      </c>
      <c r="B1455" s="291">
        <v>3</v>
      </c>
      <c r="C1455" s="291">
        <v>29</v>
      </c>
      <c r="D1455" s="291"/>
      <c r="E1455" s="964" t="s">
        <v>776</v>
      </c>
      <c r="F1455" s="965"/>
      <c r="G1455" s="965"/>
      <c r="H1455" s="965"/>
      <c r="I1455" s="965"/>
      <c r="J1455" s="965"/>
      <c r="K1455" s="965"/>
      <c r="L1455" s="966"/>
      <c r="M1455" s="354">
        <f>M1456</f>
        <v>1710000</v>
      </c>
      <c r="N1455" s="375"/>
      <c r="O1455" s="384"/>
      <c r="P1455" s="43"/>
    </row>
    <row r="1456" spans="1:16" ht="15.75">
      <c r="A1456" s="290">
        <v>2</v>
      </c>
      <c r="B1456" s="291">
        <v>3</v>
      </c>
      <c r="C1456" s="291">
        <v>29</v>
      </c>
      <c r="D1456" s="291">
        <v>2</v>
      </c>
      <c r="E1456" s="99" t="s">
        <v>82</v>
      </c>
      <c r="F1456" s="325"/>
      <c r="G1456" s="325"/>
      <c r="H1456" s="325"/>
      <c r="I1456" s="325"/>
      <c r="J1456" s="325"/>
      <c r="K1456" s="325"/>
      <c r="L1456" s="341"/>
      <c r="M1456" s="354">
        <f>SUM(M1457:M1461)</f>
        <v>1710000</v>
      </c>
      <c r="N1456" s="375"/>
      <c r="O1456" s="384"/>
      <c r="P1456" s="43"/>
    </row>
    <row r="1457" spans="1:16" ht="15.75">
      <c r="A1457" s="290"/>
      <c r="B1457" s="291"/>
      <c r="C1457" s="291"/>
      <c r="D1457" s="291"/>
      <c r="E1457" s="99" t="s">
        <v>131</v>
      </c>
      <c r="F1457" s="325"/>
      <c r="G1457" s="325"/>
      <c r="H1457" s="325"/>
      <c r="I1457" s="325"/>
      <c r="J1457" s="325">
        <v>2</v>
      </c>
      <c r="K1457" s="325" t="s">
        <v>50</v>
      </c>
      <c r="L1457" s="341">
        <v>100000</v>
      </c>
      <c r="M1457" s="354">
        <f>J1457*L1457</f>
        <v>200000</v>
      </c>
      <c r="N1457" s="375"/>
      <c r="O1457" s="384"/>
      <c r="P1457" s="43"/>
    </row>
    <row r="1458" spans="1:16" ht="15.75">
      <c r="A1458" s="290"/>
      <c r="B1458" s="291"/>
      <c r="C1458" s="291"/>
      <c r="D1458" s="291"/>
      <c r="E1458" s="99" t="s">
        <v>577</v>
      </c>
      <c r="F1458" s="325"/>
      <c r="G1458" s="325">
        <v>20</v>
      </c>
      <c r="H1458" s="325" t="s">
        <v>50</v>
      </c>
      <c r="I1458" s="325">
        <v>2</v>
      </c>
      <c r="J1458" s="325" t="s">
        <v>50</v>
      </c>
      <c r="K1458" s="325"/>
      <c r="L1458" s="341">
        <v>20000</v>
      </c>
      <c r="M1458" s="354">
        <f>L1458*I1458*G1458</f>
        <v>800000</v>
      </c>
      <c r="N1458" s="375"/>
      <c r="O1458" s="384"/>
      <c r="P1458" s="43"/>
    </row>
    <row r="1459" spans="1:16" ht="15.75">
      <c r="A1459" s="290"/>
      <c r="B1459" s="291"/>
      <c r="C1459" s="291"/>
      <c r="D1459" s="291"/>
      <c r="E1459" s="99" t="s">
        <v>811</v>
      </c>
      <c r="F1459" s="325"/>
      <c r="G1459" s="325">
        <v>30</v>
      </c>
      <c r="H1459" s="325" t="s">
        <v>50</v>
      </c>
      <c r="I1459" s="325">
        <v>2</v>
      </c>
      <c r="J1459" s="325" t="s">
        <v>50</v>
      </c>
      <c r="K1459" s="325"/>
      <c r="L1459" s="341">
        <v>8500</v>
      </c>
      <c r="M1459" s="354">
        <f>L1459*I1459*G1459</f>
        <v>510000</v>
      </c>
      <c r="N1459" s="375"/>
      <c r="O1459" s="384"/>
      <c r="P1459" s="43"/>
    </row>
    <row r="1460" spans="1:16" ht="15.75">
      <c r="A1460" s="290"/>
      <c r="B1460" s="291"/>
      <c r="C1460" s="291"/>
      <c r="D1460" s="291"/>
      <c r="E1460" s="99" t="s">
        <v>478</v>
      </c>
      <c r="F1460" s="325"/>
      <c r="G1460" s="325"/>
      <c r="H1460" s="325"/>
      <c r="I1460" s="325"/>
      <c r="J1460" s="325"/>
      <c r="K1460" s="325"/>
      <c r="L1460" s="341"/>
      <c r="M1460" s="354">
        <v>100000</v>
      </c>
      <c r="N1460" s="375"/>
      <c r="O1460" s="384"/>
      <c r="P1460" s="43"/>
    </row>
    <row r="1461" spans="1:16" ht="15.75">
      <c r="A1461" s="290"/>
      <c r="B1461" s="291"/>
      <c r="C1461" s="291"/>
      <c r="D1461" s="291"/>
      <c r="E1461" s="99" t="s">
        <v>566</v>
      </c>
      <c r="F1461" s="325"/>
      <c r="G1461" s="325"/>
      <c r="H1461" s="325"/>
      <c r="I1461" s="325"/>
      <c r="J1461" s="325"/>
      <c r="K1461" s="325"/>
      <c r="L1461" s="341"/>
      <c r="M1461" s="354">
        <v>100000</v>
      </c>
      <c r="N1461" s="375"/>
      <c r="O1461" s="384"/>
      <c r="P1461" s="43"/>
    </row>
    <row r="1462" spans="1:16" ht="15.75">
      <c r="A1462" s="290"/>
      <c r="B1462" s="291"/>
      <c r="C1462" s="291"/>
      <c r="D1462" s="291"/>
      <c r="E1462" s="99"/>
      <c r="F1462" s="325"/>
      <c r="G1462" s="325"/>
      <c r="H1462" s="325"/>
      <c r="I1462" s="325"/>
      <c r="J1462" s="325"/>
      <c r="K1462" s="325"/>
      <c r="L1462" s="341"/>
      <c r="M1462" s="354"/>
      <c r="N1462" s="375"/>
      <c r="O1462" s="384"/>
      <c r="P1462" s="43"/>
    </row>
    <row r="1463" spans="1:16" ht="15.75">
      <c r="A1463" s="290"/>
      <c r="B1463" s="291"/>
      <c r="C1463" s="291"/>
      <c r="D1463" s="291"/>
      <c r="E1463" s="99"/>
      <c r="F1463" s="325"/>
      <c r="G1463" s="325"/>
      <c r="H1463" s="325"/>
      <c r="I1463" s="325"/>
      <c r="J1463" s="325"/>
      <c r="K1463" s="325"/>
      <c r="L1463" s="341"/>
      <c r="M1463" s="354"/>
      <c r="N1463" s="375"/>
      <c r="O1463" s="384"/>
      <c r="P1463" s="43"/>
    </row>
    <row r="1464" spans="1:16" ht="15.75">
      <c r="A1464" s="290">
        <v>2</v>
      </c>
      <c r="B1464" s="291">
        <v>3</v>
      </c>
      <c r="C1464" s="291">
        <v>30</v>
      </c>
      <c r="D1464" s="291"/>
      <c r="E1464" s="964" t="s">
        <v>777</v>
      </c>
      <c r="F1464" s="965"/>
      <c r="G1464" s="965"/>
      <c r="H1464" s="965"/>
      <c r="I1464" s="965"/>
      <c r="J1464" s="965"/>
      <c r="K1464" s="965"/>
      <c r="L1464" s="966"/>
      <c r="M1464" s="354">
        <f>M1465</f>
        <v>1710000</v>
      </c>
      <c r="N1464" s="375"/>
      <c r="O1464" s="384"/>
      <c r="P1464" s="43"/>
    </row>
    <row r="1465" spans="1:16" ht="15.75">
      <c r="A1465" s="290">
        <v>2</v>
      </c>
      <c r="B1465" s="291">
        <v>3</v>
      </c>
      <c r="C1465" s="291">
        <v>30</v>
      </c>
      <c r="D1465" s="291">
        <v>2</v>
      </c>
      <c r="E1465" s="99" t="s">
        <v>82</v>
      </c>
      <c r="F1465" s="325"/>
      <c r="G1465" s="325"/>
      <c r="H1465" s="325"/>
      <c r="I1465" s="325"/>
      <c r="J1465" s="325"/>
      <c r="K1465" s="325"/>
      <c r="L1465" s="341"/>
      <c r="M1465" s="354">
        <f>SUM(M1466:M1470)</f>
        <v>1710000</v>
      </c>
      <c r="N1465" s="375"/>
      <c r="O1465" s="384"/>
      <c r="P1465" s="43"/>
    </row>
    <row r="1466" spans="1:16" ht="15.75">
      <c r="A1466" s="290"/>
      <c r="B1466" s="291"/>
      <c r="C1466" s="291"/>
      <c r="D1466" s="291"/>
      <c r="E1466" s="99" t="s">
        <v>131</v>
      </c>
      <c r="F1466" s="325"/>
      <c r="G1466" s="325"/>
      <c r="H1466" s="325"/>
      <c r="I1466" s="325"/>
      <c r="J1466" s="325">
        <v>2</v>
      </c>
      <c r="K1466" s="325" t="s">
        <v>50</v>
      </c>
      <c r="L1466" s="341">
        <v>100000</v>
      </c>
      <c r="M1466" s="354">
        <f>J1466*L1466</f>
        <v>200000</v>
      </c>
      <c r="N1466" s="375"/>
      <c r="O1466" s="384"/>
      <c r="P1466" s="43"/>
    </row>
    <row r="1467" spans="1:16" ht="15.75">
      <c r="A1467" s="290"/>
      <c r="B1467" s="291"/>
      <c r="C1467" s="291"/>
      <c r="D1467" s="291"/>
      <c r="E1467" s="99" t="s">
        <v>577</v>
      </c>
      <c r="F1467" s="325"/>
      <c r="G1467" s="325">
        <v>20</v>
      </c>
      <c r="H1467" s="325" t="s">
        <v>50</v>
      </c>
      <c r="I1467" s="325">
        <v>2</v>
      </c>
      <c r="J1467" s="325" t="s">
        <v>50</v>
      </c>
      <c r="K1467" s="325"/>
      <c r="L1467" s="341">
        <v>20000</v>
      </c>
      <c r="M1467" s="354">
        <f>L1467*I1467*G1467</f>
        <v>800000</v>
      </c>
      <c r="N1467" s="375"/>
      <c r="O1467" s="384"/>
      <c r="P1467" s="43"/>
    </row>
    <row r="1468" spans="1:16" ht="15.75">
      <c r="A1468" s="290"/>
      <c r="B1468" s="291"/>
      <c r="C1468" s="291"/>
      <c r="D1468" s="291"/>
      <c r="E1468" s="99" t="s">
        <v>811</v>
      </c>
      <c r="F1468" s="325"/>
      <c r="G1468" s="325">
        <v>30</v>
      </c>
      <c r="H1468" s="325" t="s">
        <v>50</v>
      </c>
      <c r="I1468" s="325">
        <v>2</v>
      </c>
      <c r="J1468" s="325" t="s">
        <v>50</v>
      </c>
      <c r="K1468" s="325"/>
      <c r="L1468" s="341">
        <v>8500</v>
      </c>
      <c r="M1468" s="354">
        <f>L1468*I1468*G1468</f>
        <v>510000</v>
      </c>
      <c r="N1468" s="375"/>
      <c r="O1468" s="384"/>
      <c r="P1468" s="43"/>
    </row>
    <row r="1469" spans="1:16" ht="15.75">
      <c r="A1469" s="290"/>
      <c r="B1469" s="291"/>
      <c r="C1469" s="291"/>
      <c r="D1469" s="291"/>
      <c r="E1469" s="99" t="s">
        <v>478</v>
      </c>
      <c r="F1469" s="325"/>
      <c r="G1469" s="325"/>
      <c r="H1469" s="325"/>
      <c r="I1469" s="325"/>
      <c r="J1469" s="325"/>
      <c r="K1469" s="325"/>
      <c r="L1469" s="341"/>
      <c r="M1469" s="354">
        <v>100000</v>
      </c>
      <c r="N1469" s="375"/>
      <c r="O1469" s="384"/>
      <c r="P1469" s="43"/>
    </row>
    <row r="1470" spans="1:16" ht="15.75">
      <c r="A1470" s="290"/>
      <c r="B1470" s="291"/>
      <c r="C1470" s="291"/>
      <c r="D1470" s="291"/>
      <c r="E1470" s="99" t="s">
        <v>566</v>
      </c>
      <c r="F1470" s="325"/>
      <c r="G1470" s="325"/>
      <c r="H1470" s="325"/>
      <c r="I1470" s="325"/>
      <c r="J1470" s="325"/>
      <c r="K1470" s="325"/>
      <c r="L1470" s="341"/>
      <c r="M1470" s="354">
        <v>100000</v>
      </c>
      <c r="N1470" s="375"/>
      <c r="O1470" s="384"/>
      <c r="P1470" s="43"/>
    </row>
    <row r="1471" spans="1:16" ht="15.75">
      <c r="A1471" s="290"/>
      <c r="B1471" s="291"/>
      <c r="C1471" s="291"/>
      <c r="D1471" s="291"/>
      <c r="E1471" s="99"/>
      <c r="F1471" s="325"/>
      <c r="G1471" s="325"/>
      <c r="H1471" s="325"/>
      <c r="I1471" s="325"/>
      <c r="J1471" s="325"/>
      <c r="K1471" s="325"/>
      <c r="L1471" s="341"/>
      <c r="M1471" s="354"/>
      <c r="N1471" s="375"/>
      <c r="O1471" s="384"/>
      <c r="P1471" s="43"/>
    </row>
    <row r="1472" spans="1:16" ht="15.75">
      <c r="A1472" s="290"/>
      <c r="B1472" s="291"/>
      <c r="C1472" s="291"/>
      <c r="D1472" s="291"/>
      <c r="E1472" s="99"/>
      <c r="F1472" s="325"/>
      <c r="G1472" s="325"/>
      <c r="H1472" s="325"/>
      <c r="I1472" s="325"/>
      <c r="J1472" s="325"/>
      <c r="K1472" s="325"/>
      <c r="L1472" s="341"/>
      <c r="M1472" s="354"/>
      <c r="N1472" s="375"/>
      <c r="O1472" s="384"/>
      <c r="P1472" s="43"/>
    </row>
    <row r="1473" spans="1:16" ht="15.75">
      <c r="A1473" s="290">
        <v>2</v>
      </c>
      <c r="B1473" s="291">
        <v>3</v>
      </c>
      <c r="C1473" s="291">
        <v>31</v>
      </c>
      <c r="D1473" s="291"/>
      <c r="E1473" s="105" t="s">
        <v>808</v>
      </c>
      <c r="F1473" s="325"/>
      <c r="G1473" s="325"/>
      <c r="H1473" s="325"/>
      <c r="I1473" s="325"/>
      <c r="J1473" s="325"/>
      <c r="K1473" s="325"/>
      <c r="L1473" s="341"/>
      <c r="M1473" s="354">
        <f>SUM(M1475:M1484)</f>
        <v>8275000</v>
      </c>
      <c r="N1473" s="375"/>
      <c r="O1473" s="384"/>
      <c r="P1473" s="43"/>
    </row>
    <row r="1474" spans="1:16" ht="15.75">
      <c r="A1474" s="290">
        <v>2</v>
      </c>
      <c r="B1474" s="291">
        <v>3</v>
      </c>
      <c r="C1474" s="291">
        <v>31</v>
      </c>
      <c r="D1474" s="291">
        <v>2</v>
      </c>
      <c r="E1474" s="99" t="s">
        <v>82</v>
      </c>
      <c r="F1474" s="325"/>
      <c r="G1474" s="325"/>
      <c r="H1474" s="325"/>
      <c r="I1474" s="325"/>
      <c r="J1474" s="325"/>
      <c r="K1474" s="325"/>
      <c r="L1474" s="341"/>
      <c r="M1474" s="354">
        <f>SUM(M1475:M1484)</f>
        <v>8275000</v>
      </c>
      <c r="N1474" s="375"/>
      <c r="O1474" s="384"/>
      <c r="P1474" s="43"/>
    </row>
    <row r="1475" spans="1:16" ht="15.75">
      <c r="A1475" s="290"/>
      <c r="B1475" s="291"/>
      <c r="C1475" s="291"/>
      <c r="D1475" s="291"/>
      <c r="E1475" s="99" t="s">
        <v>224</v>
      </c>
      <c r="F1475" s="325"/>
      <c r="G1475" s="325"/>
      <c r="H1475" s="325"/>
      <c r="I1475" s="325"/>
      <c r="J1475" s="325"/>
      <c r="K1475" s="325"/>
      <c r="L1475" s="341"/>
      <c r="M1475" s="354">
        <f>SUM(L1476:L1478)</f>
        <v>675000</v>
      </c>
      <c r="N1475" s="375"/>
      <c r="O1475" s="384"/>
      <c r="P1475" s="43"/>
    </row>
    <row r="1476" spans="1:16" ht="15.75">
      <c r="A1476" s="290"/>
      <c r="B1476" s="291"/>
      <c r="C1476" s="291"/>
      <c r="D1476" s="291"/>
      <c r="E1476" s="99" t="s">
        <v>479</v>
      </c>
      <c r="F1476" s="325"/>
      <c r="G1476" s="325">
        <v>1</v>
      </c>
      <c r="H1476" s="325" t="s">
        <v>50</v>
      </c>
      <c r="I1476" s="330">
        <v>150000</v>
      </c>
      <c r="J1476" s="325"/>
      <c r="K1476" s="325"/>
      <c r="L1476" s="341">
        <f>G1476*I1476</f>
        <v>150000</v>
      </c>
      <c r="M1476" s="354"/>
      <c r="N1476" s="375"/>
      <c r="O1476" s="384"/>
      <c r="P1476" s="43"/>
    </row>
    <row r="1477" spans="1:16" ht="15.75">
      <c r="A1477" s="290"/>
      <c r="B1477" s="291"/>
      <c r="C1477" s="291"/>
      <c r="D1477" s="291"/>
      <c r="E1477" s="99" t="s">
        <v>480</v>
      </c>
      <c r="F1477" s="325"/>
      <c r="G1477" s="325">
        <v>1</v>
      </c>
      <c r="H1477" s="325" t="s">
        <v>50</v>
      </c>
      <c r="I1477" s="330">
        <v>125000</v>
      </c>
      <c r="J1477" s="325"/>
      <c r="K1477" s="325"/>
      <c r="L1477" s="341">
        <f t="shared" ref="L1477:L1478" si="108">G1477*I1477</f>
        <v>125000</v>
      </c>
      <c r="M1477" s="354"/>
      <c r="N1477" s="375"/>
      <c r="O1477" s="384"/>
      <c r="P1477" s="43"/>
    </row>
    <row r="1478" spans="1:16" ht="15.75">
      <c r="A1478" s="290"/>
      <c r="B1478" s="291"/>
      <c r="C1478" s="291"/>
      <c r="D1478" s="291"/>
      <c r="E1478" s="293" t="s">
        <v>613</v>
      </c>
      <c r="F1478" s="325"/>
      <c r="G1478" s="325">
        <v>4</v>
      </c>
      <c r="H1478" s="325" t="s">
        <v>50</v>
      </c>
      <c r="I1478" s="330">
        <v>100000</v>
      </c>
      <c r="J1478" s="325"/>
      <c r="K1478" s="325"/>
      <c r="L1478" s="341">
        <f t="shared" si="108"/>
        <v>400000</v>
      </c>
      <c r="M1478" s="354"/>
      <c r="N1478" s="375"/>
      <c r="O1478" s="384"/>
      <c r="P1478" s="43"/>
    </row>
    <row r="1479" spans="1:16" ht="15.75">
      <c r="A1479" s="290"/>
      <c r="B1479" s="291"/>
      <c r="C1479" s="291"/>
      <c r="D1479" s="291"/>
      <c r="E1479" s="99" t="s">
        <v>131</v>
      </c>
      <c r="F1479" s="325"/>
      <c r="G1479" s="325">
        <v>2</v>
      </c>
      <c r="H1479" s="325" t="s">
        <v>50</v>
      </c>
      <c r="I1479" s="325"/>
      <c r="J1479" s="325"/>
      <c r="K1479" s="325"/>
      <c r="L1479" s="341">
        <v>150000</v>
      </c>
      <c r="M1479" s="354">
        <f>L1479*G1479</f>
        <v>300000</v>
      </c>
      <c r="N1479" s="375"/>
      <c r="O1479" s="384"/>
      <c r="P1479" s="43"/>
    </row>
    <row r="1480" spans="1:16" ht="15.75">
      <c r="A1480" s="290"/>
      <c r="B1480" s="291"/>
      <c r="C1480" s="291"/>
      <c r="D1480" s="291"/>
      <c r="E1480" s="99" t="s">
        <v>130</v>
      </c>
      <c r="F1480" s="325"/>
      <c r="G1480" s="325">
        <v>50</v>
      </c>
      <c r="H1480" s="325" t="s">
        <v>50</v>
      </c>
      <c r="I1480" s="325"/>
      <c r="J1480" s="325"/>
      <c r="K1480" s="325"/>
      <c r="L1480" s="341">
        <v>20000</v>
      </c>
      <c r="M1480" s="354">
        <f>L1480*G1480</f>
        <v>1000000</v>
      </c>
      <c r="N1480" s="375"/>
      <c r="O1480" s="384"/>
      <c r="P1480" s="43"/>
    </row>
    <row r="1481" spans="1:16" ht="15.75">
      <c r="A1481" s="290"/>
      <c r="B1481" s="291"/>
      <c r="C1481" s="291"/>
      <c r="D1481" s="291"/>
      <c r="E1481" s="99" t="s">
        <v>127</v>
      </c>
      <c r="F1481" s="325"/>
      <c r="G1481" s="325"/>
      <c r="H1481" s="325"/>
      <c r="I1481" s="325"/>
      <c r="J1481" s="325"/>
      <c r="K1481" s="325"/>
      <c r="L1481" s="341"/>
      <c r="M1481" s="354">
        <v>500000</v>
      </c>
      <c r="N1481" s="375"/>
      <c r="O1481" s="384"/>
      <c r="P1481" s="43"/>
    </row>
    <row r="1482" spans="1:16" ht="15.75">
      <c r="A1482" s="290"/>
      <c r="B1482" s="291"/>
      <c r="C1482" s="291"/>
      <c r="D1482" s="291"/>
      <c r="E1482" s="99" t="s">
        <v>225</v>
      </c>
      <c r="F1482" s="325"/>
      <c r="G1482" s="325">
        <v>40</v>
      </c>
      <c r="H1482" s="325" t="s">
        <v>50</v>
      </c>
      <c r="I1482" s="325"/>
      <c r="J1482" s="325"/>
      <c r="K1482" s="325"/>
      <c r="L1482" s="341">
        <v>20000</v>
      </c>
      <c r="M1482" s="354">
        <f>L1482*G1482</f>
        <v>800000</v>
      </c>
      <c r="N1482" s="375"/>
      <c r="O1482" s="384"/>
      <c r="P1482" s="43"/>
    </row>
    <row r="1483" spans="1:16" ht="15.75">
      <c r="A1483" s="290"/>
      <c r="B1483" s="291"/>
      <c r="C1483" s="291"/>
      <c r="D1483" s="291"/>
      <c r="E1483" s="99" t="s">
        <v>128</v>
      </c>
      <c r="F1483" s="325"/>
      <c r="G1483" s="325"/>
      <c r="H1483" s="325"/>
      <c r="I1483" s="325"/>
      <c r="J1483" s="325"/>
      <c r="K1483" s="325"/>
      <c r="L1483" s="341"/>
      <c r="M1483" s="354">
        <v>200000</v>
      </c>
      <c r="N1483" s="375"/>
      <c r="O1483" s="384"/>
      <c r="P1483" s="43"/>
    </row>
    <row r="1484" spans="1:16" ht="15.75">
      <c r="A1484" s="290"/>
      <c r="B1484" s="291"/>
      <c r="C1484" s="291"/>
      <c r="D1484" s="291"/>
      <c r="E1484" s="99" t="s">
        <v>574</v>
      </c>
      <c r="F1484" s="325"/>
      <c r="G1484" s="325">
        <v>32</v>
      </c>
      <c r="H1484" s="325" t="s">
        <v>50</v>
      </c>
      <c r="I1484" s="325"/>
      <c r="J1484" s="325"/>
      <c r="K1484" s="325"/>
      <c r="L1484" s="341">
        <v>150000</v>
      </c>
      <c r="M1484" s="354">
        <f>L1484*G1484</f>
        <v>4800000</v>
      </c>
      <c r="N1484" s="375"/>
      <c r="O1484" s="384"/>
      <c r="P1484" s="43"/>
    </row>
    <row r="1485" spans="1:16" ht="15.75">
      <c r="A1485" s="290"/>
      <c r="B1485" s="291"/>
      <c r="C1485" s="291"/>
      <c r="D1485" s="291"/>
      <c r="E1485" s="99"/>
      <c r="F1485" s="325"/>
      <c r="G1485" s="325"/>
      <c r="H1485" s="325"/>
      <c r="I1485" s="325"/>
      <c r="J1485" s="325"/>
      <c r="K1485" s="325"/>
      <c r="L1485" s="341"/>
      <c r="M1485" s="354"/>
      <c r="N1485" s="375"/>
      <c r="O1485" s="384"/>
      <c r="P1485" s="43"/>
    </row>
    <row r="1486" spans="1:16" ht="15.75">
      <c r="A1486" s="290"/>
      <c r="B1486" s="291"/>
      <c r="C1486" s="291"/>
      <c r="D1486" s="291"/>
      <c r="E1486" s="99"/>
      <c r="F1486" s="325"/>
      <c r="G1486" s="325"/>
      <c r="H1486" s="325"/>
      <c r="I1486" s="325"/>
      <c r="J1486" s="325"/>
      <c r="K1486" s="325"/>
      <c r="L1486" s="341"/>
      <c r="M1486" s="354"/>
      <c r="N1486" s="375"/>
      <c r="O1486" s="384"/>
      <c r="P1486" s="43"/>
    </row>
    <row r="1487" spans="1:16" ht="15.75">
      <c r="A1487" s="290">
        <v>2</v>
      </c>
      <c r="B1487" s="291">
        <v>3</v>
      </c>
      <c r="C1487" s="291">
        <v>32</v>
      </c>
      <c r="D1487" s="291"/>
      <c r="E1487" s="964" t="s">
        <v>614</v>
      </c>
      <c r="F1487" s="965"/>
      <c r="G1487" s="965"/>
      <c r="H1487" s="965"/>
      <c r="I1487" s="965"/>
      <c r="J1487" s="965"/>
      <c r="K1487" s="965"/>
      <c r="L1487" s="966"/>
      <c r="M1487" s="354">
        <f>M1488</f>
        <v>2650000</v>
      </c>
      <c r="N1487" s="375"/>
      <c r="O1487" s="384"/>
      <c r="P1487" s="43"/>
    </row>
    <row r="1488" spans="1:16" ht="15.75">
      <c r="A1488" s="290">
        <v>2</v>
      </c>
      <c r="B1488" s="291">
        <v>3</v>
      </c>
      <c r="C1488" s="291">
        <v>32</v>
      </c>
      <c r="D1488" s="291">
        <v>2</v>
      </c>
      <c r="E1488" s="99" t="s">
        <v>82</v>
      </c>
      <c r="F1488" s="325"/>
      <c r="G1488" s="325"/>
      <c r="H1488" s="325"/>
      <c r="I1488" s="325"/>
      <c r="J1488" s="325"/>
      <c r="K1488" s="325"/>
      <c r="L1488" s="341"/>
      <c r="M1488" s="354">
        <f>SUM(M1489:M1493)</f>
        <v>2650000</v>
      </c>
      <c r="N1488" s="375"/>
      <c r="O1488" s="384"/>
      <c r="P1488" s="43"/>
    </row>
    <row r="1489" spans="1:16" ht="15.75">
      <c r="A1489" s="290"/>
      <c r="B1489" s="291"/>
      <c r="C1489" s="291"/>
      <c r="D1489" s="291"/>
      <c r="E1489" s="99" t="s">
        <v>131</v>
      </c>
      <c r="F1489" s="325"/>
      <c r="G1489" s="325"/>
      <c r="H1489" s="325"/>
      <c r="I1489" s="325"/>
      <c r="J1489" s="325">
        <v>1</v>
      </c>
      <c r="K1489" s="325" t="s">
        <v>50</v>
      </c>
      <c r="L1489" s="341">
        <v>150000</v>
      </c>
      <c r="M1489" s="354">
        <f>J1489*L1489</f>
        <v>150000</v>
      </c>
      <c r="N1489" s="375"/>
      <c r="O1489" s="384"/>
      <c r="P1489" s="43"/>
    </row>
    <row r="1490" spans="1:16" ht="15.75">
      <c r="A1490" s="290"/>
      <c r="B1490" s="291"/>
      <c r="C1490" s="291"/>
      <c r="D1490" s="291"/>
      <c r="E1490" s="99" t="s">
        <v>130</v>
      </c>
      <c r="F1490" s="325"/>
      <c r="G1490" s="325"/>
      <c r="H1490" s="325"/>
      <c r="I1490" s="325"/>
      <c r="J1490" s="325">
        <v>50</v>
      </c>
      <c r="K1490" s="325" t="s">
        <v>50</v>
      </c>
      <c r="L1490" s="341">
        <v>20000</v>
      </c>
      <c r="M1490" s="354">
        <f>J1490*L1490</f>
        <v>1000000</v>
      </c>
      <c r="N1490" s="375"/>
      <c r="O1490" s="384"/>
      <c r="P1490" s="43"/>
    </row>
    <row r="1491" spans="1:16" ht="15.75">
      <c r="A1491" s="290"/>
      <c r="B1491" s="291"/>
      <c r="C1491" s="291"/>
      <c r="D1491" s="291"/>
      <c r="E1491" s="99" t="s">
        <v>127</v>
      </c>
      <c r="F1491" s="325"/>
      <c r="G1491" s="325"/>
      <c r="H1491" s="325"/>
      <c r="I1491" s="325"/>
      <c r="J1491" s="325"/>
      <c r="K1491" s="325"/>
      <c r="L1491" s="341"/>
      <c r="M1491" s="354">
        <v>300000</v>
      </c>
      <c r="N1491" s="375"/>
      <c r="O1491" s="384"/>
      <c r="P1491" s="43"/>
    </row>
    <row r="1492" spans="1:16" ht="15.75">
      <c r="A1492" s="290"/>
      <c r="B1492" s="291"/>
      <c r="C1492" s="291"/>
      <c r="D1492" s="291"/>
      <c r="E1492" s="99" t="s">
        <v>225</v>
      </c>
      <c r="F1492" s="325"/>
      <c r="G1492" s="325"/>
      <c r="H1492" s="325"/>
      <c r="I1492" s="325"/>
      <c r="J1492" s="325">
        <v>50</v>
      </c>
      <c r="K1492" s="325" t="s">
        <v>50</v>
      </c>
      <c r="L1492" s="341">
        <v>20000</v>
      </c>
      <c r="M1492" s="354">
        <f>J1492*L1492</f>
        <v>1000000</v>
      </c>
      <c r="N1492" s="375"/>
      <c r="O1492" s="384"/>
      <c r="P1492" s="43"/>
    </row>
    <row r="1493" spans="1:16" ht="15.75">
      <c r="A1493" s="290"/>
      <c r="B1493" s="291"/>
      <c r="C1493" s="291"/>
      <c r="D1493" s="291"/>
      <c r="E1493" s="99" t="s">
        <v>128</v>
      </c>
      <c r="F1493" s="325"/>
      <c r="G1493" s="325"/>
      <c r="H1493" s="325"/>
      <c r="I1493" s="325"/>
      <c r="J1493" s="325"/>
      <c r="K1493" s="325"/>
      <c r="L1493" s="341"/>
      <c r="M1493" s="354">
        <v>200000</v>
      </c>
      <c r="N1493" s="375"/>
      <c r="O1493" s="384"/>
      <c r="P1493" s="43"/>
    </row>
    <row r="1494" spans="1:16" ht="15.75">
      <c r="A1494" s="290"/>
      <c r="B1494" s="291"/>
      <c r="C1494" s="291"/>
      <c r="D1494" s="291"/>
      <c r="E1494" s="99"/>
      <c r="F1494" s="325"/>
      <c r="G1494" s="325"/>
      <c r="H1494" s="325"/>
      <c r="I1494" s="325"/>
      <c r="J1494" s="325"/>
      <c r="K1494" s="325"/>
      <c r="L1494" s="341"/>
      <c r="M1494" s="354"/>
      <c r="N1494" s="375"/>
      <c r="O1494" s="384"/>
      <c r="P1494" s="43"/>
    </row>
    <row r="1495" spans="1:16" ht="15.75">
      <c r="A1495" s="290"/>
      <c r="B1495" s="291"/>
      <c r="C1495" s="291"/>
      <c r="D1495" s="291"/>
      <c r="E1495" s="99"/>
      <c r="F1495" s="325"/>
      <c r="G1495" s="325"/>
      <c r="H1495" s="325"/>
      <c r="I1495" s="325"/>
      <c r="J1495" s="325"/>
      <c r="K1495" s="325"/>
      <c r="L1495" s="341"/>
      <c r="M1495" s="354"/>
      <c r="N1495" s="375"/>
      <c r="O1495" s="384"/>
      <c r="P1495" s="43"/>
    </row>
    <row r="1496" spans="1:16" ht="15.75">
      <c r="A1496" s="290">
        <v>2</v>
      </c>
      <c r="B1496" s="291">
        <v>3</v>
      </c>
      <c r="C1496" s="291">
        <v>33</v>
      </c>
      <c r="D1496" s="291"/>
      <c r="E1496" s="964" t="s">
        <v>615</v>
      </c>
      <c r="F1496" s="965"/>
      <c r="G1496" s="965"/>
      <c r="H1496" s="965"/>
      <c r="I1496" s="965"/>
      <c r="J1496" s="965"/>
      <c r="K1496" s="965"/>
      <c r="L1496" s="966"/>
      <c r="M1496" s="354">
        <f>M1497</f>
        <v>4550000</v>
      </c>
      <c r="N1496" s="375"/>
      <c r="O1496" s="384"/>
      <c r="P1496" s="43"/>
    </row>
    <row r="1497" spans="1:16" ht="15.75">
      <c r="A1497" s="290">
        <v>2</v>
      </c>
      <c r="B1497" s="291">
        <v>3</v>
      </c>
      <c r="C1497" s="291">
        <v>33</v>
      </c>
      <c r="D1497" s="291">
        <v>2</v>
      </c>
      <c r="E1497" s="99" t="s">
        <v>82</v>
      </c>
      <c r="F1497" s="325"/>
      <c r="G1497" s="325"/>
      <c r="H1497" s="325"/>
      <c r="I1497" s="325"/>
      <c r="J1497" s="325"/>
      <c r="K1497" s="325"/>
      <c r="L1497" s="341"/>
      <c r="M1497" s="354">
        <f>SUM(M1498:M1504)</f>
        <v>4550000</v>
      </c>
      <c r="N1497" s="375"/>
      <c r="O1497" s="384"/>
      <c r="P1497" s="43"/>
    </row>
    <row r="1498" spans="1:16" ht="15.75">
      <c r="A1498" s="290"/>
      <c r="B1498" s="291"/>
      <c r="C1498" s="291"/>
      <c r="D1498" s="291"/>
      <c r="E1498" s="99" t="s">
        <v>618</v>
      </c>
      <c r="F1498" s="325"/>
      <c r="G1498" s="325"/>
      <c r="H1498" s="325"/>
      <c r="I1498" s="325"/>
      <c r="J1498" s="325">
        <v>3</v>
      </c>
      <c r="K1498" s="325" t="s">
        <v>50</v>
      </c>
      <c r="L1498" s="341">
        <v>100000</v>
      </c>
      <c r="M1498" s="354">
        <f>J1498*L1498</f>
        <v>300000</v>
      </c>
      <c r="N1498" s="375"/>
      <c r="O1498" s="384"/>
      <c r="P1498" s="43"/>
    </row>
    <row r="1499" spans="1:16" ht="15.75">
      <c r="A1499" s="290"/>
      <c r="B1499" s="291"/>
      <c r="C1499" s="291"/>
      <c r="D1499" s="291"/>
      <c r="E1499" s="99" t="s">
        <v>127</v>
      </c>
      <c r="F1499" s="325"/>
      <c r="G1499" s="325"/>
      <c r="H1499" s="325"/>
      <c r="I1499" s="325"/>
      <c r="J1499" s="325"/>
      <c r="K1499" s="325"/>
      <c r="L1499" s="341"/>
      <c r="M1499" s="354">
        <v>100000</v>
      </c>
      <c r="N1499" s="375"/>
      <c r="O1499" s="384"/>
      <c r="P1499" s="43"/>
    </row>
    <row r="1500" spans="1:16" ht="15.75">
      <c r="A1500" s="290"/>
      <c r="B1500" s="291"/>
      <c r="C1500" s="291"/>
      <c r="D1500" s="291"/>
      <c r="E1500" s="99" t="s">
        <v>205</v>
      </c>
      <c r="F1500" s="325"/>
      <c r="G1500" s="325"/>
      <c r="H1500" s="325">
        <v>2</v>
      </c>
      <c r="I1500" s="325" t="s">
        <v>50</v>
      </c>
      <c r="J1500" s="325">
        <v>20</v>
      </c>
      <c r="K1500" s="325" t="s">
        <v>50</v>
      </c>
      <c r="L1500" s="341">
        <v>20000</v>
      </c>
      <c r="M1500" s="354">
        <f>J1500*L1500*H1500</f>
        <v>800000</v>
      </c>
      <c r="N1500" s="375"/>
      <c r="O1500" s="384"/>
      <c r="P1500" s="43"/>
    </row>
    <row r="1501" spans="1:16" ht="15.75">
      <c r="A1501" s="290"/>
      <c r="B1501" s="291"/>
      <c r="C1501" s="291"/>
      <c r="D1501" s="291"/>
      <c r="E1501" s="99" t="s">
        <v>128</v>
      </c>
      <c r="F1501" s="325"/>
      <c r="G1501" s="325"/>
      <c r="H1501" s="325"/>
      <c r="I1501" s="325"/>
      <c r="J1501" s="325"/>
      <c r="K1501" s="325"/>
      <c r="L1501" s="341"/>
      <c r="M1501" s="354">
        <v>200000</v>
      </c>
      <c r="N1501" s="375"/>
      <c r="O1501" s="384"/>
      <c r="P1501" s="43"/>
    </row>
    <row r="1502" spans="1:16" ht="15.75">
      <c r="A1502" s="290"/>
      <c r="B1502" s="291"/>
      <c r="C1502" s="291"/>
      <c r="D1502" s="291"/>
      <c r="E1502" s="99" t="s">
        <v>616</v>
      </c>
      <c r="F1502" s="325"/>
      <c r="G1502" s="325"/>
      <c r="H1502" s="325"/>
      <c r="I1502" s="325"/>
      <c r="J1502" s="325"/>
      <c r="K1502" s="325"/>
      <c r="L1502" s="341"/>
      <c r="M1502" s="354">
        <v>300000</v>
      </c>
      <c r="N1502" s="375"/>
      <c r="O1502" s="384"/>
      <c r="P1502" s="43"/>
    </row>
    <row r="1503" spans="1:16" ht="15.75">
      <c r="A1503" s="290"/>
      <c r="B1503" s="291"/>
      <c r="C1503" s="291"/>
      <c r="D1503" s="291"/>
      <c r="E1503" s="99" t="s">
        <v>617</v>
      </c>
      <c r="F1503" s="325"/>
      <c r="G1503" s="325"/>
      <c r="H1503" s="325"/>
      <c r="I1503" s="325"/>
      <c r="J1503" s="325"/>
      <c r="K1503" s="325"/>
      <c r="L1503" s="341"/>
      <c r="M1503" s="354">
        <v>150000</v>
      </c>
      <c r="N1503" s="375"/>
      <c r="O1503" s="384"/>
      <c r="P1503" s="43"/>
    </row>
    <row r="1504" spans="1:16" ht="15.75">
      <c r="A1504" s="290"/>
      <c r="B1504" s="291"/>
      <c r="C1504" s="291"/>
      <c r="D1504" s="291"/>
      <c r="E1504" s="99" t="s">
        <v>619</v>
      </c>
      <c r="F1504" s="325"/>
      <c r="G1504" s="325"/>
      <c r="H1504" s="325"/>
      <c r="I1504" s="325"/>
      <c r="J1504" s="325">
        <v>54</v>
      </c>
      <c r="K1504" s="325" t="s">
        <v>50</v>
      </c>
      <c r="L1504" s="341">
        <v>50000</v>
      </c>
      <c r="M1504" s="354">
        <f>J1504*L1504</f>
        <v>2700000</v>
      </c>
      <c r="N1504" s="375"/>
      <c r="O1504" s="384"/>
      <c r="P1504" s="43"/>
    </row>
    <row r="1505" spans="1:16" ht="15.75">
      <c r="A1505" s="290"/>
      <c r="B1505" s="291"/>
      <c r="C1505" s="291"/>
      <c r="D1505" s="291"/>
      <c r="E1505" s="99"/>
      <c r="F1505" s="325"/>
      <c r="G1505" s="325"/>
      <c r="H1505" s="325"/>
      <c r="I1505" s="325"/>
      <c r="J1505" s="325"/>
      <c r="K1505" s="325"/>
      <c r="L1505" s="341"/>
      <c r="M1505" s="354"/>
      <c r="N1505" s="375"/>
      <c r="O1505" s="384"/>
      <c r="P1505" s="43"/>
    </row>
    <row r="1506" spans="1:16" ht="15.75">
      <c r="A1506" s="290"/>
      <c r="B1506" s="291"/>
      <c r="C1506" s="291"/>
      <c r="D1506" s="291"/>
      <c r="E1506" s="99"/>
      <c r="F1506" s="325"/>
      <c r="G1506" s="325"/>
      <c r="H1506" s="325"/>
      <c r="I1506" s="325"/>
      <c r="J1506" s="325"/>
      <c r="K1506" s="325"/>
      <c r="L1506" s="341"/>
      <c r="M1506" s="354"/>
      <c r="N1506" s="375"/>
      <c r="O1506" s="384"/>
      <c r="P1506" s="43"/>
    </row>
    <row r="1507" spans="1:16" ht="15.75">
      <c r="A1507" s="290">
        <v>2</v>
      </c>
      <c r="B1507" s="291">
        <v>3</v>
      </c>
      <c r="C1507" s="291">
        <v>34</v>
      </c>
      <c r="D1507" s="291"/>
      <c r="E1507" s="964" t="s">
        <v>778</v>
      </c>
      <c r="F1507" s="965"/>
      <c r="G1507" s="965"/>
      <c r="H1507" s="965"/>
      <c r="I1507" s="965"/>
      <c r="J1507" s="965"/>
      <c r="K1507" s="965"/>
      <c r="L1507" s="966"/>
      <c r="M1507" s="354">
        <f>M1508</f>
        <v>3500000</v>
      </c>
      <c r="N1507" s="375"/>
      <c r="O1507" s="384"/>
      <c r="P1507" s="43"/>
    </row>
    <row r="1508" spans="1:16" ht="15.75">
      <c r="A1508" s="290">
        <v>2</v>
      </c>
      <c r="B1508" s="291">
        <v>3</v>
      </c>
      <c r="C1508" s="291">
        <v>34</v>
      </c>
      <c r="D1508" s="291">
        <v>2</v>
      </c>
      <c r="E1508" s="99" t="s">
        <v>82</v>
      </c>
      <c r="F1508" s="325"/>
      <c r="G1508" s="325"/>
      <c r="H1508" s="325"/>
      <c r="I1508" s="325"/>
      <c r="J1508" s="325"/>
      <c r="K1508" s="325"/>
      <c r="L1508" s="341"/>
      <c r="M1508" s="354">
        <f>SUM(M1509:M1513)</f>
        <v>3500000</v>
      </c>
      <c r="N1508" s="375"/>
      <c r="O1508" s="384"/>
      <c r="P1508" s="43"/>
    </row>
    <row r="1509" spans="1:16" ht="15.75">
      <c r="A1509" s="290"/>
      <c r="B1509" s="291"/>
      <c r="C1509" s="291"/>
      <c r="D1509" s="291"/>
      <c r="E1509" s="99" t="s">
        <v>131</v>
      </c>
      <c r="F1509" s="325"/>
      <c r="G1509" s="325"/>
      <c r="H1509" s="325"/>
      <c r="I1509" s="325"/>
      <c r="J1509" s="325">
        <v>3</v>
      </c>
      <c r="K1509" s="325" t="s">
        <v>50</v>
      </c>
      <c r="L1509" s="341">
        <v>100000</v>
      </c>
      <c r="M1509" s="354">
        <f>J1509*L1509</f>
        <v>300000</v>
      </c>
      <c r="N1509" s="375"/>
      <c r="O1509" s="384"/>
      <c r="P1509" s="43"/>
    </row>
    <row r="1510" spans="1:16" ht="15.75">
      <c r="A1510" s="290"/>
      <c r="B1510" s="291"/>
      <c r="C1510" s="291"/>
      <c r="D1510" s="291"/>
      <c r="E1510" s="99" t="s">
        <v>130</v>
      </c>
      <c r="F1510" s="325"/>
      <c r="G1510" s="325"/>
      <c r="H1510" s="325"/>
      <c r="I1510" s="325"/>
      <c r="J1510" s="325">
        <v>50</v>
      </c>
      <c r="K1510" s="325" t="s">
        <v>50</v>
      </c>
      <c r="L1510" s="341">
        <v>20000</v>
      </c>
      <c r="M1510" s="354">
        <f>J1510*L1510</f>
        <v>1000000</v>
      </c>
      <c r="N1510" s="375"/>
      <c r="O1510" s="384"/>
      <c r="P1510" s="43"/>
    </row>
    <row r="1511" spans="1:16" ht="15.75">
      <c r="A1511" s="290"/>
      <c r="B1511" s="291"/>
      <c r="C1511" s="291"/>
      <c r="D1511" s="291"/>
      <c r="E1511" s="99" t="s">
        <v>127</v>
      </c>
      <c r="F1511" s="325"/>
      <c r="G1511" s="325"/>
      <c r="H1511" s="325"/>
      <c r="I1511" s="325"/>
      <c r="J1511" s="325"/>
      <c r="K1511" s="325"/>
      <c r="L1511" s="341"/>
      <c r="M1511" s="354">
        <v>300000</v>
      </c>
      <c r="N1511" s="375"/>
      <c r="O1511" s="384"/>
      <c r="P1511" s="43"/>
    </row>
    <row r="1512" spans="1:16" ht="15.75">
      <c r="A1512" s="290"/>
      <c r="B1512" s="291"/>
      <c r="C1512" s="291"/>
      <c r="D1512" s="291"/>
      <c r="E1512" s="99" t="s">
        <v>205</v>
      </c>
      <c r="F1512" s="325"/>
      <c r="G1512" s="325"/>
      <c r="H1512" s="325"/>
      <c r="I1512" s="325"/>
      <c r="J1512" s="325">
        <v>70</v>
      </c>
      <c r="K1512" s="325" t="s">
        <v>50</v>
      </c>
      <c r="L1512" s="341">
        <v>20000</v>
      </c>
      <c r="M1512" s="354">
        <f>J1512*L1512</f>
        <v>1400000</v>
      </c>
      <c r="N1512" s="375"/>
      <c r="O1512" s="384"/>
      <c r="P1512" s="43"/>
    </row>
    <row r="1513" spans="1:16" ht="15.75">
      <c r="A1513" s="290"/>
      <c r="B1513" s="291"/>
      <c r="C1513" s="291"/>
      <c r="D1513" s="291"/>
      <c r="E1513" s="99" t="s">
        <v>128</v>
      </c>
      <c r="F1513" s="325"/>
      <c r="G1513" s="325"/>
      <c r="H1513" s="325"/>
      <c r="I1513" s="325"/>
      <c r="J1513" s="325"/>
      <c r="K1513" s="325"/>
      <c r="L1513" s="341"/>
      <c r="M1513" s="354">
        <v>500000</v>
      </c>
      <c r="N1513" s="375"/>
      <c r="O1513" s="384"/>
      <c r="P1513" s="43"/>
    </row>
    <row r="1514" spans="1:16" ht="15.75">
      <c r="A1514" s="290"/>
      <c r="B1514" s="291"/>
      <c r="C1514" s="291"/>
      <c r="D1514" s="291"/>
      <c r="E1514" s="99"/>
      <c r="F1514" s="325"/>
      <c r="G1514" s="325"/>
      <c r="H1514" s="325"/>
      <c r="I1514" s="325"/>
      <c r="J1514" s="325"/>
      <c r="K1514" s="325"/>
      <c r="L1514" s="341"/>
      <c r="M1514" s="354"/>
      <c r="N1514" s="375"/>
      <c r="O1514" s="384"/>
      <c r="P1514" s="43"/>
    </row>
    <row r="1515" spans="1:16" ht="15.75">
      <c r="A1515" s="290"/>
      <c r="B1515" s="291"/>
      <c r="C1515" s="291"/>
      <c r="D1515" s="291"/>
      <c r="E1515" s="99"/>
      <c r="F1515" s="325"/>
      <c r="G1515" s="325"/>
      <c r="H1515" s="325"/>
      <c r="I1515" s="325"/>
      <c r="J1515" s="325"/>
      <c r="K1515" s="325"/>
      <c r="L1515" s="341"/>
      <c r="M1515" s="354"/>
      <c r="N1515" s="375"/>
      <c r="O1515" s="384"/>
      <c r="P1515" s="43"/>
    </row>
    <row r="1516" spans="1:16" ht="15.75">
      <c r="A1516" s="290">
        <v>2</v>
      </c>
      <c r="B1516" s="291">
        <v>3</v>
      </c>
      <c r="C1516" s="291">
        <v>35</v>
      </c>
      <c r="D1516" s="291"/>
      <c r="E1516" s="964" t="s">
        <v>620</v>
      </c>
      <c r="F1516" s="965"/>
      <c r="G1516" s="965"/>
      <c r="H1516" s="965"/>
      <c r="I1516" s="965"/>
      <c r="J1516" s="965"/>
      <c r="K1516" s="965"/>
      <c r="L1516" s="966"/>
      <c r="M1516" s="354">
        <f>M1517</f>
        <v>5900000</v>
      </c>
      <c r="N1516" s="375"/>
      <c r="O1516" s="384"/>
      <c r="P1516" s="43"/>
    </row>
    <row r="1517" spans="1:16" ht="15.75">
      <c r="A1517" s="290">
        <v>2</v>
      </c>
      <c r="B1517" s="291">
        <v>3</v>
      </c>
      <c r="C1517" s="291">
        <v>35</v>
      </c>
      <c r="D1517" s="291">
        <v>2</v>
      </c>
      <c r="E1517" s="99" t="s">
        <v>82</v>
      </c>
      <c r="F1517" s="325"/>
      <c r="G1517" s="325"/>
      <c r="H1517" s="325"/>
      <c r="I1517" s="325"/>
      <c r="J1517" s="325"/>
      <c r="K1517" s="325"/>
      <c r="L1517" s="341"/>
      <c r="M1517" s="354">
        <f>SUM(M1518:M1525)</f>
        <v>5900000</v>
      </c>
      <c r="N1517" s="375"/>
      <c r="O1517" s="384"/>
      <c r="P1517" s="43"/>
    </row>
    <row r="1518" spans="1:16" ht="15.75">
      <c r="A1518" s="290"/>
      <c r="B1518" s="291"/>
      <c r="C1518" s="291"/>
      <c r="D1518" s="291"/>
      <c r="E1518" s="99" t="s">
        <v>131</v>
      </c>
      <c r="F1518" s="325"/>
      <c r="G1518" s="325"/>
      <c r="H1518" s="325"/>
      <c r="I1518" s="325"/>
      <c r="J1518" s="325">
        <v>4</v>
      </c>
      <c r="K1518" s="325" t="s">
        <v>50</v>
      </c>
      <c r="L1518" s="341">
        <v>150000</v>
      </c>
      <c r="M1518" s="354">
        <f>J1518*L1518</f>
        <v>600000</v>
      </c>
      <c r="N1518" s="375"/>
      <c r="O1518" s="384"/>
      <c r="P1518" s="43"/>
    </row>
    <row r="1519" spans="1:16" ht="15.75">
      <c r="A1519" s="290"/>
      <c r="B1519" s="291"/>
      <c r="C1519" s="291"/>
      <c r="D1519" s="291"/>
      <c r="E1519" s="99" t="s">
        <v>130</v>
      </c>
      <c r="F1519" s="325"/>
      <c r="G1519" s="325"/>
      <c r="H1519" s="325"/>
      <c r="I1519" s="325"/>
      <c r="J1519" s="325">
        <v>100</v>
      </c>
      <c r="K1519" s="325" t="s">
        <v>50</v>
      </c>
      <c r="L1519" s="341">
        <v>20000</v>
      </c>
      <c r="M1519" s="354">
        <f>J1519*L1519</f>
        <v>2000000</v>
      </c>
      <c r="N1519" s="375"/>
      <c r="O1519" s="384"/>
      <c r="P1519" s="43"/>
    </row>
    <row r="1520" spans="1:16" ht="15.75">
      <c r="A1520" s="290"/>
      <c r="B1520" s="291"/>
      <c r="C1520" s="291"/>
      <c r="D1520" s="291"/>
      <c r="E1520" s="99" t="s">
        <v>127</v>
      </c>
      <c r="F1520" s="325"/>
      <c r="G1520" s="325"/>
      <c r="H1520" s="325"/>
      <c r="I1520" s="325"/>
      <c r="J1520" s="325"/>
      <c r="K1520" s="325"/>
      <c r="L1520" s="341"/>
      <c r="M1520" s="354">
        <v>200000</v>
      </c>
      <c r="N1520" s="375"/>
      <c r="O1520" s="384"/>
      <c r="P1520" s="43"/>
    </row>
    <row r="1521" spans="1:16" ht="15.75">
      <c r="A1521" s="290"/>
      <c r="B1521" s="291"/>
      <c r="C1521" s="291"/>
      <c r="D1521" s="291"/>
      <c r="E1521" s="99" t="s">
        <v>205</v>
      </c>
      <c r="F1521" s="325"/>
      <c r="G1521" s="325"/>
      <c r="H1521" s="325"/>
      <c r="I1521" s="325"/>
      <c r="J1521" s="325">
        <v>100</v>
      </c>
      <c r="K1521" s="325" t="s">
        <v>50</v>
      </c>
      <c r="L1521" s="341">
        <v>20000</v>
      </c>
      <c r="M1521" s="354">
        <f>J1521*L1521</f>
        <v>2000000</v>
      </c>
      <c r="N1521" s="375"/>
      <c r="O1521" s="384"/>
      <c r="P1521" s="43"/>
    </row>
    <row r="1522" spans="1:16" ht="15.75">
      <c r="A1522" s="290"/>
      <c r="B1522" s="291"/>
      <c r="C1522" s="291"/>
      <c r="D1522" s="291"/>
      <c r="E1522" s="99" t="s">
        <v>128</v>
      </c>
      <c r="F1522" s="325"/>
      <c r="G1522" s="325"/>
      <c r="H1522" s="325"/>
      <c r="I1522" s="325"/>
      <c r="J1522" s="325"/>
      <c r="K1522" s="325"/>
      <c r="L1522" s="341"/>
      <c r="M1522" s="354">
        <v>200000</v>
      </c>
      <c r="N1522" s="375"/>
      <c r="O1522" s="384"/>
      <c r="P1522" s="43"/>
    </row>
    <row r="1523" spans="1:16" ht="15.75">
      <c r="A1523" s="290"/>
      <c r="B1523" s="291"/>
      <c r="C1523" s="291"/>
      <c r="D1523" s="291"/>
      <c r="E1523" s="99" t="s">
        <v>604</v>
      </c>
      <c r="F1523" s="325"/>
      <c r="G1523" s="325"/>
      <c r="H1523" s="325"/>
      <c r="I1523" s="325"/>
      <c r="J1523" s="325"/>
      <c r="K1523" s="325"/>
      <c r="L1523" s="341"/>
      <c r="M1523" s="354">
        <v>300000</v>
      </c>
      <c r="N1523" s="375"/>
      <c r="O1523" s="384"/>
      <c r="P1523" s="43"/>
    </row>
    <row r="1524" spans="1:16" ht="15.75">
      <c r="A1524" s="290"/>
      <c r="B1524" s="291"/>
      <c r="C1524" s="291"/>
      <c r="D1524" s="291"/>
      <c r="E1524" s="99" t="s">
        <v>605</v>
      </c>
      <c r="F1524" s="325"/>
      <c r="G1524" s="325"/>
      <c r="H1524" s="325"/>
      <c r="I1524" s="325"/>
      <c r="J1524" s="325"/>
      <c r="K1524" s="325"/>
      <c r="L1524" s="341"/>
      <c r="M1524" s="354">
        <v>300000</v>
      </c>
      <c r="N1524" s="375"/>
      <c r="O1524" s="384"/>
      <c r="P1524" s="43"/>
    </row>
    <row r="1525" spans="1:16" ht="15.75">
      <c r="A1525" s="290"/>
      <c r="B1525" s="291"/>
      <c r="C1525" s="291"/>
      <c r="D1525" s="291"/>
      <c r="E1525" s="99" t="s">
        <v>621</v>
      </c>
      <c r="F1525" s="325"/>
      <c r="G1525" s="325"/>
      <c r="H1525" s="325"/>
      <c r="I1525" s="325"/>
      <c r="J1525" s="325"/>
      <c r="K1525" s="325"/>
      <c r="L1525" s="341"/>
      <c r="M1525" s="354">
        <v>300000</v>
      </c>
      <c r="N1525" s="375"/>
      <c r="O1525" s="384"/>
      <c r="P1525" s="43"/>
    </row>
    <row r="1526" spans="1:16" ht="15.75">
      <c r="A1526" s="290"/>
      <c r="B1526" s="291"/>
      <c r="C1526" s="291"/>
      <c r="D1526" s="291"/>
      <c r="E1526" s="99"/>
      <c r="F1526" s="325"/>
      <c r="G1526" s="325"/>
      <c r="H1526" s="325"/>
      <c r="I1526" s="325"/>
      <c r="J1526" s="325"/>
      <c r="K1526" s="325"/>
      <c r="L1526" s="341"/>
      <c r="M1526" s="354"/>
      <c r="N1526" s="375"/>
      <c r="O1526" s="384"/>
      <c r="P1526" s="43"/>
    </row>
    <row r="1527" spans="1:16" ht="15.75">
      <c r="A1527" s="290"/>
      <c r="B1527" s="291"/>
      <c r="C1527" s="291"/>
      <c r="D1527" s="291"/>
      <c r="E1527" s="99"/>
      <c r="F1527" s="325"/>
      <c r="G1527" s="325"/>
      <c r="H1527" s="325"/>
      <c r="I1527" s="325"/>
      <c r="J1527" s="325"/>
      <c r="K1527" s="325"/>
      <c r="L1527" s="341"/>
      <c r="M1527" s="354"/>
      <c r="N1527" s="375"/>
      <c r="O1527" s="384"/>
      <c r="P1527" s="43"/>
    </row>
    <row r="1528" spans="1:16" ht="15.75">
      <c r="A1528" s="290">
        <v>2</v>
      </c>
      <c r="B1528" s="291">
        <v>3</v>
      </c>
      <c r="C1528" s="291">
        <v>36</v>
      </c>
      <c r="D1528" s="291"/>
      <c r="E1528" s="964" t="s">
        <v>622</v>
      </c>
      <c r="F1528" s="965"/>
      <c r="G1528" s="965"/>
      <c r="H1528" s="965"/>
      <c r="I1528" s="965"/>
      <c r="J1528" s="325"/>
      <c r="K1528" s="325"/>
      <c r="L1528" s="341"/>
      <c r="M1528" s="354">
        <f>M1529</f>
        <v>3050000</v>
      </c>
      <c r="N1528" s="375"/>
      <c r="O1528" s="384"/>
      <c r="P1528" s="43"/>
    </row>
    <row r="1529" spans="1:16" ht="15.75">
      <c r="A1529" s="290">
        <v>2</v>
      </c>
      <c r="B1529" s="291">
        <v>3</v>
      </c>
      <c r="C1529" s="291">
        <v>36</v>
      </c>
      <c r="D1529" s="291">
        <v>2</v>
      </c>
      <c r="E1529" s="99" t="s">
        <v>82</v>
      </c>
      <c r="F1529" s="325"/>
      <c r="G1529" s="325"/>
      <c r="H1529" s="325"/>
      <c r="I1529" s="325"/>
      <c r="J1529" s="325"/>
      <c r="K1529" s="325"/>
      <c r="L1529" s="341"/>
      <c r="M1529" s="354">
        <f>SUM(M1530:M1534)</f>
        <v>3050000</v>
      </c>
      <c r="N1529" s="375"/>
      <c r="O1529" s="384"/>
      <c r="P1529" s="43"/>
    </row>
    <row r="1530" spans="1:16" ht="15.75">
      <c r="A1530" s="290"/>
      <c r="B1530" s="291"/>
      <c r="C1530" s="291"/>
      <c r="D1530" s="291"/>
      <c r="E1530" s="99" t="s">
        <v>131</v>
      </c>
      <c r="F1530" s="325"/>
      <c r="G1530" s="325"/>
      <c r="H1530" s="325"/>
      <c r="I1530" s="325"/>
      <c r="J1530" s="325">
        <v>3</v>
      </c>
      <c r="K1530" s="325" t="s">
        <v>50</v>
      </c>
      <c r="L1530" s="341">
        <v>150000</v>
      </c>
      <c r="M1530" s="354">
        <f>J1530*L1530</f>
        <v>450000</v>
      </c>
      <c r="N1530" s="375"/>
      <c r="O1530" s="384"/>
      <c r="P1530" s="43"/>
    </row>
    <row r="1531" spans="1:16" ht="15.75">
      <c r="A1531" s="290"/>
      <c r="B1531" s="291"/>
      <c r="C1531" s="291"/>
      <c r="D1531" s="291"/>
      <c r="E1531" s="99" t="s">
        <v>130</v>
      </c>
      <c r="F1531" s="325"/>
      <c r="G1531" s="325"/>
      <c r="H1531" s="325"/>
      <c r="I1531" s="325"/>
      <c r="J1531" s="325">
        <v>50</v>
      </c>
      <c r="K1531" s="325" t="s">
        <v>50</v>
      </c>
      <c r="L1531" s="341">
        <v>20000</v>
      </c>
      <c r="M1531" s="354">
        <f>J1531*L1531</f>
        <v>1000000</v>
      </c>
      <c r="N1531" s="375"/>
      <c r="O1531" s="384"/>
      <c r="P1531" s="43"/>
    </row>
    <row r="1532" spans="1:16" ht="15.75">
      <c r="A1532" s="290"/>
      <c r="B1532" s="291"/>
      <c r="C1532" s="291"/>
      <c r="D1532" s="291"/>
      <c r="E1532" s="99" t="s">
        <v>127</v>
      </c>
      <c r="F1532" s="325"/>
      <c r="G1532" s="325"/>
      <c r="H1532" s="325"/>
      <c r="I1532" s="325"/>
      <c r="J1532" s="325"/>
      <c r="K1532" s="325"/>
      <c r="L1532" s="341"/>
      <c r="M1532" s="354">
        <v>200000</v>
      </c>
      <c r="N1532" s="375"/>
      <c r="O1532" s="384"/>
      <c r="P1532" s="43"/>
    </row>
    <row r="1533" spans="1:16" ht="15.75">
      <c r="A1533" s="290"/>
      <c r="B1533" s="291"/>
      <c r="C1533" s="291"/>
      <c r="D1533" s="291"/>
      <c r="E1533" s="99" t="s">
        <v>205</v>
      </c>
      <c r="F1533" s="325"/>
      <c r="G1533" s="325"/>
      <c r="H1533" s="325"/>
      <c r="I1533" s="325"/>
      <c r="J1533" s="325">
        <v>60</v>
      </c>
      <c r="K1533" s="325" t="s">
        <v>50</v>
      </c>
      <c r="L1533" s="341">
        <v>20000</v>
      </c>
      <c r="M1533" s="354">
        <f>J1533*L1533</f>
        <v>1200000</v>
      </c>
      <c r="N1533" s="375"/>
      <c r="O1533" s="384"/>
      <c r="P1533" s="43"/>
    </row>
    <row r="1534" spans="1:16" ht="15.75">
      <c r="A1534" s="290"/>
      <c r="B1534" s="291"/>
      <c r="C1534" s="291"/>
      <c r="D1534" s="291"/>
      <c r="E1534" s="99" t="s">
        <v>128</v>
      </c>
      <c r="F1534" s="325"/>
      <c r="G1534" s="325"/>
      <c r="H1534" s="325"/>
      <c r="I1534" s="325"/>
      <c r="J1534" s="325"/>
      <c r="K1534" s="325"/>
      <c r="L1534" s="341"/>
      <c r="M1534" s="354">
        <v>200000</v>
      </c>
      <c r="N1534" s="375"/>
      <c r="O1534" s="384"/>
      <c r="P1534" s="43"/>
    </row>
    <row r="1535" spans="1:16" ht="15.75">
      <c r="A1535" s="290"/>
      <c r="B1535" s="291"/>
      <c r="C1535" s="291"/>
      <c r="D1535" s="291"/>
      <c r="E1535" s="99"/>
      <c r="F1535" s="325"/>
      <c r="G1535" s="325"/>
      <c r="H1535" s="325"/>
      <c r="I1535" s="325"/>
      <c r="J1535" s="325"/>
      <c r="K1535" s="325"/>
      <c r="L1535" s="341"/>
      <c r="M1535" s="354"/>
      <c r="N1535" s="375"/>
      <c r="O1535" s="384"/>
      <c r="P1535" s="43"/>
    </row>
    <row r="1536" spans="1:16" ht="15.75">
      <c r="A1536" s="290"/>
      <c r="B1536" s="291"/>
      <c r="C1536" s="291"/>
      <c r="D1536" s="291"/>
      <c r="E1536" s="99"/>
      <c r="F1536" s="325"/>
      <c r="G1536" s="325"/>
      <c r="H1536" s="325"/>
      <c r="I1536" s="325"/>
      <c r="J1536" s="325"/>
      <c r="K1536" s="325"/>
      <c r="L1536" s="341"/>
      <c r="M1536" s="354"/>
      <c r="N1536" s="375"/>
      <c r="O1536" s="384"/>
      <c r="P1536" s="43"/>
    </row>
    <row r="1537" spans="1:16" ht="15.75">
      <c r="A1537" s="290">
        <v>2</v>
      </c>
      <c r="B1537" s="291">
        <v>3</v>
      </c>
      <c r="C1537" s="291">
        <v>37</v>
      </c>
      <c r="D1537" s="291"/>
      <c r="E1537" s="964" t="s">
        <v>1019</v>
      </c>
      <c r="F1537" s="965"/>
      <c r="G1537" s="965"/>
      <c r="H1537" s="965"/>
      <c r="I1537" s="965"/>
      <c r="J1537" s="325"/>
      <c r="K1537" s="325"/>
      <c r="L1537" s="341"/>
      <c r="M1537" s="354">
        <f>M1538</f>
        <v>3050000</v>
      </c>
      <c r="N1537" s="375"/>
      <c r="O1537" s="384"/>
      <c r="P1537" s="43"/>
    </row>
    <row r="1538" spans="1:16" ht="15.75">
      <c r="A1538" s="290">
        <v>2</v>
      </c>
      <c r="B1538" s="291">
        <v>3</v>
      </c>
      <c r="C1538" s="291">
        <v>37</v>
      </c>
      <c r="D1538" s="291">
        <v>2</v>
      </c>
      <c r="E1538" s="99" t="s">
        <v>82</v>
      </c>
      <c r="F1538" s="325"/>
      <c r="G1538" s="325"/>
      <c r="H1538" s="325"/>
      <c r="I1538" s="325"/>
      <c r="J1538" s="325"/>
      <c r="K1538" s="325"/>
      <c r="L1538" s="341"/>
      <c r="M1538" s="354">
        <f>SUM(M1539:M1543)</f>
        <v>3050000</v>
      </c>
      <c r="N1538" s="375"/>
      <c r="O1538" s="384"/>
      <c r="P1538" s="43"/>
    </row>
    <row r="1539" spans="1:16" ht="15.75">
      <c r="A1539" s="290"/>
      <c r="B1539" s="291"/>
      <c r="C1539" s="291"/>
      <c r="D1539" s="291"/>
      <c r="E1539" s="99" t="s">
        <v>131</v>
      </c>
      <c r="F1539" s="325"/>
      <c r="G1539" s="325"/>
      <c r="H1539" s="325"/>
      <c r="I1539" s="325"/>
      <c r="J1539" s="325">
        <v>3</v>
      </c>
      <c r="K1539" s="325" t="s">
        <v>50</v>
      </c>
      <c r="L1539" s="341">
        <v>150000</v>
      </c>
      <c r="M1539" s="354">
        <f>J1539*L1539</f>
        <v>450000</v>
      </c>
      <c r="N1539" s="375"/>
      <c r="O1539" s="384"/>
      <c r="P1539" s="43"/>
    </row>
    <row r="1540" spans="1:16" ht="15.75">
      <c r="A1540" s="290"/>
      <c r="B1540" s="291"/>
      <c r="C1540" s="291"/>
      <c r="D1540" s="291"/>
      <c r="E1540" s="99" t="s">
        <v>130</v>
      </c>
      <c r="F1540" s="325"/>
      <c r="G1540" s="325"/>
      <c r="H1540" s="325"/>
      <c r="I1540" s="325"/>
      <c r="J1540" s="325">
        <v>50</v>
      </c>
      <c r="K1540" s="325" t="s">
        <v>50</v>
      </c>
      <c r="L1540" s="341">
        <v>20000</v>
      </c>
      <c r="M1540" s="354">
        <f>J1540*L1540</f>
        <v>1000000</v>
      </c>
      <c r="N1540" s="375"/>
      <c r="O1540" s="384"/>
      <c r="P1540" s="43"/>
    </row>
    <row r="1541" spans="1:16" ht="15.75">
      <c r="A1541" s="290"/>
      <c r="B1541" s="291"/>
      <c r="C1541" s="291"/>
      <c r="D1541" s="291"/>
      <c r="E1541" s="99" t="s">
        <v>127</v>
      </c>
      <c r="F1541" s="325"/>
      <c r="G1541" s="325"/>
      <c r="H1541" s="325"/>
      <c r="I1541" s="325"/>
      <c r="J1541" s="325"/>
      <c r="K1541" s="325"/>
      <c r="L1541" s="341"/>
      <c r="M1541" s="354">
        <v>200000</v>
      </c>
      <c r="N1541" s="375"/>
      <c r="O1541" s="384"/>
      <c r="P1541" s="43"/>
    </row>
    <row r="1542" spans="1:16" ht="15.75">
      <c r="A1542" s="290"/>
      <c r="B1542" s="291"/>
      <c r="C1542" s="291"/>
      <c r="D1542" s="291"/>
      <c r="E1542" s="99" t="s">
        <v>205</v>
      </c>
      <c r="F1542" s="325"/>
      <c r="G1542" s="325"/>
      <c r="H1542" s="325"/>
      <c r="I1542" s="325"/>
      <c r="J1542" s="325">
        <v>60</v>
      </c>
      <c r="K1542" s="325" t="s">
        <v>50</v>
      </c>
      <c r="L1542" s="341">
        <v>20000</v>
      </c>
      <c r="M1542" s="354">
        <f>J1542*L1542</f>
        <v>1200000</v>
      </c>
      <c r="N1542" s="375"/>
      <c r="O1542" s="384"/>
      <c r="P1542" s="43"/>
    </row>
    <row r="1543" spans="1:16" ht="15.75">
      <c r="A1543" s="290"/>
      <c r="B1543" s="291"/>
      <c r="C1543" s="291"/>
      <c r="D1543" s="291"/>
      <c r="E1543" s="99" t="s">
        <v>128</v>
      </c>
      <c r="F1543" s="325"/>
      <c r="G1543" s="325"/>
      <c r="H1543" s="325"/>
      <c r="I1543" s="325"/>
      <c r="J1543" s="325"/>
      <c r="K1543" s="325"/>
      <c r="L1543" s="341"/>
      <c r="M1543" s="354">
        <v>200000</v>
      </c>
      <c r="N1543" s="375"/>
      <c r="O1543" s="384"/>
      <c r="P1543" s="43"/>
    </row>
    <row r="1544" spans="1:16" ht="15.75">
      <c r="A1544" s="290"/>
      <c r="B1544" s="291"/>
      <c r="C1544" s="291"/>
      <c r="D1544" s="291"/>
      <c r="E1544" s="99"/>
      <c r="F1544" s="325"/>
      <c r="G1544" s="325"/>
      <c r="H1544" s="325"/>
      <c r="I1544" s="325"/>
      <c r="J1544" s="325"/>
      <c r="K1544" s="325"/>
      <c r="L1544" s="341"/>
      <c r="M1544" s="354"/>
      <c r="N1544" s="375"/>
      <c r="O1544" s="384"/>
      <c r="P1544" s="43"/>
    </row>
    <row r="1545" spans="1:16" ht="15.75">
      <c r="A1545" s="290"/>
      <c r="B1545" s="291"/>
      <c r="C1545" s="291"/>
      <c r="D1545" s="291"/>
      <c r="E1545" s="99"/>
      <c r="F1545" s="325"/>
      <c r="G1545" s="325"/>
      <c r="H1545" s="325"/>
      <c r="I1545" s="325"/>
      <c r="J1545" s="325"/>
      <c r="K1545" s="325"/>
      <c r="L1545" s="341"/>
      <c r="M1545" s="354"/>
      <c r="N1545" s="375"/>
      <c r="O1545" s="384"/>
      <c r="P1545" s="43"/>
    </row>
    <row r="1546" spans="1:16" ht="15.75">
      <c r="A1546" s="290">
        <v>2</v>
      </c>
      <c r="B1546" s="291">
        <v>3</v>
      </c>
      <c r="C1546" s="291">
        <v>38</v>
      </c>
      <c r="D1546" s="291"/>
      <c r="E1546" s="105" t="s">
        <v>578</v>
      </c>
      <c r="F1546" s="325"/>
      <c r="G1546" s="325"/>
      <c r="H1546" s="325"/>
      <c r="I1546" s="325"/>
      <c r="J1546" s="325"/>
      <c r="K1546" s="325"/>
      <c r="L1546" s="341"/>
      <c r="M1546" s="354">
        <f>M1547</f>
        <v>10175000</v>
      </c>
      <c r="N1546" s="375"/>
      <c r="O1546" s="384"/>
      <c r="P1546" s="43"/>
    </row>
    <row r="1547" spans="1:16" ht="15.75">
      <c r="A1547" s="290">
        <v>2</v>
      </c>
      <c r="B1547" s="291">
        <v>3</v>
      </c>
      <c r="C1547" s="291">
        <v>38</v>
      </c>
      <c r="D1547" s="291">
        <v>2</v>
      </c>
      <c r="E1547" s="99" t="s">
        <v>82</v>
      </c>
      <c r="F1547" s="325"/>
      <c r="G1547" s="325"/>
      <c r="H1547" s="325"/>
      <c r="I1547" s="325"/>
      <c r="J1547" s="325"/>
      <c r="K1547" s="325"/>
      <c r="L1547" s="341"/>
      <c r="M1547" s="354">
        <f>SUM(M1549:M1555)</f>
        <v>10175000</v>
      </c>
      <c r="N1547" s="375"/>
      <c r="O1547" s="384"/>
      <c r="P1547" s="43"/>
    </row>
    <row r="1548" spans="1:16" ht="15.75">
      <c r="A1548" s="290"/>
      <c r="B1548" s="291"/>
      <c r="C1548" s="291"/>
      <c r="D1548" s="291"/>
      <c r="E1548" s="99" t="s">
        <v>224</v>
      </c>
      <c r="F1548" s="325"/>
      <c r="G1548" s="325"/>
      <c r="H1548" s="325"/>
      <c r="I1548" s="325"/>
      <c r="J1548" s="325"/>
      <c r="K1548" s="325"/>
      <c r="L1548" s="341"/>
      <c r="M1548" s="354"/>
      <c r="N1548" s="375"/>
      <c r="O1548" s="384"/>
      <c r="P1548" s="43"/>
    </row>
    <row r="1549" spans="1:16" ht="15.75">
      <c r="A1549" s="290"/>
      <c r="B1549" s="291"/>
      <c r="C1549" s="291"/>
      <c r="D1549" s="291"/>
      <c r="E1549" s="99" t="s">
        <v>479</v>
      </c>
      <c r="F1549" s="325"/>
      <c r="G1549" s="325">
        <v>1</v>
      </c>
      <c r="H1549" s="325" t="s">
        <v>50</v>
      </c>
      <c r="I1549" s="330">
        <v>150000</v>
      </c>
      <c r="J1549" s="325"/>
      <c r="K1549" s="325"/>
      <c r="L1549" s="341">
        <f>G1549*I1549</f>
        <v>150000</v>
      </c>
      <c r="M1549" s="354">
        <f>SUM(L1549:L1551)</f>
        <v>775000</v>
      </c>
      <c r="N1549" s="375"/>
      <c r="O1549" s="384"/>
      <c r="P1549" s="43"/>
    </row>
    <row r="1550" spans="1:16" ht="15.75">
      <c r="A1550" s="290"/>
      <c r="B1550" s="291"/>
      <c r="C1550" s="291"/>
      <c r="D1550" s="291"/>
      <c r="E1550" s="99" t="s">
        <v>480</v>
      </c>
      <c r="F1550" s="325"/>
      <c r="G1550" s="325">
        <v>1</v>
      </c>
      <c r="H1550" s="325" t="s">
        <v>50</v>
      </c>
      <c r="I1550" s="330">
        <v>125000</v>
      </c>
      <c r="J1550" s="325"/>
      <c r="K1550" s="325"/>
      <c r="L1550" s="341">
        <f t="shared" ref="L1550:L1551" si="109">G1550*I1550</f>
        <v>125000</v>
      </c>
      <c r="M1550" s="354"/>
      <c r="N1550" s="375"/>
      <c r="O1550" s="384"/>
      <c r="P1550" s="43"/>
    </row>
    <row r="1551" spans="1:16" ht="15.75">
      <c r="A1551" s="290"/>
      <c r="B1551" s="291"/>
      <c r="C1551" s="291"/>
      <c r="D1551" s="291"/>
      <c r="E1551" s="293" t="s">
        <v>613</v>
      </c>
      <c r="F1551" s="325"/>
      <c r="G1551" s="325">
        <v>5</v>
      </c>
      <c r="H1551" s="325" t="s">
        <v>50</v>
      </c>
      <c r="I1551" s="330">
        <v>100000</v>
      </c>
      <c r="J1551" s="325"/>
      <c r="K1551" s="325"/>
      <c r="L1551" s="341">
        <f t="shared" si="109"/>
        <v>500000</v>
      </c>
      <c r="M1551" s="354"/>
      <c r="N1551" s="375"/>
      <c r="O1551" s="384"/>
      <c r="P1551" s="43"/>
    </row>
    <row r="1552" spans="1:16" ht="15.75">
      <c r="A1552" s="290"/>
      <c r="B1552" s="291"/>
      <c r="C1552" s="291"/>
      <c r="D1552" s="291"/>
      <c r="E1552" s="99" t="s">
        <v>127</v>
      </c>
      <c r="F1552" s="325"/>
      <c r="G1552" s="325"/>
      <c r="H1552" s="325"/>
      <c r="I1552" s="325"/>
      <c r="J1552" s="325"/>
      <c r="K1552" s="325"/>
      <c r="L1552" s="341"/>
      <c r="M1552" s="354">
        <v>500000</v>
      </c>
      <c r="N1552" s="375"/>
      <c r="O1552" s="384"/>
      <c r="P1552" s="43"/>
    </row>
    <row r="1553" spans="1:16" ht="15.75">
      <c r="A1553" s="290"/>
      <c r="B1553" s="291"/>
      <c r="C1553" s="291"/>
      <c r="D1553" s="291"/>
      <c r="E1553" s="99" t="s">
        <v>225</v>
      </c>
      <c r="F1553" s="325"/>
      <c r="G1553" s="325"/>
      <c r="H1553" s="325"/>
      <c r="I1553" s="325"/>
      <c r="J1553" s="325">
        <v>60</v>
      </c>
      <c r="K1553" s="325" t="s">
        <v>50</v>
      </c>
      <c r="L1553" s="341">
        <v>20000</v>
      </c>
      <c r="M1553" s="354">
        <f>J1553*L1553</f>
        <v>1200000</v>
      </c>
      <c r="N1553" s="375"/>
      <c r="O1553" s="384"/>
      <c r="P1553" s="43"/>
    </row>
    <row r="1554" spans="1:16" ht="15.75">
      <c r="A1554" s="290"/>
      <c r="B1554" s="291"/>
      <c r="C1554" s="291"/>
      <c r="D1554" s="291"/>
      <c r="E1554" s="99" t="s">
        <v>128</v>
      </c>
      <c r="F1554" s="325"/>
      <c r="G1554" s="325"/>
      <c r="H1554" s="325"/>
      <c r="I1554" s="325"/>
      <c r="J1554" s="325"/>
      <c r="K1554" s="325"/>
      <c r="L1554" s="341"/>
      <c r="M1554" s="354">
        <v>200000</v>
      </c>
      <c r="N1554" s="375"/>
      <c r="O1554" s="384"/>
      <c r="P1554" s="43"/>
    </row>
    <row r="1555" spans="1:16" ht="15.75">
      <c r="A1555" s="290"/>
      <c r="B1555" s="291"/>
      <c r="C1555" s="291"/>
      <c r="D1555" s="291"/>
      <c r="E1555" s="99" t="s">
        <v>575</v>
      </c>
      <c r="F1555" s="325"/>
      <c r="G1555" s="325"/>
      <c r="H1555" s="325"/>
      <c r="I1555" s="325"/>
      <c r="J1555" s="325">
        <v>50</v>
      </c>
      <c r="K1555" s="325" t="s">
        <v>50</v>
      </c>
      <c r="L1555" s="341">
        <v>150000</v>
      </c>
      <c r="M1555" s="354">
        <f>J1555*L1555</f>
        <v>7500000</v>
      </c>
      <c r="N1555" s="375"/>
      <c r="O1555" s="384"/>
      <c r="P1555" s="43"/>
    </row>
    <row r="1556" spans="1:16" ht="15.75">
      <c r="A1556" s="290"/>
      <c r="B1556" s="291"/>
      <c r="C1556" s="291"/>
      <c r="D1556" s="291"/>
      <c r="E1556" s="99"/>
      <c r="F1556" s="325"/>
      <c r="G1556" s="325"/>
      <c r="H1556" s="325"/>
      <c r="I1556" s="325"/>
      <c r="J1556" s="325"/>
      <c r="K1556" s="325"/>
      <c r="L1556" s="341"/>
      <c r="M1556" s="354"/>
      <c r="N1556" s="375"/>
      <c r="O1556" s="384"/>
      <c r="P1556" s="43"/>
    </row>
    <row r="1557" spans="1:16" ht="15.75">
      <c r="A1557" s="290"/>
      <c r="B1557" s="291"/>
      <c r="C1557" s="291"/>
      <c r="D1557" s="291"/>
      <c r="E1557" s="99"/>
      <c r="F1557" s="325"/>
      <c r="G1557" s="325"/>
      <c r="H1557" s="325"/>
      <c r="I1557" s="325"/>
      <c r="J1557" s="325"/>
      <c r="K1557" s="325"/>
      <c r="L1557" s="341"/>
      <c r="M1557" s="354"/>
      <c r="N1557" s="375"/>
      <c r="O1557" s="384"/>
      <c r="P1557" s="43"/>
    </row>
    <row r="1558" spans="1:16" ht="15.75">
      <c r="A1558" s="290">
        <v>2</v>
      </c>
      <c r="B1558" s="291">
        <v>3</v>
      </c>
      <c r="C1558" s="291">
        <v>39</v>
      </c>
      <c r="D1558" s="291"/>
      <c r="E1558" s="964" t="s">
        <v>627</v>
      </c>
      <c r="F1558" s="965"/>
      <c r="G1558" s="965"/>
      <c r="H1558" s="965"/>
      <c r="I1558" s="965"/>
      <c r="J1558" s="965"/>
      <c r="K1558" s="965"/>
      <c r="L1558" s="966"/>
      <c r="M1558" s="354">
        <f>M1559</f>
        <v>7240000</v>
      </c>
      <c r="N1558" s="375"/>
      <c r="O1558" s="384"/>
      <c r="P1558" s="43"/>
    </row>
    <row r="1559" spans="1:16" ht="15.75">
      <c r="A1559" s="290">
        <v>2</v>
      </c>
      <c r="B1559" s="291">
        <v>3</v>
      </c>
      <c r="C1559" s="291">
        <v>39</v>
      </c>
      <c r="D1559" s="291">
        <v>2</v>
      </c>
      <c r="E1559" s="99" t="s">
        <v>82</v>
      </c>
      <c r="F1559" s="325"/>
      <c r="G1559" s="325"/>
      <c r="H1559" s="325"/>
      <c r="I1559" s="325"/>
      <c r="J1559" s="325"/>
      <c r="K1559" s="325"/>
      <c r="L1559" s="341"/>
      <c r="M1559" s="354">
        <f>SUM(M1560:M1564)</f>
        <v>7240000</v>
      </c>
      <c r="N1559" s="375"/>
      <c r="O1559" s="384"/>
      <c r="P1559" s="43"/>
    </row>
    <row r="1560" spans="1:16" ht="15.75">
      <c r="A1560" s="290"/>
      <c r="B1560" s="291"/>
      <c r="C1560" s="291"/>
      <c r="D1560" s="291"/>
      <c r="E1560" s="99" t="s">
        <v>131</v>
      </c>
      <c r="F1560" s="325"/>
      <c r="G1560" s="325"/>
      <c r="H1560" s="325"/>
      <c r="I1560" s="325"/>
      <c r="J1560" s="325">
        <v>10</v>
      </c>
      <c r="K1560" s="325" t="s">
        <v>50</v>
      </c>
      <c r="L1560" s="341">
        <v>150000</v>
      </c>
      <c r="M1560" s="354">
        <f>J1560*L1560</f>
        <v>1500000</v>
      </c>
      <c r="N1560" s="375"/>
      <c r="O1560" s="384"/>
      <c r="P1560" s="43"/>
    </row>
    <row r="1561" spans="1:16" ht="15.75">
      <c r="A1561" s="290"/>
      <c r="B1561" s="291"/>
      <c r="C1561" s="291"/>
      <c r="D1561" s="291"/>
      <c r="E1561" s="99" t="s">
        <v>130</v>
      </c>
      <c r="F1561" s="325"/>
      <c r="G1561" s="325"/>
      <c r="H1561" s="325"/>
      <c r="I1561" s="325"/>
      <c r="J1561" s="325">
        <v>116</v>
      </c>
      <c r="K1561" s="325" t="s">
        <v>50</v>
      </c>
      <c r="L1561" s="341">
        <v>20000</v>
      </c>
      <c r="M1561" s="354">
        <f>J1561*L1561</f>
        <v>2320000</v>
      </c>
      <c r="N1561" s="375"/>
      <c r="O1561" s="384"/>
      <c r="P1561" s="43"/>
    </row>
    <row r="1562" spans="1:16" ht="15.75">
      <c r="A1562" s="290"/>
      <c r="B1562" s="291"/>
      <c r="C1562" s="291"/>
      <c r="D1562" s="291"/>
      <c r="E1562" s="99" t="s">
        <v>127</v>
      </c>
      <c r="F1562" s="325"/>
      <c r="G1562" s="325"/>
      <c r="H1562" s="325"/>
      <c r="I1562" s="325"/>
      <c r="J1562" s="325"/>
      <c r="K1562" s="325"/>
      <c r="L1562" s="341"/>
      <c r="M1562" s="354">
        <v>600000</v>
      </c>
      <c r="N1562" s="375"/>
      <c r="O1562" s="384"/>
      <c r="P1562" s="43"/>
    </row>
    <row r="1563" spans="1:16" ht="15.75">
      <c r="A1563" s="290"/>
      <c r="B1563" s="291"/>
      <c r="C1563" s="291"/>
      <c r="D1563" s="291"/>
      <c r="E1563" s="99" t="s">
        <v>797</v>
      </c>
      <c r="F1563" s="325"/>
      <c r="G1563" s="325"/>
      <c r="H1563" s="325"/>
      <c r="I1563" s="325"/>
      <c r="J1563" s="325">
        <v>126</v>
      </c>
      <c r="K1563" s="325" t="s">
        <v>50</v>
      </c>
      <c r="L1563" s="341">
        <v>20000</v>
      </c>
      <c r="M1563" s="354">
        <f>J1563*L1563</f>
        <v>2520000</v>
      </c>
      <c r="N1563" s="375"/>
      <c r="O1563" s="384"/>
      <c r="P1563" s="43"/>
    </row>
    <row r="1564" spans="1:16" ht="15.75">
      <c r="A1564" s="290"/>
      <c r="B1564" s="291"/>
      <c r="C1564" s="291"/>
      <c r="D1564" s="291"/>
      <c r="E1564" s="99" t="s">
        <v>128</v>
      </c>
      <c r="F1564" s="325"/>
      <c r="G1564" s="325"/>
      <c r="H1564" s="325"/>
      <c r="I1564" s="325"/>
      <c r="J1564" s="325"/>
      <c r="K1564" s="325"/>
      <c r="L1564" s="341"/>
      <c r="M1564" s="354">
        <v>300000</v>
      </c>
      <c r="N1564" s="375"/>
      <c r="O1564" s="384"/>
      <c r="P1564" s="43"/>
    </row>
    <row r="1565" spans="1:16" ht="15.75">
      <c r="A1565" s="290"/>
      <c r="B1565" s="291"/>
      <c r="C1565" s="291"/>
      <c r="D1565" s="291"/>
      <c r="E1565" s="99"/>
      <c r="F1565" s="325"/>
      <c r="G1565" s="325"/>
      <c r="H1565" s="325"/>
      <c r="I1565" s="325"/>
      <c r="J1565" s="325"/>
      <c r="K1565" s="325"/>
      <c r="L1565" s="341"/>
      <c r="M1565" s="354"/>
      <c r="N1565" s="375"/>
      <c r="O1565" s="384"/>
      <c r="P1565" s="43"/>
    </row>
    <row r="1566" spans="1:16" ht="15.75">
      <c r="A1566" s="290"/>
      <c r="B1566" s="291"/>
      <c r="C1566" s="291"/>
      <c r="D1566" s="291"/>
      <c r="E1566" s="99"/>
      <c r="F1566" s="325"/>
      <c r="G1566" s="325"/>
      <c r="H1566" s="325"/>
      <c r="I1566" s="325"/>
      <c r="J1566" s="325"/>
      <c r="K1566" s="325"/>
      <c r="L1566" s="341"/>
      <c r="M1566" s="354"/>
      <c r="N1566" s="375"/>
      <c r="O1566" s="384"/>
      <c r="P1566" s="43"/>
    </row>
    <row r="1567" spans="1:16" ht="15.75">
      <c r="A1567" s="290">
        <v>2</v>
      </c>
      <c r="B1567" s="291">
        <v>3</v>
      </c>
      <c r="C1567" s="291">
        <v>40</v>
      </c>
      <c r="D1567" s="291"/>
      <c r="E1567" s="105" t="s">
        <v>665</v>
      </c>
      <c r="F1567" s="325"/>
      <c r="G1567" s="325"/>
      <c r="H1567" s="325"/>
      <c r="I1567" s="325"/>
      <c r="J1567" s="325"/>
      <c r="K1567" s="325"/>
      <c r="L1567" s="341"/>
      <c r="M1567" s="354">
        <f>M1568</f>
        <v>13610000</v>
      </c>
      <c r="N1567" s="375"/>
      <c r="O1567" s="384"/>
      <c r="P1567" s="43"/>
    </row>
    <row r="1568" spans="1:16" ht="15.75">
      <c r="A1568" s="290">
        <v>2</v>
      </c>
      <c r="B1568" s="291">
        <v>3</v>
      </c>
      <c r="C1568" s="291">
        <v>40</v>
      </c>
      <c r="D1568" s="291">
        <v>2</v>
      </c>
      <c r="E1568" s="99" t="s">
        <v>666</v>
      </c>
      <c r="F1568" s="325"/>
      <c r="G1568" s="325"/>
      <c r="H1568" s="325"/>
      <c r="I1568" s="325"/>
      <c r="J1568" s="325"/>
      <c r="K1568" s="325"/>
      <c r="L1568" s="341"/>
      <c r="M1568" s="354">
        <f>SUM(M1569:M1577)</f>
        <v>13610000</v>
      </c>
      <c r="N1568" s="375"/>
      <c r="O1568" s="384"/>
      <c r="P1568" s="43"/>
    </row>
    <row r="1569" spans="1:16" ht="15.75">
      <c r="A1569" s="290"/>
      <c r="B1569" s="291"/>
      <c r="C1569" s="291"/>
      <c r="D1569" s="291"/>
      <c r="E1569" s="99" t="s">
        <v>671</v>
      </c>
      <c r="F1569" s="325"/>
      <c r="G1569" s="325"/>
      <c r="H1569" s="325">
        <v>1</v>
      </c>
      <c r="I1569" s="325" t="s">
        <v>50</v>
      </c>
      <c r="J1569" s="325">
        <v>36</v>
      </c>
      <c r="K1569" s="325" t="s">
        <v>50</v>
      </c>
      <c r="L1569" s="341">
        <v>60000</v>
      </c>
      <c r="M1569" s="354">
        <f>H1569*J1569*L1569</f>
        <v>2160000</v>
      </c>
      <c r="N1569" s="375"/>
      <c r="O1569" s="384"/>
      <c r="P1569" s="43"/>
    </row>
    <row r="1570" spans="1:16" ht="15.75">
      <c r="A1570" s="290"/>
      <c r="B1570" s="291"/>
      <c r="C1570" s="291"/>
      <c r="D1570" s="291"/>
      <c r="E1570" s="99" t="s">
        <v>670</v>
      </c>
      <c r="F1570" s="325"/>
      <c r="G1570" s="325"/>
      <c r="H1570" s="325">
        <v>2</v>
      </c>
      <c r="I1570" s="325" t="s">
        <v>50</v>
      </c>
      <c r="J1570" s="325">
        <v>36</v>
      </c>
      <c r="K1570" s="325" t="s">
        <v>50</v>
      </c>
      <c r="L1570" s="341">
        <v>50000</v>
      </c>
      <c r="M1570" s="354">
        <f>H1570*J1570*L1570</f>
        <v>3600000</v>
      </c>
      <c r="N1570" s="375"/>
      <c r="O1570" s="384"/>
      <c r="P1570" s="43"/>
    </row>
    <row r="1571" spans="1:16" ht="15.75">
      <c r="A1571" s="290"/>
      <c r="B1571" s="291"/>
      <c r="C1571" s="291"/>
      <c r="D1571" s="291"/>
      <c r="E1571" s="99" t="s">
        <v>667</v>
      </c>
      <c r="F1571" s="325"/>
      <c r="G1571" s="325"/>
      <c r="H1571" s="325"/>
      <c r="I1571" s="325"/>
      <c r="J1571" s="325">
        <v>2</v>
      </c>
      <c r="K1571" s="325" t="s">
        <v>50</v>
      </c>
      <c r="L1571" s="341">
        <v>500000</v>
      </c>
      <c r="M1571" s="354">
        <f>J1571*L1571</f>
        <v>1000000</v>
      </c>
      <c r="N1571" s="375"/>
      <c r="O1571" s="384"/>
      <c r="P1571" s="43"/>
    </row>
    <row r="1572" spans="1:16" ht="15.75">
      <c r="A1572" s="290"/>
      <c r="B1572" s="291"/>
      <c r="C1572" s="291"/>
      <c r="D1572" s="291"/>
      <c r="E1572" s="99" t="s">
        <v>668</v>
      </c>
      <c r="F1572" s="325"/>
      <c r="G1572" s="325"/>
      <c r="H1572" s="325"/>
      <c r="I1572" s="325"/>
      <c r="J1572" s="325">
        <v>2</v>
      </c>
      <c r="K1572" s="325" t="s">
        <v>50</v>
      </c>
      <c r="L1572" s="341">
        <v>300000</v>
      </c>
      <c r="M1572" s="354">
        <f>J1572*L1572</f>
        <v>600000</v>
      </c>
      <c r="N1572" s="375"/>
      <c r="O1572" s="384"/>
      <c r="P1572" s="43"/>
    </row>
    <row r="1573" spans="1:16" ht="15.75">
      <c r="A1573" s="290"/>
      <c r="B1573" s="291"/>
      <c r="C1573" s="291"/>
      <c r="D1573" s="291"/>
      <c r="E1573" s="99" t="s">
        <v>669</v>
      </c>
      <c r="F1573" s="325"/>
      <c r="G1573" s="325"/>
      <c r="H1573" s="325"/>
      <c r="I1573" s="325"/>
      <c r="J1573" s="325"/>
      <c r="K1573" s="325"/>
      <c r="L1573" s="341"/>
      <c r="M1573" s="354">
        <v>3000000</v>
      </c>
      <c r="N1573" s="375"/>
      <c r="O1573" s="384"/>
      <c r="P1573" s="43"/>
    </row>
    <row r="1574" spans="1:16" ht="15.75">
      <c r="A1574" s="290"/>
      <c r="B1574" s="291"/>
      <c r="C1574" s="291"/>
      <c r="D1574" s="291"/>
      <c r="E1574" s="99" t="s">
        <v>617</v>
      </c>
      <c r="F1574" s="325"/>
      <c r="G1574" s="325"/>
      <c r="H1574" s="325"/>
      <c r="I1574" s="325"/>
      <c r="J1574" s="325"/>
      <c r="K1574" s="325"/>
      <c r="L1574" s="341"/>
      <c r="M1574" s="354">
        <v>300000</v>
      </c>
      <c r="N1574" s="375"/>
      <c r="O1574" s="384"/>
      <c r="P1574" s="43"/>
    </row>
    <row r="1575" spans="1:16" ht="15.75">
      <c r="A1575" s="290"/>
      <c r="B1575" s="291"/>
      <c r="C1575" s="291"/>
      <c r="D1575" s="291"/>
      <c r="E1575" s="99" t="s">
        <v>795</v>
      </c>
      <c r="F1575" s="325"/>
      <c r="G1575" s="325"/>
      <c r="H1575" s="325">
        <v>6</v>
      </c>
      <c r="I1575" s="325" t="s">
        <v>50</v>
      </c>
      <c r="J1575" s="325">
        <v>50</v>
      </c>
      <c r="K1575" s="325" t="s">
        <v>50</v>
      </c>
      <c r="L1575" s="341">
        <v>8500</v>
      </c>
      <c r="M1575" s="354">
        <f>H1575*J1575*L1575</f>
        <v>2550000</v>
      </c>
      <c r="N1575" s="375"/>
      <c r="O1575" s="384"/>
      <c r="P1575" s="43"/>
    </row>
    <row r="1576" spans="1:16" ht="15.75">
      <c r="A1576" s="290"/>
      <c r="B1576" s="291"/>
      <c r="C1576" s="291"/>
      <c r="D1576" s="291"/>
      <c r="E1576" s="99" t="s">
        <v>127</v>
      </c>
      <c r="F1576" s="325"/>
      <c r="G1576" s="325"/>
      <c r="H1576" s="325"/>
      <c r="I1576" s="325"/>
      <c r="J1576" s="325"/>
      <c r="K1576" s="325"/>
      <c r="L1576" s="341"/>
      <c r="M1576" s="354">
        <v>200000</v>
      </c>
      <c r="N1576" s="375"/>
      <c r="O1576" s="384"/>
      <c r="P1576" s="43"/>
    </row>
    <row r="1577" spans="1:16" ht="15.75">
      <c r="A1577" s="290"/>
      <c r="B1577" s="291"/>
      <c r="C1577" s="291"/>
      <c r="D1577" s="291"/>
      <c r="E1577" s="99" t="s">
        <v>626</v>
      </c>
      <c r="F1577" s="325"/>
      <c r="G1577" s="325"/>
      <c r="H1577" s="325"/>
      <c r="I1577" s="325"/>
      <c r="J1577" s="325"/>
      <c r="K1577" s="325"/>
      <c r="L1577" s="341"/>
      <c r="M1577" s="354">
        <v>200000</v>
      </c>
      <c r="N1577" s="375"/>
      <c r="O1577" s="384"/>
      <c r="P1577" s="43"/>
    </row>
    <row r="1578" spans="1:16" ht="15.75">
      <c r="A1578" s="290"/>
      <c r="B1578" s="291"/>
      <c r="C1578" s="291"/>
      <c r="D1578" s="291"/>
      <c r="E1578" s="99"/>
      <c r="F1578" s="325"/>
      <c r="G1578" s="325"/>
      <c r="H1578" s="325"/>
      <c r="I1578" s="325"/>
      <c r="J1578" s="325"/>
      <c r="K1578" s="325"/>
      <c r="L1578" s="341"/>
      <c r="M1578" s="354"/>
      <c r="N1578" s="375"/>
      <c r="O1578" s="384"/>
      <c r="P1578" s="43"/>
    </row>
    <row r="1579" spans="1:16" ht="15.75">
      <c r="A1579" s="290"/>
      <c r="B1579" s="291"/>
      <c r="C1579" s="291"/>
      <c r="D1579" s="291"/>
      <c r="E1579" s="99"/>
      <c r="F1579" s="325"/>
      <c r="G1579" s="325"/>
      <c r="H1579" s="325"/>
      <c r="I1579" s="325"/>
      <c r="J1579" s="325"/>
      <c r="K1579" s="325"/>
      <c r="L1579" s="341"/>
      <c r="M1579" s="354"/>
      <c r="N1579" s="375"/>
      <c r="O1579" s="384"/>
      <c r="P1579" s="43"/>
    </row>
    <row r="1580" spans="1:16" ht="15.75">
      <c r="A1580" s="290">
        <v>2</v>
      </c>
      <c r="B1580" s="291">
        <v>3</v>
      </c>
      <c r="C1580" s="291">
        <v>41</v>
      </c>
      <c r="D1580" s="291"/>
      <c r="E1580" s="964" t="s">
        <v>1059</v>
      </c>
      <c r="F1580" s="965"/>
      <c r="G1580" s="965"/>
      <c r="H1580" s="965"/>
      <c r="I1580" s="965"/>
      <c r="J1580" s="965"/>
      <c r="K1580" s="965"/>
      <c r="L1580" s="966"/>
      <c r="M1580" s="354">
        <f>M1581</f>
        <v>2300000</v>
      </c>
      <c r="N1580" s="375"/>
      <c r="O1580" s="384"/>
      <c r="P1580" s="43"/>
    </row>
    <row r="1581" spans="1:16" ht="15.75">
      <c r="A1581" s="290">
        <v>2</v>
      </c>
      <c r="B1581" s="291">
        <v>3</v>
      </c>
      <c r="C1581" s="291">
        <v>41</v>
      </c>
      <c r="D1581" s="291">
        <v>2</v>
      </c>
      <c r="E1581" s="99" t="s">
        <v>82</v>
      </c>
      <c r="F1581" s="325"/>
      <c r="G1581" s="325"/>
      <c r="H1581" s="325"/>
      <c r="I1581" s="325"/>
      <c r="J1581" s="325"/>
      <c r="K1581" s="325"/>
      <c r="L1581" s="341"/>
      <c r="M1581" s="354">
        <f>SUM(L1582:L1586)</f>
        <v>2300000</v>
      </c>
      <c r="N1581" s="375"/>
      <c r="O1581" s="384"/>
      <c r="P1581" s="43"/>
    </row>
    <row r="1582" spans="1:16" ht="15.75">
      <c r="A1582" s="290"/>
      <c r="B1582" s="291"/>
      <c r="C1582" s="291"/>
      <c r="D1582" s="291"/>
      <c r="E1582" s="99" t="s">
        <v>705</v>
      </c>
      <c r="F1582" s="325"/>
      <c r="G1582" s="325">
        <v>60</v>
      </c>
      <c r="H1582" s="325" t="s">
        <v>50</v>
      </c>
      <c r="I1582" s="333">
        <v>20000</v>
      </c>
      <c r="J1582" s="333"/>
      <c r="K1582" s="333"/>
      <c r="L1582" s="352">
        <f>G1582*I1582</f>
        <v>1200000</v>
      </c>
      <c r="M1582" s="354"/>
      <c r="N1582" s="375"/>
      <c r="O1582" s="384"/>
      <c r="P1582" s="43"/>
    </row>
    <row r="1583" spans="1:16" ht="15.75">
      <c r="A1583" s="290"/>
      <c r="B1583" s="291"/>
      <c r="C1583" s="291"/>
      <c r="D1583" s="291"/>
      <c r="E1583" s="99" t="s">
        <v>478</v>
      </c>
      <c r="F1583" s="325"/>
      <c r="G1583" s="325"/>
      <c r="H1583" s="325"/>
      <c r="I1583" s="333"/>
      <c r="J1583" s="333"/>
      <c r="K1583" s="333"/>
      <c r="L1583" s="352">
        <v>100000</v>
      </c>
      <c r="M1583" s="354"/>
      <c r="N1583" s="375"/>
      <c r="O1583" s="384"/>
      <c r="P1583" s="43"/>
    </row>
    <row r="1584" spans="1:16" ht="15.75">
      <c r="A1584" s="290"/>
      <c r="B1584" s="291"/>
      <c r="C1584" s="291"/>
      <c r="D1584" s="291"/>
      <c r="E1584" s="99" t="s">
        <v>616</v>
      </c>
      <c r="F1584" s="325"/>
      <c r="G1584" s="325"/>
      <c r="H1584" s="325"/>
      <c r="I1584" s="333"/>
      <c r="J1584" s="333"/>
      <c r="K1584" s="333"/>
      <c r="L1584" s="352">
        <v>500000</v>
      </c>
      <c r="M1584" s="354"/>
      <c r="N1584" s="375"/>
      <c r="O1584" s="384"/>
      <c r="P1584" s="43"/>
    </row>
    <row r="1585" spans="1:16" ht="15.75">
      <c r="A1585" s="290"/>
      <c r="B1585" s="291"/>
      <c r="C1585" s="291"/>
      <c r="D1585" s="291"/>
      <c r="E1585" s="99" t="s">
        <v>703</v>
      </c>
      <c r="F1585" s="325"/>
      <c r="G1585" s="325"/>
      <c r="H1585" s="325"/>
      <c r="I1585" s="333"/>
      <c r="J1585" s="333"/>
      <c r="K1585" s="333"/>
      <c r="L1585" s="352">
        <v>200000</v>
      </c>
      <c r="M1585" s="354"/>
      <c r="N1585" s="375"/>
      <c r="O1585" s="384"/>
      <c r="P1585" s="43"/>
    </row>
    <row r="1586" spans="1:16" ht="15.75">
      <c r="A1586" s="290"/>
      <c r="B1586" s="291"/>
      <c r="C1586" s="291"/>
      <c r="D1586" s="291"/>
      <c r="E1586" s="99" t="s">
        <v>607</v>
      </c>
      <c r="F1586" s="325"/>
      <c r="G1586" s="325"/>
      <c r="H1586" s="325"/>
      <c r="I1586" s="333"/>
      <c r="J1586" s="333"/>
      <c r="K1586" s="333"/>
      <c r="L1586" s="352">
        <v>300000</v>
      </c>
      <c r="M1586" s="354"/>
      <c r="N1586" s="375"/>
      <c r="O1586" s="384"/>
      <c r="P1586" s="43"/>
    </row>
    <row r="1587" spans="1:16" ht="15.75">
      <c r="A1587" s="290"/>
      <c r="B1587" s="291"/>
      <c r="C1587" s="291"/>
      <c r="D1587" s="291"/>
      <c r="E1587" s="99"/>
      <c r="F1587" s="325"/>
      <c r="G1587" s="325"/>
      <c r="H1587" s="325"/>
      <c r="I1587" s="325"/>
      <c r="J1587" s="325"/>
      <c r="K1587" s="325"/>
      <c r="L1587" s="341"/>
      <c r="M1587" s="354"/>
      <c r="N1587" s="375"/>
      <c r="O1587" s="384"/>
      <c r="P1587" s="43"/>
    </row>
    <row r="1588" spans="1:16" ht="15.75">
      <c r="A1588" s="290"/>
      <c r="B1588" s="291"/>
      <c r="C1588" s="291"/>
      <c r="D1588" s="291"/>
      <c r="E1588" s="99"/>
      <c r="F1588" s="325"/>
      <c r="G1588" s="325"/>
      <c r="H1588" s="325"/>
      <c r="I1588" s="325"/>
      <c r="J1588" s="325"/>
      <c r="K1588" s="325"/>
      <c r="L1588" s="341"/>
      <c r="M1588" s="354"/>
      <c r="N1588" s="375"/>
      <c r="O1588" s="384"/>
      <c r="P1588" s="43"/>
    </row>
    <row r="1589" spans="1:16" ht="15.75">
      <c r="A1589" s="290">
        <v>2</v>
      </c>
      <c r="B1589" s="291">
        <v>3</v>
      </c>
      <c r="C1589" s="291">
        <v>42</v>
      </c>
      <c r="D1589" s="291"/>
      <c r="E1589" s="964" t="s">
        <v>701</v>
      </c>
      <c r="F1589" s="965"/>
      <c r="G1589" s="965"/>
      <c r="H1589" s="965"/>
      <c r="I1589" s="965"/>
      <c r="J1589" s="965"/>
      <c r="K1589" s="965"/>
      <c r="L1589" s="966"/>
      <c r="M1589" s="354">
        <f>M1590</f>
        <v>4460000</v>
      </c>
      <c r="N1589" s="375"/>
      <c r="O1589" s="384"/>
      <c r="P1589" s="43"/>
    </row>
    <row r="1590" spans="1:16" ht="15.75">
      <c r="A1590" s="290">
        <v>2</v>
      </c>
      <c r="B1590" s="291">
        <v>3</v>
      </c>
      <c r="C1590" s="291">
        <v>42</v>
      </c>
      <c r="D1590" s="291">
        <v>2</v>
      </c>
      <c r="E1590" s="99" t="s">
        <v>82</v>
      </c>
      <c r="F1590" s="325"/>
      <c r="G1590" s="325"/>
      <c r="H1590" s="325"/>
      <c r="I1590" s="325"/>
      <c r="J1590" s="325"/>
      <c r="K1590" s="325"/>
      <c r="L1590" s="341"/>
      <c r="M1590" s="354">
        <f>SUM(L1591:L1596)</f>
        <v>4460000</v>
      </c>
      <c r="N1590" s="375"/>
      <c r="O1590" s="384"/>
      <c r="P1590" s="43"/>
    </row>
    <row r="1591" spans="1:16" ht="15.75">
      <c r="A1591" s="290"/>
      <c r="B1591" s="291"/>
      <c r="C1591" s="291"/>
      <c r="D1591" s="291"/>
      <c r="E1591" s="99" t="s">
        <v>705</v>
      </c>
      <c r="F1591" s="325"/>
      <c r="G1591" s="325">
        <v>80</v>
      </c>
      <c r="H1591" s="325" t="s">
        <v>50</v>
      </c>
      <c r="I1591" s="333">
        <v>20000</v>
      </c>
      <c r="J1591" s="325"/>
      <c r="K1591" s="325"/>
      <c r="L1591" s="341">
        <f>G1591*I1591</f>
        <v>1600000</v>
      </c>
      <c r="M1591" s="354"/>
      <c r="N1591" s="375"/>
      <c r="O1591" s="384"/>
      <c r="P1591" s="43"/>
    </row>
    <row r="1592" spans="1:16" ht="15.75">
      <c r="A1592" s="290"/>
      <c r="B1592" s="291"/>
      <c r="C1592" s="291"/>
      <c r="D1592" s="291"/>
      <c r="E1592" s="99" t="s">
        <v>130</v>
      </c>
      <c r="F1592" s="325"/>
      <c r="G1592" s="325">
        <v>75</v>
      </c>
      <c r="H1592" s="325" t="s">
        <v>50</v>
      </c>
      <c r="I1592" s="333">
        <v>20000</v>
      </c>
      <c r="J1592" s="325"/>
      <c r="K1592" s="325"/>
      <c r="L1592" s="341">
        <f>G1592*I1592</f>
        <v>1500000</v>
      </c>
      <c r="M1592" s="354"/>
      <c r="N1592" s="375"/>
      <c r="O1592" s="384"/>
      <c r="P1592" s="43"/>
    </row>
    <row r="1593" spans="1:16" ht="15.75">
      <c r="A1593" s="290"/>
      <c r="B1593" s="291"/>
      <c r="C1593" s="291"/>
      <c r="D1593" s="291"/>
      <c r="E1593" s="99" t="s">
        <v>706</v>
      </c>
      <c r="F1593" s="325"/>
      <c r="G1593" s="325"/>
      <c r="H1593" s="325"/>
      <c r="I1593" s="325"/>
      <c r="J1593" s="325"/>
      <c r="K1593" s="325"/>
      <c r="L1593" s="341">
        <v>500000</v>
      </c>
      <c r="M1593" s="354"/>
      <c r="N1593" s="375"/>
      <c r="O1593" s="384"/>
      <c r="P1593" s="43"/>
    </row>
    <row r="1594" spans="1:16" ht="15.75">
      <c r="A1594" s="290"/>
      <c r="B1594" s="291"/>
      <c r="C1594" s="291"/>
      <c r="D1594" s="291"/>
      <c r="E1594" s="99" t="s">
        <v>707</v>
      </c>
      <c r="F1594" s="325"/>
      <c r="G1594" s="325"/>
      <c r="H1594" s="325"/>
      <c r="I1594" s="325"/>
      <c r="J1594" s="325"/>
      <c r="K1594" s="325"/>
      <c r="L1594" s="341">
        <v>200000</v>
      </c>
      <c r="M1594" s="354"/>
      <c r="N1594" s="375"/>
      <c r="O1594" s="384"/>
      <c r="P1594" s="43"/>
    </row>
    <row r="1595" spans="1:16" ht="15.75">
      <c r="A1595" s="290"/>
      <c r="B1595" s="291"/>
      <c r="C1595" s="291"/>
      <c r="D1595" s="291"/>
      <c r="E1595" s="99" t="s">
        <v>607</v>
      </c>
      <c r="F1595" s="325"/>
      <c r="G1595" s="325">
        <v>80</v>
      </c>
      <c r="H1595" s="325" t="s">
        <v>50</v>
      </c>
      <c r="I1595" s="333">
        <v>2000</v>
      </c>
      <c r="J1595" s="333"/>
      <c r="K1595" s="333"/>
      <c r="L1595" s="352">
        <f>G1595*I1595</f>
        <v>160000</v>
      </c>
      <c r="M1595" s="354"/>
      <c r="N1595" s="375"/>
      <c r="O1595" s="384"/>
      <c r="P1595" s="43"/>
    </row>
    <row r="1596" spans="1:16" ht="15.75">
      <c r="A1596" s="290"/>
      <c r="B1596" s="291"/>
      <c r="C1596" s="291"/>
      <c r="D1596" s="291"/>
      <c r="E1596" s="99" t="s">
        <v>606</v>
      </c>
      <c r="F1596" s="325"/>
      <c r="G1596" s="325"/>
      <c r="H1596" s="325"/>
      <c r="I1596" s="333"/>
      <c r="J1596" s="333"/>
      <c r="K1596" s="333"/>
      <c r="L1596" s="352">
        <v>500000</v>
      </c>
      <c r="M1596" s="354"/>
      <c r="N1596" s="375"/>
      <c r="O1596" s="384"/>
      <c r="P1596" s="43"/>
    </row>
    <row r="1597" spans="1:16" ht="15.75">
      <c r="A1597" s="290"/>
      <c r="B1597" s="291"/>
      <c r="C1597" s="291"/>
      <c r="D1597" s="291"/>
      <c r="E1597" s="99"/>
      <c r="F1597" s="325"/>
      <c r="G1597" s="325"/>
      <c r="H1597" s="325"/>
      <c r="I1597" s="325"/>
      <c r="J1597" s="325"/>
      <c r="K1597" s="325"/>
      <c r="L1597" s="341"/>
      <c r="M1597" s="354"/>
      <c r="N1597" s="375"/>
      <c r="O1597" s="384"/>
      <c r="P1597" s="43"/>
    </row>
    <row r="1598" spans="1:16" ht="15.75">
      <c r="A1598" s="290"/>
      <c r="B1598" s="291"/>
      <c r="C1598" s="291"/>
      <c r="D1598" s="291"/>
      <c r="E1598" s="99"/>
      <c r="F1598" s="325"/>
      <c r="G1598" s="325"/>
      <c r="H1598" s="325"/>
      <c r="I1598" s="325"/>
      <c r="J1598" s="325"/>
      <c r="K1598" s="325"/>
      <c r="L1598" s="341"/>
      <c r="M1598" s="354"/>
      <c r="N1598" s="375"/>
      <c r="O1598" s="384"/>
      <c r="P1598" s="43"/>
    </row>
    <row r="1599" spans="1:16" ht="15.75">
      <c r="A1599" s="290">
        <v>2</v>
      </c>
      <c r="B1599" s="291">
        <v>3</v>
      </c>
      <c r="C1599" s="291">
        <v>43</v>
      </c>
      <c r="D1599" s="291"/>
      <c r="E1599" s="105" t="s">
        <v>704</v>
      </c>
      <c r="F1599" s="325"/>
      <c r="G1599" s="325"/>
      <c r="H1599" s="325"/>
      <c r="I1599" s="325"/>
      <c r="J1599" s="325"/>
      <c r="K1599" s="325"/>
      <c r="L1599" s="341"/>
      <c r="M1599" s="354">
        <f>M1600</f>
        <v>2960000</v>
      </c>
      <c r="N1599" s="375"/>
      <c r="O1599" s="384"/>
      <c r="P1599" s="43"/>
    </row>
    <row r="1600" spans="1:16" ht="15.75">
      <c r="A1600" s="290">
        <v>2</v>
      </c>
      <c r="B1600" s="291">
        <v>3</v>
      </c>
      <c r="C1600" s="291">
        <v>43</v>
      </c>
      <c r="D1600" s="291">
        <v>2</v>
      </c>
      <c r="E1600" s="99" t="s">
        <v>82</v>
      </c>
      <c r="F1600" s="325"/>
      <c r="G1600" s="325"/>
      <c r="H1600" s="325"/>
      <c r="I1600" s="325"/>
      <c r="J1600" s="325"/>
      <c r="K1600" s="325"/>
      <c r="L1600" s="341"/>
      <c r="M1600" s="354">
        <f>SUM(L1601:L1606)</f>
        <v>2960000</v>
      </c>
      <c r="N1600" s="375"/>
      <c r="O1600" s="384"/>
      <c r="P1600" s="43"/>
    </row>
    <row r="1601" spans="1:16" ht="15.75">
      <c r="A1601" s="290"/>
      <c r="B1601" s="291"/>
      <c r="C1601" s="291"/>
      <c r="D1601" s="291"/>
      <c r="E1601" s="99" t="s">
        <v>705</v>
      </c>
      <c r="F1601" s="325"/>
      <c r="G1601" s="325">
        <v>80</v>
      </c>
      <c r="H1601" s="325" t="s">
        <v>50</v>
      </c>
      <c r="I1601" s="333">
        <v>20000</v>
      </c>
      <c r="J1601" s="325"/>
      <c r="K1601" s="325"/>
      <c r="L1601" s="341">
        <f>G1601*I1601</f>
        <v>1600000</v>
      </c>
      <c r="M1601" s="354"/>
      <c r="N1601" s="375"/>
      <c r="O1601" s="384"/>
      <c r="P1601" s="43"/>
    </row>
    <row r="1602" spans="1:16" ht="15.75">
      <c r="A1602" s="290"/>
      <c r="B1602" s="291"/>
      <c r="C1602" s="291"/>
      <c r="D1602" s="291"/>
      <c r="E1602" s="99" t="s">
        <v>607</v>
      </c>
      <c r="F1602" s="325"/>
      <c r="G1602" s="325">
        <v>80</v>
      </c>
      <c r="H1602" s="325" t="s">
        <v>50</v>
      </c>
      <c r="I1602" s="333">
        <v>2000</v>
      </c>
      <c r="J1602" s="325"/>
      <c r="K1602" s="325"/>
      <c r="L1602" s="341">
        <f>G1602*I1602</f>
        <v>160000</v>
      </c>
      <c r="M1602" s="354"/>
      <c r="N1602" s="375"/>
      <c r="O1602" s="384"/>
      <c r="P1602" s="43"/>
    </row>
    <row r="1603" spans="1:16" ht="15.75">
      <c r="A1603" s="290"/>
      <c r="B1603" s="291"/>
      <c r="C1603" s="291"/>
      <c r="D1603" s="291"/>
      <c r="E1603" s="99" t="s">
        <v>616</v>
      </c>
      <c r="F1603" s="325"/>
      <c r="G1603" s="325"/>
      <c r="H1603" s="325"/>
      <c r="I1603" s="333"/>
      <c r="J1603" s="325"/>
      <c r="K1603" s="325"/>
      <c r="L1603" s="341">
        <v>400000</v>
      </c>
      <c r="M1603" s="354"/>
      <c r="N1603" s="375"/>
      <c r="O1603" s="384"/>
      <c r="P1603" s="43"/>
    </row>
    <row r="1604" spans="1:16" ht="15.75">
      <c r="A1604" s="290"/>
      <c r="B1604" s="291"/>
      <c r="C1604" s="291"/>
      <c r="D1604" s="291"/>
      <c r="E1604" s="99" t="s">
        <v>703</v>
      </c>
      <c r="F1604" s="325"/>
      <c r="G1604" s="325"/>
      <c r="H1604" s="325"/>
      <c r="I1604" s="333"/>
      <c r="J1604" s="325"/>
      <c r="K1604" s="325"/>
      <c r="L1604" s="341">
        <v>200000</v>
      </c>
      <c r="M1604" s="354"/>
      <c r="N1604" s="375"/>
      <c r="O1604" s="384"/>
      <c r="P1604" s="43"/>
    </row>
    <row r="1605" spans="1:16" ht="15.75">
      <c r="A1605" s="290"/>
      <c r="B1605" s="291"/>
      <c r="C1605" s="291"/>
      <c r="D1605" s="291"/>
      <c r="E1605" s="99" t="s">
        <v>478</v>
      </c>
      <c r="F1605" s="325"/>
      <c r="G1605" s="325"/>
      <c r="H1605" s="325"/>
      <c r="I1605" s="333"/>
      <c r="J1605" s="325"/>
      <c r="K1605" s="325"/>
      <c r="L1605" s="341">
        <v>200000</v>
      </c>
      <c r="M1605" s="354"/>
      <c r="N1605" s="375"/>
      <c r="O1605" s="384"/>
      <c r="P1605" s="43"/>
    </row>
    <row r="1606" spans="1:16" ht="15.75">
      <c r="A1606" s="290"/>
      <c r="B1606" s="291"/>
      <c r="C1606" s="291"/>
      <c r="D1606" s="291"/>
      <c r="E1606" s="99" t="s">
        <v>713</v>
      </c>
      <c r="F1606" s="325"/>
      <c r="G1606" s="325"/>
      <c r="H1606" s="325"/>
      <c r="I1606" s="333"/>
      <c r="J1606" s="325"/>
      <c r="K1606" s="325"/>
      <c r="L1606" s="341">
        <v>400000</v>
      </c>
      <c r="M1606" s="354"/>
      <c r="N1606" s="375"/>
      <c r="O1606" s="384"/>
      <c r="P1606" s="43"/>
    </row>
    <row r="1607" spans="1:16" ht="15.75">
      <c r="A1607" s="290"/>
      <c r="B1607" s="291"/>
      <c r="C1607" s="291"/>
      <c r="D1607" s="291"/>
      <c r="E1607" s="99"/>
      <c r="F1607" s="325"/>
      <c r="G1607" s="325"/>
      <c r="H1607" s="325"/>
      <c r="I1607" s="325"/>
      <c r="J1607" s="325"/>
      <c r="K1607" s="325"/>
      <c r="L1607" s="341"/>
      <c r="M1607" s="354"/>
      <c r="N1607" s="375"/>
      <c r="O1607" s="384"/>
      <c r="P1607" s="43"/>
    </row>
    <row r="1608" spans="1:16" ht="15.75">
      <c r="A1608" s="290"/>
      <c r="B1608" s="291"/>
      <c r="C1608" s="291"/>
      <c r="D1608" s="291"/>
      <c r="E1608" s="99"/>
      <c r="F1608" s="325"/>
      <c r="G1608" s="325"/>
      <c r="H1608" s="325"/>
      <c r="I1608" s="325"/>
      <c r="J1608" s="325"/>
      <c r="K1608" s="325"/>
      <c r="L1608" s="341"/>
      <c r="M1608" s="354"/>
      <c r="N1608" s="375"/>
      <c r="O1608" s="384"/>
      <c r="P1608" s="43"/>
    </row>
    <row r="1609" spans="1:16" ht="15.75">
      <c r="A1609" s="290">
        <v>2</v>
      </c>
      <c r="B1609" s="291">
        <v>3</v>
      </c>
      <c r="C1609" s="291">
        <v>44</v>
      </c>
      <c r="D1609" s="291"/>
      <c r="E1609" s="964" t="s">
        <v>725</v>
      </c>
      <c r="F1609" s="965"/>
      <c r="G1609" s="965"/>
      <c r="H1609" s="965"/>
      <c r="I1609" s="325"/>
      <c r="J1609" s="325"/>
      <c r="K1609" s="325"/>
      <c r="L1609" s="341"/>
      <c r="M1609" s="354">
        <f>M1610</f>
        <v>10100000</v>
      </c>
      <c r="N1609" s="375"/>
      <c r="O1609" s="384"/>
      <c r="P1609" s="43"/>
    </row>
    <row r="1610" spans="1:16" ht="15.75">
      <c r="A1610" s="290">
        <v>2</v>
      </c>
      <c r="B1610" s="291">
        <v>3</v>
      </c>
      <c r="C1610" s="291">
        <v>44</v>
      </c>
      <c r="D1610" s="291">
        <v>2</v>
      </c>
      <c r="E1610" s="99" t="s">
        <v>82</v>
      </c>
      <c r="F1610" s="325"/>
      <c r="G1610" s="325"/>
      <c r="H1610" s="325"/>
      <c r="I1610" s="325"/>
      <c r="J1610" s="325"/>
      <c r="K1610" s="325"/>
      <c r="L1610" s="341"/>
      <c r="M1610" s="354">
        <f>SUM(L1611:L1617)</f>
        <v>10100000</v>
      </c>
      <c r="N1610" s="375"/>
      <c r="O1610" s="384"/>
      <c r="P1610" s="43"/>
    </row>
    <row r="1611" spans="1:16" ht="15.75">
      <c r="A1611" s="290"/>
      <c r="B1611" s="291"/>
      <c r="C1611" s="291"/>
      <c r="D1611" s="291"/>
      <c r="E1611" s="99" t="s">
        <v>705</v>
      </c>
      <c r="F1611" s="325"/>
      <c r="G1611" s="325">
        <v>60</v>
      </c>
      <c r="H1611" s="325" t="s">
        <v>50</v>
      </c>
      <c r="I1611" s="333">
        <v>20000</v>
      </c>
      <c r="J1611" s="325"/>
      <c r="K1611" s="325"/>
      <c r="L1611" s="341">
        <f>G1611*I1611</f>
        <v>1200000</v>
      </c>
      <c r="M1611" s="354"/>
      <c r="N1611" s="375"/>
      <c r="O1611" s="384"/>
      <c r="P1611" s="43"/>
    </row>
    <row r="1612" spans="1:16" ht="15.75">
      <c r="A1612" s="290"/>
      <c r="B1612" s="291"/>
      <c r="C1612" s="291"/>
      <c r="D1612" s="291"/>
      <c r="E1612" s="99" t="s">
        <v>130</v>
      </c>
      <c r="F1612" s="325"/>
      <c r="G1612" s="325">
        <v>60</v>
      </c>
      <c r="H1612" s="325" t="s">
        <v>50</v>
      </c>
      <c r="I1612" s="333">
        <v>20000</v>
      </c>
      <c r="J1612" s="325"/>
      <c r="K1612" s="325"/>
      <c r="L1612" s="341">
        <f>G1612*I1612</f>
        <v>1200000</v>
      </c>
      <c r="M1612" s="354"/>
      <c r="N1612" s="375"/>
      <c r="O1612" s="384"/>
      <c r="P1612" s="43"/>
    </row>
    <row r="1613" spans="1:16" ht="15.75">
      <c r="A1613" s="290"/>
      <c r="B1613" s="291"/>
      <c r="C1613" s="291"/>
      <c r="D1613" s="291"/>
      <c r="E1613" s="99" t="s">
        <v>616</v>
      </c>
      <c r="F1613" s="325"/>
      <c r="G1613" s="325"/>
      <c r="H1613" s="325"/>
      <c r="I1613" s="333"/>
      <c r="J1613" s="325"/>
      <c r="K1613" s="325"/>
      <c r="L1613" s="341">
        <v>500000</v>
      </c>
      <c r="M1613" s="354"/>
      <c r="N1613" s="375"/>
      <c r="O1613" s="384"/>
      <c r="P1613" s="43"/>
    </row>
    <row r="1614" spans="1:16" ht="15.75">
      <c r="A1614" s="290"/>
      <c r="B1614" s="291"/>
      <c r="C1614" s="291"/>
      <c r="D1614" s="291"/>
      <c r="E1614" s="99" t="s">
        <v>703</v>
      </c>
      <c r="F1614" s="325"/>
      <c r="G1614" s="325"/>
      <c r="H1614" s="325"/>
      <c r="I1614" s="333"/>
      <c r="J1614" s="325"/>
      <c r="K1614" s="325"/>
      <c r="L1614" s="341">
        <v>100000</v>
      </c>
      <c r="M1614" s="354"/>
      <c r="N1614" s="375"/>
      <c r="O1614" s="384"/>
      <c r="P1614" s="43"/>
    </row>
    <row r="1615" spans="1:16" ht="15.75">
      <c r="A1615" s="290"/>
      <c r="B1615" s="291"/>
      <c r="C1615" s="291"/>
      <c r="D1615" s="291"/>
      <c r="E1615" s="99" t="s">
        <v>713</v>
      </c>
      <c r="F1615" s="325"/>
      <c r="G1615" s="325"/>
      <c r="H1615" s="325"/>
      <c r="I1615" s="333"/>
      <c r="J1615" s="325"/>
      <c r="K1615" s="325"/>
      <c r="L1615" s="341">
        <v>500000</v>
      </c>
      <c r="M1615" s="354"/>
      <c r="N1615" s="375"/>
      <c r="O1615" s="384"/>
      <c r="P1615" s="43"/>
    </row>
    <row r="1616" spans="1:16" ht="15.75">
      <c r="A1616" s="290"/>
      <c r="B1616" s="291"/>
      <c r="C1616" s="291"/>
      <c r="D1616" s="291"/>
      <c r="E1616" s="99" t="s">
        <v>714</v>
      </c>
      <c r="F1616" s="325"/>
      <c r="G1616" s="325">
        <v>60</v>
      </c>
      <c r="H1616" s="325" t="s">
        <v>50</v>
      </c>
      <c r="I1616" s="333">
        <v>100000</v>
      </c>
      <c r="J1616" s="325"/>
      <c r="K1616" s="325"/>
      <c r="L1616" s="341">
        <f>G1616*I1616</f>
        <v>6000000</v>
      </c>
      <c r="M1616" s="354"/>
      <c r="N1616" s="375"/>
      <c r="O1616" s="384"/>
      <c r="P1616" s="43"/>
    </row>
    <row r="1617" spans="1:16" ht="15.75">
      <c r="A1617" s="290"/>
      <c r="B1617" s="291"/>
      <c r="C1617" s="291"/>
      <c r="D1617" s="291"/>
      <c r="E1617" s="99" t="s">
        <v>715</v>
      </c>
      <c r="F1617" s="325"/>
      <c r="G1617" s="325">
        <v>2</v>
      </c>
      <c r="H1617" s="325" t="s">
        <v>50</v>
      </c>
      <c r="I1617" s="333">
        <v>300000</v>
      </c>
      <c r="J1617" s="325"/>
      <c r="K1617" s="325"/>
      <c r="L1617" s="341">
        <f>G1617*I1617</f>
        <v>600000</v>
      </c>
      <c r="M1617" s="354"/>
      <c r="N1617" s="375"/>
      <c r="O1617" s="384"/>
      <c r="P1617" s="43"/>
    </row>
    <row r="1618" spans="1:16" ht="15.75">
      <c r="A1618" s="290"/>
      <c r="B1618" s="291"/>
      <c r="C1618" s="291"/>
      <c r="D1618" s="291"/>
      <c r="E1618" s="99"/>
      <c r="F1618" s="325"/>
      <c r="G1618" s="325"/>
      <c r="H1618" s="325"/>
      <c r="I1618" s="325"/>
      <c r="J1618" s="325"/>
      <c r="K1618" s="325"/>
      <c r="L1618" s="341"/>
      <c r="M1618" s="354"/>
      <c r="N1618" s="375"/>
      <c r="O1618" s="384"/>
      <c r="P1618" s="43"/>
    </row>
    <row r="1619" spans="1:16" ht="15.75">
      <c r="A1619" s="290"/>
      <c r="B1619" s="291"/>
      <c r="C1619" s="291"/>
      <c r="D1619" s="291"/>
      <c r="E1619" s="293"/>
      <c r="F1619" s="325"/>
      <c r="G1619" s="325"/>
      <c r="H1619" s="325"/>
      <c r="I1619" s="325"/>
      <c r="J1619" s="325"/>
      <c r="K1619" s="325"/>
      <c r="L1619" s="330"/>
      <c r="M1619" s="354"/>
      <c r="N1619" s="375"/>
      <c r="O1619" s="384"/>
      <c r="P1619" s="43"/>
    </row>
    <row r="1620" spans="1:16" ht="15.75">
      <c r="A1620" s="353">
        <v>2</v>
      </c>
      <c r="B1620" s="258">
        <v>4</v>
      </c>
      <c r="C1620" s="258"/>
      <c r="D1620" s="258"/>
      <c r="E1620" s="105" t="s">
        <v>233</v>
      </c>
      <c r="F1620" s="325"/>
      <c r="G1620" s="325"/>
      <c r="H1620" s="325"/>
      <c r="I1620" s="325"/>
      <c r="J1620" s="325"/>
      <c r="K1620" s="325"/>
      <c r="L1620" s="341"/>
      <c r="M1620" s="354">
        <f>M1621+M1636+M1646+M1658+M1680+M1693+M1709+M1721+M1734+M1746+M1763+M1780+M1793+M1806+M1814+M1822+M1831+M1840+M1846+M1857+M1863+M1869</f>
        <v>210970000</v>
      </c>
      <c r="N1620" s="375"/>
      <c r="O1620" s="384"/>
      <c r="P1620" s="43"/>
    </row>
    <row r="1621" spans="1:16" ht="15.75">
      <c r="A1621" s="290">
        <v>2</v>
      </c>
      <c r="B1621" s="291">
        <v>4</v>
      </c>
      <c r="C1621" s="291">
        <v>1</v>
      </c>
      <c r="D1621" s="291"/>
      <c r="E1621" s="105" t="s">
        <v>234</v>
      </c>
      <c r="F1621" s="325"/>
      <c r="G1621" s="325"/>
      <c r="H1621" s="325"/>
      <c r="I1621" s="325"/>
      <c r="J1621" s="325"/>
      <c r="K1621" s="325"/>
      <c r="L1621" s="341"/>
      <c r="M1621" s="354">
        <f>M1622</f>
        <v>5305000</v>
      </c>
      <c r="N1621" s="375"/>
      <c r="O1621" s="384"/>
      <c r="P1621" s="43"/>
    </row>
    <row r="1622" spans="1:16" ht="15.75">
      <c r="A1622" s="290">
        <v>2</v>
      </c>
      <c r="B1622" s="291">
        <v>4</v>
      </c>
      <c r="C1622" s="291">
        <v>1</v>
      </c>
      <c r="D1622" s="291">
        <v>2</v>
      </c>
      <c r="E1622" s="99" t="s">
        <v>82</v>
      </c>
      <c r="F1622" s="325"/>
      <c r="G1622" s="325"/>
      <c r="H1622" s="325"/>
      <c r="I1622" s="325"/>
      <c r="J1622" s="325"/>
      <c r="K1622" s="325"/>
      <c r="L1622" s="341"/>
      <c r="M1622" s="354">
        <f>SUM(M1623:M1633)</f>
        <v>5305000</v>
      </c>
      <c r="N1622" s="375"/>
      <c r="O1622" s="384"/>
      <c r="P1622" s="43"/>
    </row>
    <row r="1623" spans="1:16" ht="15.75">
      <c r="A1623" s="290"/>
      <c r="B1623" s="291"/>
      <c r="C1623" s="291"/>
      <c r="D1623" s="291"/>
      <c r="E1623" s="99" t="s">
        <v>236</v>
      </c>
      <c r="F1623" s="325"/>
      <c r="G1623" s="325"/>
      <c r="H1623" s="325"/>
      <c r="I1623" s="325"/>
      <c r="J1623" s="325"/>
      <c r="K1623" s="325"/>
      <c r="L1623" s="341"/>
      <c r="M1623" s="354">
        <f>SUM(L1624:L1627)</f>
        <v>735000</v>
      </c>
      <c r="N1623" s="375"/>
      <c r="O1623" s="384"/>
      <c r="P1623" s="43"/>
    </row>
    <row r="1624" spans="1:16" ht="15.75">
      <c r="A1624" s="290"/>
      <c r="B1624" s="291"/>
      <c r="C1624" s="291"/>
      <c r="D1624" s="291"/>
      <c r="E1624" s="99" t="s">
        <v>610</v>
      </c>
      <c r="F1624" s="325">
        <v>1</v>
      </c>
      <c r="G1624" s="325" t="s">
        <v>50</v>
      </c>
      <c r="H1624" s="325">
        <v>160000</v>
      </c>
      <c r="I1624" s="325"/>
      <c r="J1624" s="325"/>
      <c r="K1624" s="325"/>
      <c r="L1624" s="330">
        <f>F1624*H1624</f>
        <v>160000</v>
      </c>
      <c r="M1624" s="354"/>
      <c r="N1624" s="375"/>
      <c r="O1624" s="384"/>
      <c r="P1624" s="43"/>
    </row>
    <row r="1625" spans="1:16" ht="15.75">
      <c r="A1625" s="290"/>
      <c r="B1625" s="291"/>
      <c r="C1625" s="291"/>
      <c r="D1625" s="291"/>
      <c r="E1625" s="293" t="s">
        <v>124</v>
      </c>
      <c r="F1625" s="325">
        <v>1</v>
      </c>
      <c r="G1625" s="325" t="s">
        <v>50</v>
      </c>
      <c r="H1625" s="333">
        <v>150000</v>
      </c>
      <c r="I1625" s="325"/>
      <c r="J1625" s="325"/>
      <c r="K1625" s="325"/>
      <c r="L1625" s="330">
        <f>F1625*H1625</f>
        <v>150000</v>
      </c>
      <c r="M1625" s="354"/>
      <c r="N1625" s="375"/>
      <c r="O1625" s="384"/>
      <c r="P1625" s="43"/>
    </row>
    <row r="1626" spans="1:16" ht="15.75">
      <c r="A1626" s="290"/>
      <c r="B1626" s="291"/>
      <c r="C1626" s="291"/>
      <c r="D1626" s="291"/>
      <c r="E1626" s="293" t="s">
        <v>125</v>
      </c>
      <c r="F1626" s="325">
        <v>1</v>
      </c>
      <c r="G1626" s="325" t="s">
        <v>50</v>
      </c>
      <c r="H1626" s="333">
        <v>125000</v>
      </c>
      <c r="I1626" s="325"/>
      <c r="J1626" s="325"/>
      <c r="K1626" s="325"/>
      <c r="L1626" s="330">
        <f t="shared" ref="L1626:L1627" si="110">F1626*H1626</f>
        <v>125000</v>
      </c>
      <c r="M1626" s="354"/>
      <c r="N1626" s="375"/>
      <c r="O1626" s="384"/>
      <c r="P1626" s="43"/>
    </row>
    <row r="1627" spans="1:16" ht="15.75">
      <c r="A1627" s="290"/>
      <c r="B1627" s="291"/>
      <c r="C1627" s="291"/>
      <c r="D1627" s="291"/>
      <c r="E1627" s="293" t="s">
        <v>126</v>
      </c>
      <c r="F1627" s="325">
        <v>3</v>
      </c>
      <c r="G1627" s="325" t="s">
        <v>50</v>
      </c>
      <c r="H1627" s="333">
        <v>100000</v>
      </c>
      <c r="I1627" s="325"/>
      <c r="J1627" s="325"/>
      <c r="K1627" s="325"/>
      <c r="L1627" s="330">
        <f t="shared" si="110"/>
        <v>300000</v>
      </c>
      <c r="M1627" s="354"/>
      <c r="N1627" s="375"/>
      <c r="O1627" s="384"/>
      <c r="P1627" s="43"/>
    </row>
    <row r="1628" spans="1:16" ht="15.75">
      <c r="A1628" s="290"/>
      <c r="B1628" s="291"/>
      <c r="C1628" s="291"/>
      <c r="D1628" s="291"/>
      <c r="E1628" s="293" t="s">
        <v>131</v>
      </c>
      <c r="F1628" s="325"/>
      <c r="G1628" s="325"/>
      <c r="H1628" s="325">
        <v>2</v>
      </c>
      <c r="I1628" s="325" t="s">
        <v>50</v>
      </c>
      <c r="J1628" s="325">
        <v>2</v>
      </c>
      <c r="K1628" s="325" t="s">
        <v>50</v>
      </c>
      <c r="L1628" s="341">
        <v>150000</v>
      </c>
      <c r="M1628" s="354">
        <f>J1628*L1628*H1628</f>
        <v>600000</v>
      </c>
      <c r="N1628" s="375"/>
      <c r="O1628" s="384"/>
      <c r="P1628" s="43"/>
    </row>
    <row r="1629" spans="1:16" ht="15.75">
      <c r="A1629" s="290"/>
      <c r="B1629" s="291"/>
      <c r="C1629" s="291"/>
      <c r="D1629" s="291"/>
      <c r="E1629" s="99" t="s">
        <v>577</v>
      </c>
      <c r="F1629" s="325"/>
      <c r="G1629" s="325"/>
      <c r="H1629" s="325">
        <v>2</v>
      </c>
      <c r="I1629" s="325" t="s">
        <v>50</v>
      </c>
      <c r="J1629" s="325">
        <v>32</v>
      </c>
      <c r="K1629" s="325" t="s">
        <v>50</v>
      </c>
      <c r="L1629" s="341">
        <v>20000</v>
      </c>
      <c r="M1629" s="354">
        <f>J1629*L1629*H1629</f>
        <v>1280000</v>
      </c>
      <c r="N1629" s="375"/>
      <c r="O1629" s="384"/>
      <c r="P1629" s="43"/>
    </row>
    <row r="1630" spans="1:16" ht="15.75">
      <c r="A1630" s="290"/>
      <c r="B1630" s="291"/>
      <c r="C1630" s="291"/>
      <c r="D1630" s="291"/>
      <c r="E1630" s="99" t="s">
        <v>225</v>
      </c>
      <c r="F1630" s="325"/>
      <c r="G1630" s="325"/>
      <c r="H1630" s="325">
        <v>2</v>
      </c>
      <c r="I1630" s="325" t="s">
        <v>50</v>
      </c>
      <c r="J1630" s="325">
        <v>40</v>
      </c>
      <c r="K1630" s="325" t="s">
        <v>50</v>
      </c>
      <c r="L1630" s="341">
        <v>20000</v>
      </c>
      <c r="M1630" s="354">
        <f>J1630*L1630*H1630</f>
        <v>1600000</v>
      </c>
      <c r="N1630" s="375"/>
      <c r="O1630" s="384"/>
      <c r="P1630" s="43"/>
    </row>
    <row r="1631" spans="1:16" ht="15.75">
      <c r="A1631" s="290"/>
      <c r="B1631" s="291"/>
      <c r="C1631" s="291"/>
      <c r="D1631" s="291"/>
      <c r="E1631" s="99" t="s">
        <v>127</v>
      </c>
      <c r="F1631" s="325"/>
      <c r="G1631" s="325"/>
      <c r="H1631" s="325"/>
      <c r="I1631" s="325"/>
      <c r="J1631" s="325"/>
      <c r="K1631" s="325"/>
      <c r="L1631" s="341"/>
      <c r="M1631" s="354">
        <v>250000</v>
      </c>
      <c r="N1631" s="375"/>
      <c r="O1631" s="384"/>
      <c r="P1631" s="43"/>
    </row>
    <row r="1632" spans="1:16" ht="15.75">
      <c r="A1632" s="290"/>
      <c r="B1632" s="291"/>
      <c r="C1632" s="291"/>
      <c r="D1632" s="291"/>
      <c r="E1632" s="99" t="s">
        <v>128</v>
      </c>
      <c r="F1632" s="325"/>
      <c r="G1632" s="325"/>
      <c r="H1632" s="325"/>
      <c r="I1632" s="325"/>
      <c r="J1632" s="325"/>
      <c r="K1632" s="325"/>
      <c r="L1632" s="341"/>
      <c r="M1632" s="354">
        <v>200000</v>
      </c>
      <c r="N1632" s="375"/>
      <c r="O1632" s="384"/>
      <c r="P1632" s="43"/>
    </row>
    <row r="1633" spans="1:16" ht="15.75">
      <c r="A1633" s="290"/>
      <c r="B1633" s="291"/>
      <c r="C1633" s="291"/>
      <c r="D1633" s="291"/>
      <c r="E1633" s="99" t="s">
        <v>598</v>
      </c>
      <c r="F1633" s="325"/>
      <c r="G1633" s="325"/>
      <c r="H1633" s="325"/>
      <c r="I1633" s="325"/>
      <c r="J1633" s="325">
        <v>2</v>
      </c>
      <c r="K1633" s="325" t="s">
        <v>50</v>
      </c>
      <c r="L1633" s="341">
        <v>320000</v>
      </c>
      <c r="M1633" s="354">
        <f>J1633*L1633</f>
        <v>640000</v>
      </c>
      <c r="N1633" s="375"/>
      <c r="O1633" s="384"/>
      <c r="P1633" s="43"/>
    </row>
    <row r="1634" spans="1:16" ht="15.75">
      <c r="A1634" s="290"/>
      <c r="B1634" s="291"/>
      <c r="C1634" s="291"/>
      <c r="D1634" s="291"/>
      <c r="E1634" s="99"/>
      <c r="F1634" s="325"/>
      <c r="G1634" s="325"/>
      <c r="H1634" s="325"/>
      <c r="I1634" s="325"/>
      <c r="J1634" s="325"/>
      <c r="K1634" s="325"/>
      <c r="L1634" s="341"/>
      <c r="M1634" s="354"/>
      <c r="N1634" s="375"/>
      <c r="O1634" s="384"/>
      <c r="P1634" s="43"/>
    </row>
    <row r="1635" spans="1:16" ht="15.75">
      <c r="A1635" s="290"/>
      <c r="B1635" s="291"/>
      <c r="C1635" s="291"/>
      <c r="D1635" s="291"/>
      <c r="E1635" s="99"/>
      <c r="F1635" s="325"/>
      <c r="G1635" s="325"/>
      <c r="H1635" s="325"/>
      <c r="I1635" s="325"/>
      <c r="J1635" s="325"/>
      <c r="K1635" s="325"/>
      <c r="L1635" s="341"/>
      <c r="M1635" s="354"/>
      <c r="N1635" s="375"/>
      <c r="O1635" s="384"/>
      <c r="P1635" s="43"/>
    </row>
    <row r="1636" spans="1:16" ht="15.75">
      <c r="A1636" s="290">
        <v>2</v>
      </c>
      <c r="B1636" s="291">
        <v>4</v>
      </c>
      <c r="C1636" s="291">
        <v>2</v>
      </c>
      <c r="D1636" s="291"/>
      <c r="E1636" s="105" t="s">
        <v>235</v>
      </c>
      <c r="F1636" s="325"/>
      <c r="G1636" s="325"/>
      <c r="H1636" s="325"/>
      <c r="I1636" s="325"/>
      <c r="J1636" s="325"/>
      <c r="K1636" s="325"/>
      <c r="L1636" s="341"/>
      <c r="M1636" s="354">
        <f>SUM(M1638:M1643)</f>
        <v>1390000</v>
      </c>
      <c r="N1636" s="375"/>
      <c r="O1636" s="384"/>
      <c r="P1636" s="43"/>
    </row>
    <row r="1637" spans="1:16" ht="15.75">
      <c r="A1637" s="290">
        <v>2</v>
      </c>
      <c r="B1637" s="291">
        <v>4</v>
      </c>
      <c r="C1637" s="291">
        <v>2</v>
      </c>
      <c r="D1637" s="291">
        <v>2</v>
      </c>
      <c r="E1637" s="99" t="s">
        <v>82</v>
      </c>
      <c r="F1637" s="325"/>
      <c r="G1637" s="325"/>
      <c r="H1637" s="325"/>
      <c r="I1637" s="325"/>
      <c r="J1637" s="325"/>
      <c r="K1637" s="325"/>
      <c r="L1637" s="341"/>
      <c r="M1637" s="354"/>
      <c r="N1637" s="375"/>
      <c r="O1637" s="384"/>
      <c r="P1637" s="43"/>
    </row>
    <row r="1638" spans="1:16" ht="15.75">
      <c r="A1638" s="290"/>
      <c r="B1638" s="291"/>
      <c r="C1638" s="291"/>
      <c r="D1638" s="291"/>
      <c r="E1638" s="293" t="s">
        <v>131</v>
      </c>
      <c r="F1638" s="325"/>
      <c r="G1638" s="325"/>
      <c r="H1638" s="325"/>
      <c r="I1638" s="325"/>
      <c r="J1638" s="325">
        <v>2</v>
      </c>
      <c r="K1638" s="325" t="s">
        <v>50</v>
      </c>
      <c r="L1638" s="341">
        <v>150000</v>
      </c>
      <c r="M1638" s="354">
        <f>J1638*L1638</f>
        <v>300000</v>
      </c>
      <c r="N1638" s="375"/>
      <c r="O1638" s="384"/>
      <c r="P1638" s="43"/>
    </row>
    <row r="1639" spans="1:16" ht="15.75">
      <c r="A1639" s="290"/>
      <c r="B1639" s="291"/>
      <c r="C1639" s="291"/>
      <c r="D1639" s="291"/>
      <c r="E1639" s="99" t="s">
        <v>577</v>
      </c>
      <c r="F1639" s="325"/>
      <c r="G1639" s="325"/>
      <c r="H1639" s="325"/>
      <c r="I1639" s="325"/>
      <c r="J1639" s="325">
        <v>11</v>
      </c>
      <c r="K1639" s="325" t="s">
        <v>50</v>
      </c>
      <c r="L1639" s="341">
        <v>20000</v>
      </c>
      <c r="M1639" s="354">
        <f>J1639*L1639</f>
        <v>220000</v>
      </c>
      <c r="N1639" s="375"/>
      <c r="O1639" s="384"/>
      <c r="P1639" s="43"/>
    </row>
    <row r="1640" spans="1:16" ht="15.75">
      <c r="A1640" s="290"/>
      <c r="B1640" s="291"/>
      <c r="C1640" s="291"/>
      <c r="D1640" s="291"/>
      <c r="E1640" s="99" t="s">
        <v>127</v>
      </c>
      <c r="F1640" s="325"/>
      <c r="G1640" s="325"/>
      <c r="H1640" s="325"/>
      <c r="I1640" s="325"/>
      <c r="J1640" s="325"/>
      <c r="K1640" s="325"/>
      <c r="L1640" s="341">
        <v>220000</v>
      </c>
      <c r="M1640" s="354">
        <f>L1640</f>
        <v>220000</v>
      </c>
      <c r="N1640" s="375"/>
      <c r="O1640" s="384"/>
      <c r="P1640" s="43"/>
    </row>
    <row r="1641" spans="1:16" ht="15.75">
      <c r="A1641" s="290"/>
      <c r="B1641" s="291"/>
      <c r="C1641" s="291"/>
      <c r="D1641" s="291"/>
      <c r="E1641" s="99" t="s">
        <v>225</v>
      </c>
      <c r="F1641" s="325"/>
      <c r="G1641" s="325"/>
      <c r="H1641" s="325"/>
      <c r="I1641" s="325"/>
      <c r="J1641" s="325">
        <v>20</v>
      </c>
      <c r="K1641" s="325" t="s">
        <v>50</v>
      </c>
      <c r="L1641" s="341">
        <v>20000</v>
      </c>
      <c r="M1641" s="354">
        <f>J1641*L1641</f>
        <v>400000</v>
      </c>
      <c r="N1641" s="375"/>
      <c r="O1641" s="384"/>
      <c r="P1641" s="43"/>
    </row>
    <row r="1642" spans="1:16" ht="15.75">
      <c r="A1642" s="290"/>
      <c r="B1642" s="291"/>
      <c r="C1642" s="291"/>
      <c r="D1642" s="291"/>
      <c r="E1642" s="99" t="s">
        <v>128</v>
      </c>
      <c r="F1642" s="325"/>
      <c r="G1642" s="325"/>
      <c r="H1642" s="325"/>
      <c r="I1642" s="325"/>
      <c r="J1642" s="325"/>
      <c r="K1642" s="325"/>
      <c r="L1642" s="341"/>
      <c r="M1642" s="354">
        <v>100000</v>
      </c>
      <c r="N1642" s="375"/>
      <c r="O1642" s="384"/>
      <c r="P1642" s="43"/>
    </row>
    <row r="1643" spans="1:16" ht="15.75">
      <c r="A1643" s="290"/>
      <c r="B1643" s="291"/>
      <c r="C1643" s="291"/>
      <c r="D1643" s="291"/>
      <c r="E1643" s="99" t="s">
        <v>598</v>
      </c>
      <c r="F1643" s="325"/>
      <c r="G1643" s="325"/>
      <c r="H1643" s="325"/>
      <c r="I1643" s="325"/>
      <c r="J1643" s="325"/>
      <c r="K1643" s="325"/>
      <c r="L1643" s="341"/>
      <c r="M1643" s="354">
        <v>150000</v>
      </c>
      <c r="N1643" s="375"/>
      <c r="O1643" s="384"/>
      <c r="P1643" s="43"/>
    </row>
    <row r="1644" spans="1:16" ht="15.75">
      <c r="A1644" s="290"/>
      <c r="B1644" s="291"/>
      <c r="C1644" s="291"/>
      <c r="D1644" s="291"/>
      <c r="E1644" s="99"/>
      <c r="F1644" s="325"/>
      <c r="G1644" s="325"/>
      <c r="H1644" s="325"/>
      <c r="I1644" s="325"/>
      <c r="J1644" s="325"/>
      <c r="K1644" s="325"/>
      <c r="L1644" s="341"/>
      <c r="M1644" s="354"/>
      <c r="N1644" s="375"/>
      <c r="O1644" s="384"/>
      <c r="P1644" s="43"/>
    </row>
    <row r="1645" spans="1:16" ht="15.75">
      <c r="A1645" s="290"/>
      <c r="B1645" s="291"/>
      <c r="C1645" s="291"/>
      <c r="D1645" s="291"/>
      <c r="E1645" s="99"/>
      <c r="F1645" s="325"/>
      <c r="G1645" s="325"/>
      <c r="H1645" s="325"/>
      <c r="I1645" s="325"/>
      <c r="J1645" s="325"/>
      <c r="K1645" s="325"/>
      <c r="L1645" s="341"/>
      <c r="M1645" s="354"/>
      <c r="N1645" s="375"/>
      <c r="O1645" s="384"/>
      <c r="P1645" s="43"/>
    </row>
    <row r="1646" spans="1:16" ht="15.75">
      <c r="A1646" s="290">
        <v>2</v>
      </c>
      <c r="B1646" s="291">
        <v>4</v>
      </c>
      <c r="C1646" s="291">
        <v>3</v>
      </c>
      <c r="D1646" s="291"/>
      <c r="E1646" s="105" t="s">
        <v>599</v>
      </c>
      <c r="F1646" s="325"/>
      <c r="G1646" s="325"/>
      <c r="H1646" s="325"/>
      <c r="I1646" s="325"/>
      <c r="J1646" s="325"/>
      <c r="K1646" s="325"/>
      <c r="L1646" s="341"/>
      <c r="M1646" s="354">
        <f>M1647</f>
        <v>7745000</v>
      </c>
      <c r="N1646" s="375"/>
      <c r="O1646" s="384"/>
      <c r="P1646" s="43"/>
    </row>
    <row r="1647" spans="1:16" ht="15.75">
      <c r="A1647" s="290">
        <v>2</v>
      </c>
      <c r="B1647" s="291">
        <v>4</v>
      </c>
      <c r="C1647" s="291">
        <v>3</v>
      </c>
      <c r="D1647" s="291">
        <v>2</v>
      </c>
      <c r="E1647" s="99" t="s">
        <v>82</v>
      </c>
      <c r="F1647" s="325"/>
      <c r="G1647" s="325"/>
      <c r="H1647" s="325"/>
      <c r="I1647" s="325"/>
      <c r="J1647" s="325"/>
      <c r="K1647" s="325"/>
      <c r="L1647" s="341"/>
      <c r="M1647" s="354">
        <f>SUM(M1648:M1655)</f>
        <v>7745000</v>
      </c>
      <c r="N1647" s="375"/>
      <c r="O1647" s="384"/>
      <c r="P1647" s="43"/>
    </row>
    <row r="1648" spans="1:16" ht="15.75">
      <c r="A1648" s="290"/>
      <c r="B1648" s="291"/>
      <c r="C1648" s="291"/>
      <c r="D1648" s="291"/>
      <c r="E1648" s="99" t="s">
        <v>600</v>
      </c>
      <c r="F1648" s="325"/>
      <c r="G1648" s="325"/>
      <c r="H1648" s="325"/>
      <c r="I1648" s="325"/>
      <c r="J1648" s="325"/>
      <c r="K1648" s="325"/>
      <c r="L1648" s="341"/>
      <c r="M1648" s="354">
        <f>SUM(L1649:L1652)</f>
        <v>1025000</v>
      </c>
      <c r="N1648" s="375"/>
      <c r="O1648" s="384"/>
      <c r="P1648" s="43"/>
    </row>
    <row r="1649" spans="1:16" ht="15.75">
      <c r="A1649" s="290"/>
      <c r="B1649" s="291"/>
      <c r="C1649" s="291"/>
      <c r="D1649" s="291"/>
      <c r="E1649" s="293" t="s">
        <v>123</v>
      </c>
      <c r="F1649" s="325">
        <v>1</v>
      </c>
      <c r="G1649" s="325" t="s">
        <v>50</v>
      </c>
      <c r="H1649" s="330">
        <v>200000</v>
      </c>
      <c r="I1649" s="325"/>
      <c r="J1649" s="325"/>
      <c r="K1649" s="325"/>
      <c r="L1649" s="330">
        <f>F1649*H1649</f>
        <v>200000</v>
      </c>
      <c r="M1649" s="354"/>
      <c r="N1649" s="375"/>
      <c r="O1649" s="384"/>
      <c r="P1649" s="43"/>
    </row>
    <row r="1650" spans="1:16" ht="15.75">
      <c r="A1650" s="290"/>
      <c r="B1650" s="291"/>
      <c r="C1650" s="291"/>
      <c r="D1650" s="291"/>
      <c r="E1650" s="293" t="s">
        <v>124</v>
      </c>
      <c r="F1650" s="325">
        <v>1</v>
      </c>
      <c r="G1650" s="325" t="s">
        <v>50</v>
      </c>
      <c r="H1650" s="330">
        <v>175000</v>
      </c>
      <c r="I1650" s="325"/>
      <c r="J1650" s="325"/>
      <c r="K1650" s="325"/>
      <c r="L1650" s="330">
        <f t="shared" ref="L1650:L1652" si="111">F1650*H1650</f>
        <v>175000</v>
      </c>
      <c r="M1650" s="354"/>
      <c r="N1650" s="375"/>
      <c r="O1650" s="384"/>
      <c r="P1650" s="43"/>
    </row>
    <row r="1651" spans="1:16" ht="15.75">
      <c r="A1651" s="290"/>
      <c r="B1651" s="291"/>
      <c r="C1651" s="291"/>
      <c r="D1651" s="291"/>
      <c r="E1651" s="293" t="s">
        <v>125</v>
      </c>
      <c r="F1651" s="325">
        <v>1</v>
      </c>
      <c r="G1651" s="325" t="s">
        <v>50</v>
      </c>
      <c r="H1651" s="330">
        <v>150000</v>
      </c>
      <c r="I1651" s="325"/>
      <c r="J1651" s="325"/>
      <c r="K1651" s="325"/>
      <c r="L1651" s="330">
        <f t="shared" si="111"/>
        <v>150000</v>
      </c>
      <c r="M1651" s="354"/>
      <c r="N1651" s="375"/>
      <c r="O1651" s="384"/>
      <c r="P1651" s="43"/>
    </row>
    <row r="1652" spans="1:16" ht="15.75">
      <c r="A1652" s="290"/>
      <c r="B1652" s="291"/>
      <c r="C1652" s="291"/>
      <c r="D1652" s="291"/>
      <c r="E1652" s="293" t="s">
        <v>126</v>
      </c>
      <c r="F1652" s="325">
        <v>5</v>
      </c>
      <c r="G1652" s="325" t="s">
        <v>50</v>
      </c>
      <c r="H1652" s="330">
        <v>100000</v>
      </c>
      <c r="I1652" s="325"/>
      <c r="J1652" s="325"/>
      <c r="K1652" s="325"/>
      <c r="L1652" s="330">
        <f t="shared" si="111"/>
        <v>500000</v>
      </c>
      <c r="M1652" s="354"/>
      <c r="N1652" s="375"/>
      <c r="O1652" s="384"/>
      <c r="P1652" s="43"/>
    </row>
    <row r="1653" spans="1:16" ht="15.75">
      <c r="A1653" s="290"/>
      <c r="B1653" s="291"/>
      <c r="C1653" s="291"/>
      <c r="D1653" s="291"/>
      <c r="E1653" s="99" t="s">
        <v>811</v>
      </c>
      <c r="F1653" s="325">
        <v>40</v>
      </c>
      <c r="G1653" s="325" t="s">
        <v>50</v>
      </c>
      <c r="H1653" s="325"/>
      <c r="I1653" s="325"/>
      <c r="J1653" s="325">
        <v>18</v>
      </c>
      <c r="K1653" s="325" t="s">
        <v>50</v>
      </c>
      <c r="L1653" s="330">
        <v>8500</v>
      </c>
      <c r="M1653" s="354">
        <f>L1653*J1653*F1653</f>
        <v>6120000</v>
      </c>
      <c r="N1653" s="375"/>
      <c r="O1653" s="384"/>
      <c r="P1653" s="43"/>
    </row>
    <row r="1654" spans="1:16" ht="15.75">
      <c r="A1654" s="290"/>
      <c r="B1654" s="291"/>
      <c r="C1654" s="291"/>
      <c r="D1654" s="291"/>
      <c r="E1654" s="99" t="s">
        <v>127</v>
      </c>
      <c r="F1654" s="325"/>
      <c r="G1654" s="325"/>
      <c r="H1654" s="325"/>
      <c r="I1654" s="325"/>
      <c r="J1654" s="325"/>
      <c r="K1654" s="325"/>
      <c r="L1654" s="330"/>
      <c r="M1654" s="354">
        <v>300000</v>
      </c>
      <c r="N1654" s="375"/>
      <c r="O1654" s="384"/>
      <c r="P1654" s="43"/>
    </row>
    <row r="1655" spans="1:16" ht="15.75">
      <c r="A1655" s="290"/>
      <c r="B1655" s="291"/>
      <c r="C1655" s="291"/>
      <c r="D1655" s="291"/>
      <c r="E1655" s="99" t="s">
        <v>128</v>
      </c>
      <c r="F1655" s="325"/>
      <c r="G1655" s="325"/>
      <c r="H1655" s="325"/>
      <c r="I1655" s="325"/>
      <c r="J1655" s="325"/>
      <c r="K1655" s="325"/>
      <c r="L1655" s="330"/>
      <c r="M1655" s="354">
        <v>300000</v>
      </c>
      <c r="N1655" s="375"/>
      <c r="O1655" s="384"/>
      <c r="P1655" s="43"/>
    </row>
    <row r="1656" spans="1:16" ht="15.75">
      <c r="A1656" s="290"/>
      <c r="B1656" s="291"/>
      <c r="C1656" s="291"/>
      <c r="D1656" s="291"/>
      <c r="E1656" s="293"/>
      <c r="F1656" s="325"/>
      <c r="G1656" s="325"/>
      <c r="H1656" s="325"/>
      <c r="I1656" s="325"/>
      <c r="J1656" s="325"/>
      <c r="K1656" s="325"/>
      <c r="L1656" s="330"/>
      <c r="M1656" s="354"/>
      <c r="N1656" s="375"/>
      <c r="O1656" s="384"/>
      <c r="P1656" s="43"/>
    </row>
    <row r="1657" spans="1:16" ht="15.75">
      <c r="A1657" s="290"/>
      <c r="B1657" s="291"/>
      <c r="C1657" s="291"/>
      <c r="D1657" s="291"/>
      <c r="E1657" s="99"/>
      <c r="F1657" s="325"/>
      <c r="G1657" s="325"/>
      <c r="H1657" s="325"/>
      <c r="I1657" s="325"/>
      <c r="J1657" s="325"/>
      <c r="K1657" s="325"/>
      <c r="L1657" s="341"/>
      <c r="M1657" s="354"/>
      <c r="N1657" s="375"/>
      <c r="O1657" s="384"/>
      <c r="P1657" s="43"/>
    </row>
    <row r="1658" spans="1:16" ht="15.75">
      <c r="A1658" s="290">
        <v>2</v>
      </c>
      <c r="B1658" s="291">
        <v>4</v>
      </c>
      <c r="C1658" s="291">
        <v>4</v>
      </c>
      <c r="D1658" s="291"/>
      <c r="E1658" s="105" t="s">
        <v>239</v>
      </c>
      <c r="F1658" s="325"/>
      <c r="G1658" s="325"/>
      <c r="H1658" s="325"/>
      <c r="I1658" s="325"/>
      <c r="J1658" s="325"/>
      <c r="K1658" s="325"/>
      <c r="L1658" s="341"/>
      <c r="M1658" s="354">
        <f>M1659</f>
        <v>40510000</v>
      </c>
      <c r="N1658" s="375"/>
      <c r="O1658" s="384"/>
      <c r="P1658" s="43"/>
    </row>
    <row r="1659" spans="1:16" ht="15.75">
      <c r="A1659" s="290">
        <v>2</v>
      </c>
      <c r="B1659" s="291">
        <v>4</v>
      </c>
      <c r="C1659" s="291">
        <v>4</v>
      </c>
      <c r="D1659" s="291">
        <v>2</v>
      </c>
      <c r="E1659" s="99" t="s">
        <v>82</v>
      </c>
      <c r="F1659" s="325"/>
      <c r="G1659" s="325"/>
      <c r="H1659" s="325"/>
      <c r="I1659" s="325"/>
      <c r="J1659" s="325"/>
      <c r="K1659" s="325"/>
      <c r="L1659" s="341"/>
      <c r="M1659" s="354">
        <f>SUM(M1660:M1677)</f>
        <v>40510000</v>
      </c>
      <c r="N1659" s="375"/>
      <c r="O1659" s="384"/>
      <c r="P1659" s="43"/>
    </row>
    <row r="1660" spans="1:16" ht="15.75">
      <c r="A1660" s="290"/>
      <c r="B1660" s="291"/>
      <c r="C1660" s="291"/>
      <c r="D1660" s="291"/>
      <c r="E1660" s="99" t="s">
        <v>600</v>
      </c>
      <c r="F1660" s="325"/>
      <c r="G1660" s="325"/>
      <c r="H1660" s="325"/>
      <c r="I1660" s="325"/>
      <c r="J1660" s="325"/>
      <c r="K1660" s="325"/>
      <c r="L1660" s="341"/>
      <c r="M1660" s="354">
        <f>SUM(L1661:L1664)</f>
        <v>2235000</v>
      </c>
      <c r="N1660" s="375"/>
      <c r="O1660" s="384"/>
      <c r="P1660" s="43"/>
    </row>
    <row r="1661" spans="1:16" ht="15.75">
      <c r="A1661" s="290"/>
      <c r="B1661" s="291"/>
      <c r="C1661" s="291"/>
      <c r="D1661" s="291"/>
      <c r="E1661" s="293" t="s">
        <v>123</v>
      </c>
      <c r="F1661" s="325"/>
      <c r="G1661" s="325">
        <v>1</v>
      </c>
      <c r="H1661" s="325" t="s">
        <v>50</v>
      </c>
      <c r="I1661" s="333">
        <v>160000</v>
      </c>
      <c r="J1661" s="325"/>
      <c r="K1661" s="325"/>
      <c r="L1661" s="341">
        <f>G1661*I1661</f>
        <v>160000</v>
      </c>
      <c r="M1661" s="354"/>
      <c r="N1661" s="375"/>
      <c r="O1661" s="384"/>
      <c r="P1661" s="43"/>
    </row>
    <row r="1662" spans="1:16" ht="15.75">
      <c r="A1662" s="290"/>
      <c r="B1662" s="291"/>
      <c r="C1662" s="291"/>
      <c r="D1662" s="291"/>
      <c r="E1662" s="293" t="s">
        <v>124</v>
      </c>
      <c r="F1662" s="325"/>
      <c r="G1662" s="325">
        <v>1</v>
      </c>
      <c r="H1662" s="325" t="s">
        <v>50</v>
      </c>
      <c r="I1662" s="333">
        <v>150000</v>
      </c>
      <c r="J1662" s="325"/>
      <c r="K1662" s="325"/>
      <c r="L1662" s="341">
        <f t="shared" ref="L1662:L1664" si="112">G1662*I1662</f>
        <v>150000</v>
      </c>
      <c r="M1662" s="354"/>
      <c r="N1662" s="375"/>
      <c r="O1662" s="384"/>
      <c r="P1662" s="43"/>
    </row>
    <row r="1663" spans="1:16" ht="15.75">
      <c r="A1663" s="290"/>
      <c r="B1663" s="291"/>
      <c r="C1663" s="291"/>
      <c r="D1663" s="291"/>
      <c r="E1663" s="293" t="s">
        <v>125</v>
      </c>
      <c r="F1663" s="325"/>
      <c r="G1663" s="325">
        <v>1</v>
      </c>
      <c r="H1663" s="325" t="s">
        <v>50</v>
      </c>
      <c r="I1663" s="333">
        <v>125000</v>
      </c>
      <c r="J1663" s="325"/>
      <c r="K1663" s="325"/>
      <c r="L1663" s="341">
        <f t="shared" si="112"/>
        <v>125000</v>
      </c>
      <c r="M1663" s="354"/>
      <c r="N1663" s="375"/>
      <c r="O1663" s="384"/>
      <c r="P1663" s="43"/>
    </row>
    <row r="1664" spans="1:16" ht="15.75">
      <c r="A1664" s="290"/>
      <c r="B1664" s="291"/>
      <c r="C1664" s="291"/>
      <c r="D1664" s="291"/>
      <c r="E1664" s="293" t="s">
        <v>126</v>
      </c>
      <c r="F1664" s="325"/>
      <c r="G1664" s="325">
        <v>18</v>
      </c>
      <c r="H1664" s="325" t="s">
        <v>50</v>
      </c>
      <c r="I1664" s="333">
        <v>100000</v>
      </c>
      <c r="J1664" s="325"/>
      <c r="K1664" s="325"/>
      <c r="L1664" s="341">
        <f t="shared" si="112"/>
        <v>1800000</v>
      </c>
      <c r="M1664" s="354"/>
      <c r="N1664" s="375"/>
      <c r="O1664" s="384"/>
      <c r="P1664" s="43"/>
    </row>
    <row r="1665" spans="1:16" ht="15.75">
      <c r="A1665" s="290"/>
      <c r="B1665" s="291"/>
      <c r="C1665" s="291"/>
      <c r="D1665" s="291"/>
      <c r="E1665" s="99" t="s">
        <v>569</v>
      </c>
      <c r="F1665" s="325"/>
      <c r="G1665" s="325"/>
      <c r="H1665" s="325"/>
      <c r="I1665" s="325">
        <v>100</v>
      </c>
      <c r="J1665" s="325" t="s">
        <v>50</v>
      </c>
      <c r="K1665" s="325"/>
      <c r="L1665" s="341">
        <v>100000</v>
      </c>
      <c r="M1665" s="354">
        <f>I1665*L1665</f>
        <v>10000000</v>
      </c>
      <c r="N1665" s="375"/>
      <c r="O1665" s="384"/>
      <c r="P1665" s="43"/>
    </row>
    <row r="1666" spans="1:16" ht="15.75">
      <c r="A1666" s="290"/>
      <c r="B1666" s="291"/>
      <c r="C1666" s="291"/>
      <c r="D1666" s="291"/>
      <c r="E1666" s="99" t="s">
        <v>492</v>
      </c>
      <c r="F1666" s="325"/>
      <c r="G1666" s="325"/>
      <c r="H1666" s="325"/>
      <c r="I1666" s="325">
        <v>45</v>
      </c>
      <c r="J1666" s="325" t="s">
        <v>50</v>
      </c>
      <c r="K1666" s="325"/>
      <c r="L1666" s="341">
        <v>50000</v>
      </c>
      <c r="M1666" s="354">
        <f>I1666*L1666</f>
        <v>2250000</v>
      </c>
      <c r="N1666" s="375"/>
      <c r="O1666" s="384"/>
      <c r="P1666" s="43"/>
    </row>
    <row r="1667" spans="1:16" ht="15.75">
      <c r="A1667" s="290"/>
      <c r="B1667" s="291"/>
      <c r="C1667" s="291"/>
      <c r="D1667" s="291"/>
      <c r="E1667" s="99" t="s">
        <v>486</v>
      </c>
      <c r="F1667" s="325"/>
      <c r="G1667" s="325"/>
      <c r="H1667" s="325"/>
      <c r="I1667" s="325"/>
      <c r="J1667" s="325"/>
      <c r="K1667" s="325"/>
      <c r="L1667" s="341">
        <v>600000</v>
      </c>
      <c r="M1667" s="354">
        <v>600000</v>
      </c>
      <c r="N1667" s="375"/>
      <c r="O1667" s="384"/>
      <c r="P1667" s="43"/>
    </row>
    <row r="1668" spans="1:16" ht="15.75">
      <c r="A1668" s="290"/>
      <c r="B1668" s="291"/>
      <c r="C1668" s="291"/>
      <c r="D1668" s="291"/>
      <c r="E1668" s="99" t="s">
        <v>493</v>
      </c>
      <c r="F1668" s="325"/>
      <c r="G1668" s="325"/>
      <c r="H1668" s="325"/>
      <c r="I1668" s="325"/>
      <c r="J1668" s="325"/>
      <c r="K1668" s="325"/>
      <c r="L1668" s="341"/>
      <c r="M1668" s="354">
        <v>2000000</v>
      </c>
      <c r="N1668" s="375"/>
      <c r="O1668" s="384"/>
      <c r="P1668" s="43"/>
    </row>
    <row r="1669" spans="1:16" ht="15.75">
      <c r="A1669" s="290"/>
      <c r="B1669" s="291"/>
      <c r="C1669" s="291"/>
      <c r="D1669" s="291"/>
      <c r="E1669" s="99" t="s">
        <v>487</v>
      </c>
      <c r="F1669" s="325"/>
      <c r="G1669" s="325"/>
      <c r="H1669" s="325"/>
      <c r="I1669" s="325"/>
      <c r="J1669" s="325"/>
      <c r="K1669" s="325"/>
      <c r="L1669" s="341"/>
      <c r="M1669" s="354">
        <v>400000</v>
      </c>
      <c r="N1669" s="375"/>
      <c r="O1669" s="384"/>
      <c r="P1669" s="43"/>
    </row>
    <row r="1670" spans="1:16" ht="15.75">
      <c r="A1670" s="290"/>
      <c r="B1670" s="291"/>
      <c r="C1670" s="291"/>
      <c r="D1670" s="291"/>
      <c r="E1670" s="99" t="s">
        <v>489</v>
      </c>
      <c r="F1670" s="325"/>
      <c r="G1670" s="325"/>
      <c r="H1670" s="325"/>
      <c r="I1670" s="325"/>
      <c r="J1670" s="325"/>
      <c r="K1670" s="325"/>
      <c r="L1670" s="341"/>
      <c r="M1670" s="354">
        <v>850000</v>
      </c>
      <c r="N1670" s="375"/>
      <c r="O1670" s="384"/>
      <c r="P1670" s="43"/>
    </row>
    <row r="1671" spans="1:16" ht="15.75">
      <c r="A1671" s="290"/>
      <c r="B1671" s="291"/>
      <c r="C1671" s="291"/>
      <c r="D1671" s="291"/>
      <c r="E1671" s="99" t="s">
        <v>490</v>
      </c>
      <c r="F1671" s="325"/>
      <c r="G1671" s="325"/>
      <c r="H1671" s="325"/>
      <c r="I1671" s="325"/>
      <c r="J1671" s="325"/>
      <c r="K1671" s="325"/>
      <c r="L1671" s="341"/>
      <c r="M1671" s="354">
        <v>1000000</v>
      </c>
      <c r="N1671" s="375"/>
      <c r="O1671" s="384"/>
      <c r="P1671" s="43"/>
    </row>
    <row r="1672" spans="1:16" ht="15.75">
      <c r="A1672" s="290"/>
      <c r="B1672" s="291"/>
      <c r="C1672" s="291"/>
      <c r="D1672" s="291"/>
      <c r="E1672" s="99" t="s">
        <v>488</v>
      </c>
      <c r="F1672" s="325"/>
      <c r="G1672" s="325"/>
      <c r="H1672" s="325"/>
      <c r="I1672" s="325"/>
      <c r="J1672" s="325"/>
      <c r="K1672" s="325"/>
      <c r="L1672" s="341"/>
      <c r="M1672" s="354">
        <v>1500000</v>
      </c>
      <c r="N1672" s="375"/>
      <c r="O1672" s="384"/>
      <c r="P1672" s="43"/>
    </row>
    <row r="1673" spans="1:16" ht="15.75">
      <c r="A1673" s="290"/>
      <c r="B1673" s="291"/>
      <c r="C1673" s="291"/>
      <c r="D1673" s="291"/>
      <c r="E1673" s="99" t="s">
        <v>494</v>
      </c>
      <c r="F1673" s="325"/>
      <c r="G1673" s="325"/>
      <c r="H1673" s="325"/>
      <c r="I1673" s="325">
        <v>100</v>
      </c>
      <c r="J1673" s="325" t="s">
        <v>50</v>
      </c>
      <c r="K1673" s="325"/>
      <c r="L1673" s="341">
        <v>100000</v>
      </c>
      <c r="M1673" s="354">
        <f>I1673*L1673</f>
        <v>10000000</v>
      </c>
      <c r="N1673" s="375"/>
      <c r="O1673" s="384"/>
      <c r="P1673" s="43"/>
    </row>
    <row r="1674" spans="1:16" ht="15.75">
      <c r="A1674" s="290"/>
      <c r="B1674" s="291"/>
      <c r="C1674" s="291"/>
      <c r="D1674" s="291"/>
      <c r="E1674" s="99" t="s">
        <v>491</v>
      </c>
      <c r="F1674" s="325"/>
      <c r="G1674" s="325"/>
      <c r="H1674" s="325"/>
      <c r="I1674" s="325">
        <v>45</v>
      </c>
      <c r="J1674" s="325" t="s">
        <v>50</v>
      </c>
      <c r="K1674" s="325"/>
      <c r="L1674" s="341">
        <v>50000</v>
      </c>
      <c r="M1674" s="354">
        <f>I1674*L1674</f>
        <v>2250000</v>
      </c>
      <c r="N1674" s="375"/>
      <c r="O1674" s="384"/>
      <c r="P1674" s="43"/>
    </row>
    <row r="1675" spans="1:16" ht="15.75">
      <c r="A1675" s="290"/>
      <c r="B1675" s="291"/>
      <c r="C1675" s="291"/>
      <c r="D1675" s="291"/>
      <c r="E1675" s="99" t="s">
        <v>127</v>
      </c>
      <c r="F1675" s="325"/>
      <c r="G1675" s="325"/>
      <c r="H1675" s="325"/>
      <c r="I1675" s="325"/>
      <c r="J1675" s="325"/>
      <c r="K1675" s="325"/>
      <c r="L1675" s="341"/>
      <c r="M1675" s="354">
        <v>200000</v>
      </c>
      <c r="N1675" s="375"/>
      <c r="O1675" s="384"/>
      <c r="P1675" s="43"/>
    </row>
    <row r="1676" spans="1:16" ht="15.75">
      <c r="A1676" s="290"/>
      <c r="B1676" s="291"/>
      <c r="C1676" s="291"/>
      <c r="D1676" s="291"/>
      <c r="E1676" s="99" t="s">
        <v>173</v>
      </c>
      <c r="F1676" s="325"/>
      <c r="G1676" s="325"/>
      <c r="H1676" s="325"/>
      <c r="I1676" s="325">
        <v>350</v>
      </c>
      <c r="J1676" s="325" t="s">
        <v>50</v>
      </c>
      <c r="K1676" s="325"/>
      <c r="L1676" s="341">
        <v>20000</v>
      </c>
      <c r="M1676" s="354">
        <f>I1676*L1676</f>
        <v>7000000</v>
      </c>
      <c r="N1676" s="375"/>
      <c r="O1676" s="384"/>
      <c r="P1676" s="43"/>
    </row>
    <row r="1677" spans="1:16" ht="15.75">
      <c r="A1677" s="290"/>
      <c r="B1677" s="291"/>
      <c r="C1677" s="291"/>
      <c r="D1677" s="291"/>
      <c r="E1677" s="99" t="s">
        <v>128</v>
      </c>
      <c r="F1677" s="325"/>
      <c r="G1677" s="325"/>
      <c r="H1677" s="325"/>
      <c r="I1677" s="325"/>
      <c r="J1677" s="325"/>
      <c r="K1677" s="325"/>
      <c r="L1677" s="341"/>
      <c r="M1677" s="354">
        <v>225000</v>
      </c>
      <c r="N1677" s="375"/>
      <c r="O1677" s="384"/>
      <c r="P1677" s="43"/>
    </row>
    <row r="1678" spans="1:16" ht="15.75">
      <c r="A1678" s="290"/>
      <c r="B1678" s="291"/>
      <c r="C1678" s="291"/>
      <c r="D1678" s="291"/>
      <c r="E1678" s="99"/>
      <c r="F1678" s="325"/>
      <c r="G1678" s="325"/>
      <c r="H1678" s="325"/>
      <c r="I1678" s="325"/>
      <c r="J1678" s="325"/>
      <c r="K1678" s="325"/>
      <c r="L1678" s="341"/>
      <c r="M1678" s="354"/>
      <c r="N1678" s="375"/>
      <c r="O1678" s="384"/>
      <c r="P1678" s="43"/>
    </row>
    <row r="1679" spans="1:16" ht="15.75">
      <c r="A1679" s="290"/>
      <c r="B1679" s="291"/>
      <c r="C1679" s="291"/>
      <c r="D1679" s="291"/>
      <c r="E1679" s="99"/>
      <c r="F1679" s="325"/>
      <c r="G1679" s="325"/>
      <c r="H1679" s="325"/>
      <c r="I1679" s="325"/>
      <c r="J1679" s="325"/>
      <c r="K1679" s="325"/>
      <c r="L1679" s="341"/>
      <c r="M1679" s="354"/>
      <c r="N1679" s="375"/>
      <c r="O1679" s="384"/>
      <c r="P1679" s="43"/>
    </row>
    <row r="1680" spans="1:16" ht="15.75">
      <c r="A1680" s="290">
        <v>2</v>
      </c>
      <c r="B1680" s="291">
        <v>4</v>
      </c>
      <c r="C1680" s="291">
        <v>5</v>
      </c>
      <c r="D1680" s="291"/>
      <c r="E1680" s="105" t="s">
        <v>980</v>
      </c>
      <c r="F1680" s="325"/>
      <c r="G1680" s="325"/>
      <c r="H1680" s="325"/>
      <c r="I1680" s="325"/>
      <c r="J1680" s="325"/>
      <c r="K1680" s="325"/>
      <c r="L1680" s="341"/>
      <c r="M1680" s="354">
        <f>M1681</f>
        <v>5275000</v>
      </c>
      <c r="N1680" s="375"/>
      <c r="O1680" s="384"/>
      <c r="P1680" s="43"/>
    </row>
    <row r="1681" spans="1:16" ht="15.75">
      <c r="A1681" s="290">
        <v>2</v>
      </c>
      <c r="B1681" s="291">
        <v>4</v>
      </c>
      <c r="C1681" s="291">
        <v>5</v>
      </c>
      <c r="D1681" s="291">
        <v>2</v>
      </c>
      <c r="E1681" s="99" t="s">
        <v>82</v>
      </c>
      <c r="F1681" s="325"/>
      <c r="G1681" s="325"/>
      <c r="H1681" s="325"/>
      <c r="I1681" s="325"/>
      <c r="J1681" s="325"/>
      <c r="K1681" s="325"/>
      <c r="L1681" s="341"/>
      <c r="M1681" s="354">
        <f>SUM(M1682:M1690)</f>
        <v>5275000</v>
      </c>
      <c r="N1681" s="375"/>
      <c r="O1681" s="384"/>
      <c r="P1681" s="43"/>
    </row>
    <row r="1682" spans="1:16" ht="15.75">
      <c r="A1682" s="290"/>
      <c r="B1682" s="291"/>
      <c r="C1682" s="291"/>
      <c r="D1682" s="291"/>
      <c r="E1682" s="99" t="s">
        <v>224</v>
      </c>
      <c r="F1682" s="325"/>
      <c r="G1682" s="325"/>
      <c r="H1682" s="325"/>
      <c r="I1682" s="325"/>
      <c r="J1682" s="325"/>
      <c r="K1682" s="325"/>
      <c r="L1682" s="341"/>
      <c r="M1682" s="354">
        <f>SUM(L1683:L1685)</f>
        <v>575000</v>
      </c>
      <c r="N1682" s="375"/>
      <c r="O1682" s="384"/>
      <c r="P1682" s="43"/>
    </row>
    <row r="1683" spans="1:16" ht="15.75">
      <c r="A1683" s="290"/>
      <c r="B1683" s="291"/>
      <c r="C1683" s="291"/>
      <c r="D1683" s="291"/>
      <c r="E1683" s="293" t="s">
        <v>124</v>
      </c>
      <c r="F1683" s="325"/>
      <c r="G1683" s="325">
        <v>1</v>
      </c>
      <c r="H1683" s="325" t="s">
        <v>50</v>
      </c>
      <c r="I1683" s="330">
        <v>150000</v>
      </c>
      <c r="J1683" s="325"/>
      <c r="K1683" s="325"/>
      <c r="L1683" s="341">
        <f>G1683*I1683</f>
        <v>150000</v>
      </c>
      <c r="M1683" s="354"/>
      <c r="N1683" s="375"/>
      <c r="O1683" s="384"/>
      <c r="P1683" s="43"/>
    </row>
    <row r="1684" spans="1:16" ht="15.75">
      <c r="A1684" s="290"/>
      <c r="B1684" s="291"/>
      <c r="C1684" s="291"/>
      <c r="D1684" s="291"/>
      <c r="E1684" s="293" t="s">
        <v>125</v>
      </c>
      <c r="F1684" s="325"/>
      <c r="G1684" s="325">
        <v>1</v>
      </c>
      <c r="H1684" s="325" t="s">
        <v>50</v>
      </c>
      <c r="I1684" s="330">
        <v>125000</v>
      </c>
      <c r="J1684" s="325"/>
      <c r="K1684" s="325"/>
      <c r="L1684" s="341">
        <f t="shared" ref="L1684:L1685" si="113">G1684*I1684</f>
        <v>125000</v>
      </c>
      <c r="M1684" s="354"/>
      <c r="N1684" s="375"/>
      <c r="O1684" s="384"/>
      <c r="P1684" s="43"/>
    </row>
    <row r="1685" spans="1:16" ht="15.75">
      <c r="A1685" s="290"/>
      <c r="B1685" s="291"/>
      <c r="C1685" s="291"/>
      <c r="D1685" s="291"/>
      <c r="E1685" s="293" t="s">
        <v>126</v>
      </c>
      <c r="F1685" s="325"/>
      <c r="G1685" s="325">
        <v>3</v>
      </c>
      <c r="H1685" s="325" t="s">
        <v>50</v>
      </c>
      <c r="I1685" s="330">
        <v>100000</v>
      </c>
      <c r="J1685" s="325"/>
      <c r="K1685" s="325"/>
      <c r="L1685" s="341">
        <f t="shared" si="113"/>
        <v>300000</v>
      </c>
      <c r="M1685" s="354"/>
      <c r="N1685" s="375"/>
      <c r="O1685" s="384"/>
      <c r="P1685" s="43"/>
    </row>
    <row r="1686" spans="1:16" ht="15.75">
      <c r="A1686" s="290"/>
      <c r="B1686" s="291"/>
      <c r="C1686" s="291"/>
      <c r="D1686" s="291"/>
      <c r="E1686" s="99" t="s">
        <v>500</v>
      </c>
      <c r="F1686" s="325"/>
      <c r="G1686" s="325"/>
      <c r="H1686" s="325"/>
      <c r="I1686" s="325"/>
      <c r="J1686" s="325">
        <v>2</v>
      </c>
      <c r="K1686" s="325" t="s">
        <v>50</v>
      </c>
      <c r="L1686" s="341">
        <v>150000</v>
      </c>
      <c r="M1686" s="354">
        <f>J1686*L1686</f>
        <v>300000</v>
      </c>
      <c r="N1686" s="375"/>
      <c r="O1686" s="384"/>
      <c r="P1686" s="43"/>
    </row>
    <row r="1687" spans="1:16" ht="15.75">
      <c r="A1687" s="290"/>
      <c r="B1687" s="291"/>
      <c r="C1687" s="291"/>
      <c r="D1687" s="291"/>
      <c r="E1687" s="99" t="s">
        <v>130</v>
      </c>
      <c r="F1687" s="325"/>
      <c r="G1687" s="325"/>
      <c r="H1687" s="325">
        <v>2</v>
      </c>
      <c r="I1687" s="325" t="s">
        <v>50</v>
      </c>
      <c r="J1687" s="325">
        <v>45</v>
      </c>
      <c r="K1687" s="325" t="s">
        <v>50</v>
      </c>
      <c r="L1687" s="341">
        <v>20000</v>
      </c>
      <c r="M1687" s="354">
        <f>H1687*J1687*L1687</f>
        <v>1800000</v>
      </c>
      <c r="N1687" s="375"/>
      <c r="O1687" s="384"/>
      <c r="P1687" s="43"/>
    </row>
    <row r="1688" spans="1:16" ht="15.75">
      <c r="A1688" s="290"/>
      <c r="B1688" s="291"/>
      <c r="C1688" s="291"/>
      <c r="D1688" s="291"/>
      <c r="E1688" s="99" t="s">
        <v>127</v>
      </c>
      <c r="F1688" s="325"/>
      <c r="G1688" s="325"/>
      <c r="H1688" s="325"/>
      <c r="I1688" s="325"/>
      <c r="J1688" s="325"/>
      <c r="K1688" s="325"/>
      <c r="L1688" s="341"/>
      <c r="M1688" s="354">
        <v>200000</v>
      </c>
      <c r="N1688" s="375"/>
      <c r="O1688" s="384"/>
      <c r="P1688" s="43"/>
    </row>
    <row r="1689" spans="1:16" ht="15.75">
      <c r="A1689" s="290"/>
      <c r="B1689" s="291"/>
      <c r="C1689" s="291"/>
      <c r="D1689" s="291"/>
      <c r="E1689" s="99" t="s">
        <v>205</v>
      </c>
      <c r="F1689" s="325"/>
      <c r="G1689" s="325"/>
      <c r="H1689" s="325">
        <v>2</v>
      </c>
      <c r="I1689" s="325" t="s">
        <v>50</v>
      </c>
      <c r="J1689" s="325">
        <v>55</v>
      </c>
      <c r="K1689" s="325" t="s">
        <v>50</v>
      </c>
      <c r="L1689" s="341">
        <v>20000</v>
      </c>
      <c r="M1689" s="354">
        <f>L1689*J1689*H1689</f>
        <v>2200000</v>
      </c>
      <c r="N1689" s="375"/>
      <c r="O1689" s="384"/>
      <c r="P1689" s="43"/>
    </row>
    <row r="1690" spans="1:16" ht="15.75">
      <c r="A1690" s="290"/>
      <c r="B1690" s="291"/>
      <c r="C1690" s="291"/>
      <c r="D1690" s="291"/>
      <c r="E1690" s="99" t="s">
        <v>128</v>
      </c>
      <c r="F1690" s="325"/>
      <c r="G1690" s="325"/>
      <c r="H1690" s="325"/>
      <c r="I1690" s="325"/>
      <c r="J1690" s="325"/>
      <c r="K1690" s="325"/>
      <c r="L1690" s="341"/>
      <c r="M1690" s="354">
        <v>200000</v>
      </c>
      <c r="N1690" s="375"/>
      <c r="O1690" s="384"/>
      <c r="P1690" s="43"/>
    </row>
    <row r="1691" spans="1:16" ht="15.75">
      <c r="A1691" s="290"/>
      <c r="B1691" s="291"/>
      <c r="C1691" s="291"/>
      <c r="D1691" s="291"/>
      <c r="E1691" s="117"/>
      <c r="F1691" s="325"/>
      <c r="G1691" s="325"/>
      <c r="H1691" s="325"/>
      <c r="I1691" s="325"/>
      <c r="J1691" s="325"/>
      <c r="K1691" s="325"/>
      <c r="L1691" s="341"/>
      <c r="M1691" s="354"/>
      <c r="N1691" s="375"/>
      <c r="O1691" s="384"/>
      <c r="P1691" s="43"/>
    </row>
    <row r="1692" spans="1:16" ht="15.75">
      <c r="A1692" s="290"/>
      <c r="B1692" s="291"/>
      <c r="C1692" s="291"/>
      <c r="D1692" s="291"/>
      <c r="E1692" s="117"/>
      <c r="F1692" s="325"/>
      <c r="G1692" s="325"/>
      <c r="H1692" s="325"/>
      <c r="I1692" s="325"/>
      <c r="J1692" s="325"/>
      <c r="K1692" s="325"/>
      <c r="L1692" s="341"/>
      <c r="M1692" s="354"/>
      <c r="N1692" s="375"/>
      <c r="O1692" s="384"/>
      <c r="P1692" s="43"/>
    </row>
    <row r="1693" spans="1:16" ht="15.75">
      <c r="A1693" s="290">
        <v>2</v>
      </c>
      <c r="B1693" s="291">
        <v>4</v>
      </c>
      <c r="C1693" s="291">
        <v>6</v>
      </c>
      <c r="D1693" s="291"/>
      <c r="E1693" s="964" t="s">
        <v>1080</v>
      </c>
      <c r="F1693" s="965"/>
      <c r="G1693" s="965"/>
      <c r="H1693" s="965"/>
      <c r="I1693" s="965"/>
      <c r="J1693" s="965"/>
      <c r="K1693" s="965"/>
      <c r="L1693" s="966"/>
      <c r="M1693" s="354">
        <f>M1694</f>
        <v>18185000</v>
      </c>
      <c r="N1693" s="375"/>
      <c r="O1693" s="384"/>
      <c r="P1693" s="43"/>
    </row>
    <row r="1694" spans="1:16" ht="15.75">
      <c r="A1694" s="290">
        <v>2</v>
      </c>
      <c r="B1694" s="291">
        <v>4</v>
      </c>
      <c r="C1694" s="291">
        <v>6</v>
      </c>
      <c r="D1694" s="291">
        <v>2</v>
      </c>
      <c r="E1694" s="117" t="s">
        <v>82</v>
      </c>
      <c r="F1694" s="325"/>
      <c r="G1694" s="325"/>
      <c r="H1694" s="325"/>
      <c r="I1694" s="325"/>
      <c r="J1694" s="325"/>
      <c r="K1694" s="325"/>
      <c r="L1694" s="341"/>
      <c r="M1694" s="354">
        <f>SUM(M1695:M1705)</f>
        <v>18185000</v>
      </c>
      <c r="N1694" s="375"/>
      <c r="O1694" s="384"/>
      <c r="P1694" s="43"/>
    </row>
    <row r="1695" spans="1:16" ht="15.75">
      <c r="A1695" s="290"/>
      <c r="B1695" s="291"/>
      <c r="C1695" s="291"/>
      <c r="D1695" s="291"/>
      <c r="E1695" s="117" t="s">
        <v>224</v>
      </c>
      <c r="F1695" s="325"/>
      <c r="G1695" s="325"/>
      <c r="H1695" s="325"/>
      <c r="I1695" s="325"/>
      <c r="J1695" s="325"/>
      <c r="K1695" s="325"/>
      <c r="L1695" s="341"/>
      <c r="M1695" s="354">
        <f>SUM(L1696:L1698)</f>
        <v>575000</v>
      </c>
      <c r="N1695" s="375"/>
      <c r="O1695" s="384"/>
      <c r="P1695" s="43"/>
    </row>
    <row r="1696" spans="1:16" ht="15.75">
      <c r="A1696" s="290"/>
      <c r="B1696" s="291"/>
      <c r="C1696" s="291"/>
      <c r="D1696" s="291"/>
      <c r="E1696" s="117" t="s">
        <v>479</v>
      </c>
      <c r="F1696" s="325"/>
      <c r="G1696" s="325">
        <v>1</v>
      </c>
      <c r="H1696" s="325" t="s">
        <v>50</v>
      </c>
      <c r="I1696" s="330">
        <v>150000</v>
      </c>
      <c r="J1696" s="325"/>
      <c r="K1696" s="325"/>
      <c r="L1696" s="341">
        <f>G1696*I1696</f>
        <v>150000</v>
      </c>
      <c r="M1696" s="354"/>
      <c r="N1696" s="375"/>
      <c r="O1696" s="384"/>
      <c r="P1696" s="43"/>
    </row>
    <row r="1697" spans="1:16" ht="15.75">
      <c r="A1697" s="290"/>
      <c r="B1697" s="291"/>
      <c r="C1697" s="291"/>
      <c r="D1697" s="291"/>
      <c r="E1697" s="117" t="s">
        <v>480</v>
      </c>
      <c r="F1697" s="325"/>
      <c r="G1697" s="325">
        <v>1</v>
      </c>
      <c r="H1697" s="325" t="s">
        <v>50</v>
      </c>
      <c r="I1697" s="330">
        <v>125000</v>
      </c>
      <c r="J1697" s="325"/>
      <c r="K1697" s="325"/>
      <c r="L1697" s="341">
        <f t="shared" ref="L1697:L1698" si="114">G1697*I1697</f>
        <v>125000</v>
      </c>
      <c r="M1697" s="354"/>
      <c r="N1697" s="375"/>
      <c r="O1697" s="384"/>
      <c r="P1697" s="43"/>
    </row>
    <row r="1698" spans="1:16" ht="15.75">
      <c r="A1698" s="290"/>
      <c r="B1698" s="291"/>
      <c r="C1698" s="291"/>
      <c r="D1698" s="291"/>
      <c r="E1698" s="117" t="s">
        <v>481</v>
      </c>
      <c r="F1698" s="325"/>
      <c r="G1698" s="325">
        <v>3</v>
      </c>
      <c r="H1698" s="325" t="s">
        <v>50</v>
      </c>
      <c r="I1698" s="330">
        <v>100000</v>
      </c>
      <c r="J1698" s="325"/>
      <c r="K1698" s="325"/>
      <c r="L1698" s="341">
        <f t="shared" si="114"/>
        <v>300000</v>
      </c>
      <c r="M1698" s="354"/>
      <c r="N1698" s="375"/>
      <c r="O1698" s="384"/>
      <c r="P1698" s="43"/>
    </row>
    <row r="1699" spans="1:16" ht="15.75">
      <c r="A1699" s="290"/>
      <c r="B1699" s="291"/>
      <c r="C1699" s="291"/>
      <c r="D1699" s="291"/>
      <c r="E1699" s="117" t="s">
        <v>131</v>
      </c>
      <c r="F1699" s="325"/>
      <c r="G1699" s="325">
        <v>4</v>
      </c>
      <c r="H1699" s="325" t="s">
        <v>50</v>
      </c>
      <c r="I1699" s="330"/>
      <c r="J1699" s="325">
        <v>2</v>
      </c>
      <c r="K1699" s="325" t="s">
        <v>50</v>
      </c>
      <c r="L1699" s="341">
        <v>150000</v>
      </c>
      <c r="M1699" s="354">
        <f>L1699*J1699*G1699</f>
        <v>1200000</v>
      </c>
      <c r="N1699" s="375"/>
      <c r="O1699" s="384"/>
      <c r="P1699" s="43"/>
    </row>
    <row r="1700" spans="1:16" ht="15.75">
      <c r="A1700" s="290"/>
      <c r="B1700" s="291"/>
      <c r="C1700" s="291"/>
      <c r="D1700" s="291"/>
      <c r="E1700" s="117" t="s">
        <v>130</v>
      </c>
      <c r="F1700" s="325"/>
      <c r="G1700" s="325">
        <v>4</v>
      </c>
      <c r="H1700" s="325" t="s">
        <v>50</v>
      </c>
      <c r="I1700" s="330"/>
      <c r="J1700" s="325">
        <v>36</v>
      </c>
      <c r="K1700" s="325" t="s">
        <v>50</v>
      </c>
      <c r="L1700" s="341">
        <v>20000</v>
      </c>
      <c r="M1700" s="354">
        <f t="shared" ref="M1700:M1703" si="115">L1700*J1700*G1700</f>
        <v>2880000</v>
      </c>
      <c r="N1700" s="375"/>
      <c r="O1700" s="384"/>
      <c r="P1700" s="43"/>
    </row>
    <row r="1701" spans="1:16" ht="15.75">
      <c r="A1701" s="290"/>
      <c r="B1701" s="291"/>
      <c r="C1701" s="291"/>
      <c r="D1701" s="291"/>
      <c r="E1701" s="117" t="s">
        <v>127</v>
      </c>
      <c r="F1701" s="325"/>
      <c r="G1701" s="325">
        <v>1</v>
      </c>
      <c r="H1701" s="325" t="s">
        <v>50</v>
      </c>
      <c r="I1701" s="325"/>
      <c r="J1701" s="325">
        <v>36</v>
      </c>
      <c r="K1701" s="325" t="s">
        <v>50</v>
      </c>
      <c r="L1701" s="341">
        <v>75000</v>
      </c>
      <c r="M1701" s="354">
        <f t="shared" si="115"/>
        <v>2700000</v>
      </c>
      <c r="N1701" s="375"/>
      <c r="O1701" s="384"/>
      <c r="P1701" s="43"/>
    </row>
    <row r="1702" spans="1:16" ht="15.75">
      <c r="A1702" s="290"/>
      <c r="B1702" s="291"/>
      <c r="C1702" s="291"/>
      <c r="D1702" s="291"/>
      <c r="E1702" s="117" t="s">
        <v>1074</v>
      </c>
      <c r="F1702" s="325"/>
      <c r="G1702" s="325">
        <v>4</v>
      </c>
      <c r="H1702" s="325" t="s">
        <v>50</v>
      </c>
      <c r="I1702" s="325"/>
      <c r="J1702" s="325">
        <v>45</v>
      </c>
      <c r="K1702" s="325" t="s">
        <v>50</v>
      </c>
      <c r="L1702" s="341">
        <v>28500</v>
      </c>
      <c r="M1702" s="354">
        <f t="shared" si="115"/>
        <v>5130000</v>
      </c>
      <c r="N1702" s="375"/>
      <c r="O1702" s="384"/>
      <c r="P1702" s="43"/>
    </row>
    <row r="1703" spans="1:16" ht="15.75">
      <c r="A1703" s="290"/>
      <c r="B1703" s="291"/>
      <c r="C1703" s="291"/>
      <c r="D1703" s="291"/>
      <c r="E1703" s="117" t="s">
        <v>1075</v>
      </c>
      <c r="F1703" s="325"/>
      <c r="G1703" s="325">
        <v>1</v>
      </c>
      <c r="H1703" s="325" t="s">
        <v>50</v>
      </c>
      <c r="I1703" s="325"/>
      <c r="J1703" s="325">
        <v>36</v>
      </c>
      <c r="K1703" s="325" t="s">
        <v>50</v>
      </c>
      <c r="L1703" s="341">
        <v>50000</v>
      </c>
      <c r="M1703" s="354">
        <f t="shared" si="115"/>
        <v>1800000</v>
      </c>
      <c r="N1703" s="375"/>
      <c r="O1703" s="384"/>
      <c r="P1703" s="43"/>
    </row>
    <row r="1704" spans="1:16" ht="15.75">
      <c r="A1704" s="290"/>
      <c r="B1704" s="291"/>
      <c r="C1704" s="291"/>
      <c r="D1704" s="291"/>
      <c r="E1704" s="117" t="s">
        <v>572</v>
      </c>
      <c r="F1704" s="325"/>
      <c r="G1704" s="325"/>
      <c r="H1704" s="325"/>
      <c r="I1704" s="325"/>
      <c r="J1704" s="325"/>
      <c r="K1704" s="325"/>
      <c r="L1704" s="341"/>
      <c r="M1704" s="354">
        <v>300000</v>
      </c>
      <c r="N1704" s="375"/>
      <c r="O1704" s="384"/>
      <c r="P1704" s="43"/>
    </row>
    <row r="1705" spans="1:16" ht="15.75">
      <c r="A1705" s="290"/>
      <c r="B1705" s="291"/>
      <c r="C1705" s="291"/>
      <c r="D1705" s="291"/>
      <c r="E1705" s="117" t="s">
        <v>571</v>
      </c>
      <c r="F1705" s="325"/>
      <c r="G1705" s="325">
        <v>1</v>
      </c>
      <c r="H1705" s="325" t="s">
        <v>50</v>
      </c>
      <c r="I1705" s="325"/>
      <c r="J1705" s="325">
        <v>36</v>
      </c>
      <c r="K1705" s="325" t="s">
        <v>50</v>
      </c>
      <c r="L1705" s="341">
        <v>100000</v>
      </c>
      <c r="M1705" s="354">
        <f>L1705*J1705*G1705</f>
        <v>3600000</v>
      </c>
      <c r="N1705" s="375"/>
      <c r="O1705" s="384"/>
      <c r="P1705" s="43"/>
    </row>
    <row r="1706" spans="1:16" ht="15.75">
      <c r="A1706" s="290"/>
      <c r="B1706" s="291"/>
      <c r="C1706" s="291"/>
      <c r="D1706" s="291"/>
      <c r="E1706" s="117"/>
      <c r="F1706" s="325"/>
      <c r="G1706" s="325"/>
      <c r="H1706" s="325"/>
      <c r="I1706" s="325"/>
      <c r="J1706" s="325"/>
      <c r="K1706" s="325"/>
      <c r="L1706" s="341"/>
      <c r="M1706" s="354"/>
      <c r="N1706" s="375"/>
      <c r="O1706" s="384"/>
      <c r="P1706" s="43"/>
    </row>
    <row r="1707" spans="1:16" ht="15.75">
      <c r="A1707" s="290"/>
      <c r="B1707" s="291"/>
      <c r="C1707" s="291"/>
      <c r="D1707" s="291"/>
      <c r="E1707" s="117"/>
      <c r="F1707" s="325"/>
      <c r="G1707" s="325"/>
      <c r="H1707" s="325"/>
      <c r="I1707" s="325"/>
      <c r="J1707" s="325"/>
      <c r="K1707" s="325"/>
      <c r="L1707" s="341"/>
      <c r="M1707" s="354"/>
      <c r="N1707" s="375"/>
      <c r="O1707" s="384"/>
      <c r="P1707" s="43"/>
    </row>
    <row r="1708" spans="1:16" ht="15.75">
      <c r="A1708" s="290">
        <v>2</v>
      </c>
      <c r="B1708" s="291">
        <v>4</v>
      </c>
      <c r="C1708" s="291">
        <v>7</v>
      </c>
      <c r="D1708" s="291"/>
      <c r="E1708" s="115" t="s">
        <v>589</v>
      </c>
      <c r="F1708" s="325"/>
      <c r="G1708" s="325"/>
      <c r="H1708" s="325"/>
      <c r="I1708" s="325"/>
      <c r="J1708" s="325"/>
      <c r="K1708" s="325"/>
      <c r="L1708" s="341"/>
      <c r="M1708" s="354"/>
      <c r="N1708" s="375"/>
      <c r="O1708" s="384"/>
      <c r="P1708" s="43"/>
    </row>
    <row r="1709" spans="1:16" ht="15.75">
      <c r="A1709" s="290">
        <v>2</v>
      </c>
      <c r="B1709" s="291">
        <v>4</v>
      </c>
      <c r="C1709" s="291">
        <v>7</v>
      </c>
      <c r="D1709" s="291">
        <v>2</v>
      </c>
      <c r="E1709" s="99" t="s">
        <v>82</v>
      </c>
      <c r="F1709" s="325"/>
      <c r="G1709" s="325"/>
      <c r="H1709" s="325"/>
      <c r="I1709" s="325"/>
      <c r="J1709" s="325"/>
      <c r="K1709" s="325"/>
      <c r="L1709" s="341"/>
      <c r="M1709" s="354">
        <f>SUM(M1710:M1718)</f>
        <v>13315000</v>
      </c>
      <c r="N1709" s="375"/>
      <c r="O1709" s="384"/>
      <c r="P1709" s="43"/>
    </row>
    <row r="1710" spans="1:16" ht="15.75">
      <c r="A1710" s="290"/>
      <c r="B1710" s="291"/>
      <c r="C1710" s="291"/>
      <c r="D1710" s="291"/>
      <c r="E1710" s="99" t="s">
        <v>236</v>
      </c>
      <c r="F1710" s="325"/>
      <c r="G1710" s="325"/>
      <c r="H1710" s="325"/>
      <c r="I1710" s="325"/>
      <c r="J1710" s="325"/>
      <c r="K1710" s="325"/>
      <c r="L1710" s="341"/>
      <c r="M1710" s="354">
        <f>SUM(L1711:L1713)</f>
        <v>575000</v>
      </c>
      <c r="N1710" s="375"/>
      <c r="O1710" s="384"/>
      <c r="P1710" s="43"/>
    </row>
    <row r="1711" spans="1:16" ht="15.75">
      <c r="A1711" s="290"/>
      <c r="B1711" s="291"/>
      <c r="C1711" s="291"/>
      <c r="D1711" s="291"/>
      <c r="E1711" s="293" t="s">
        <v>124</v>
      </c>
      <c r="F1711" s="325"/>
      <c r="G1711" s="325">
        <v>1</v>
      </c>
      <c r="H1711" s="325" t="s">
        <v>50</v>
      </c>
      <c r="I1711" s="330">
        <v>150000</v>
      </c>
      <c r="J1711" s="325"/>
      <c r="K1711" s="325"/>
      <c r="L1711" s="341">
        <f>G1711*I1711</f>
        <v>150000</v>
      </c>
      <c r="M1711" s="354"/>
      <c r="N1711" s="375"/>
      <c r="O1711" s="384"/>
      <c r="P1711" s="43"/>
    </row>
    <row r="1712" spans="1:16" ht="15.75">
      <c r="A1712" s="290"/>
      <c r="B1712" s="291"/>
      <c r="C1712" s="291"/>
      <c r="D1712" s="291"/>
      <c r="E1712" s="293" t="s">
        <v>125</v>
      </c>
      <c r="F1712" s="325"/>
      <c r="G1712" s="325">
        <v>1</v>
      </c>
      <c r="H1712" s="325" t="s">
        <v>50</v>
      </c>
      <c r="I1712" s="330">
        <v>125000</v>
      </c>
      <c r="J1712" s="325"/>
      <c r="K1712" s="325"/>
      <c r="L1712" s="341">
        <f t="shared" ref="L1712:L1713" si="116">G1712*I1712</f>
        <v>125000</v>
      </c>
      <c r="M1712" s="354"/>
      <c r="N1712" s="375"/>
      <c r="O1712" s="384"/>
      <c r="P1712" s="43"/>
    </row>
    <row r="1713" spans="1:16" ht="15.75">
      <c r="A1713" s="290"/>
      <c r="B1713" s="291"/>
      <c r="C1713" s="291"/>
      <c r="D1713" s="291"/>
      <c r="E1713" s="293" t="s">
        <v>126</v>
      </c>
      <c r="F1713" s="325"/>
      <c r="G1713" s="325">
        <v>3</v>
      </c>
      <c r="H1713" s="325" t="s">
        <v>50</v>
      </c>
      <c r="I1713" s="330">
        <v>100000</v>
      </c>
      <c r="J1713" s="325"/>
      <c r="K1713" s="325"/>
      <c r="L1713" s="341">
        <f t="shared" si="116"/>
        <v>300000</v>
      </c>
      <c r="M1713" s="354"/>
      <c r="N1713" s="375"/>
      <c r="O1713" s="384"/>
      <c r="P1713" s="43"/>
    </row>
    <row r="1714" spans="1:16" ht="15.75">
      <c r="A1714" s="290"/>
      <c r="B1714" s="291"/>
      <c r="C1714" s="291"/>
      <c r="D1714" s="291"/>
      <c r="E1714" s="294" t="s">
        <v>131</v>
      </c>
      <c r="F1714" s="325"/>
      <c r="G1714" s="325">
        <v>2</v>
      </c>
      <c r="H1714" s="325" t="s">
        <v>50</v>
      </c>
      <c r="I1714" s="325"/>
      <c r="J1714" s="325">
        <v>2</v>
      </c>
      <c r="K1714" s="325" t="s">
        <v>50</v>
      </c>
      <c r="L1714" s="341">
        <v>200000</v>
      </c>
      <c r="M1714" s="354">
        <f>L1714*J1714*G1714</f>
        <v>800000</v>
      </c>
      <c r="N1714" s="375"/>
      <c r="O1714" s="384"/>
      <c r="P1714" s="43"/>
    </row>
    <row r="1715" spans="1:16" ht="15.75">
      <c r="A1715" s="290"/>
      <c r="B1715" s="291"/>
      <c r="C1715" s="291"/>
      <c r="D1715" s="291"/>
      <c r="E1715" s="294" t="s">
        <v>130</v>
      </c>
      <c r="F1715" s="325"/>
      <c r="G1715" s="325">
        <v>2</v>
      </c>
      <c r="H1715" s="325" t="s">
        <v>50</v>
      </c>
      <c r="I1715" s="325"/>
      <c r="J1715" s="325">
        <v>126</v>
      </c>
      <c r="K1715" s="325" t="s">
        <v>50</v>
      </c>
      <c r="L1715" s="341">
        <v>20000</v>
      </c>
      <c r="M1715" s="354">
        <f>L1715*J1715*G1715</f>
        <v>5040000</v>
      </c>
      <c r="N1715" s="375"/>
      <c r="O1715" s="384"/>
      <c r="P1715" s="43"/>
    </row>
    <row r="1716" spans="1:16" ht="15.75">
      <c r="A1716" s="290"/>
      <c r="B1716" s="291"/>
      <c r="C1716" s="291"/>
      <c r="D1716" s="291"/>
      <c r="E1716" s="117" t="s">
        <v>127</v>
      </c>
      <c r="F1716" s="325"/>
      <c r="G1716" s="325">
        <v>2</v>
      </c>
      <c r="H1716" s="325" t="s">
        <v>50</v>
      </c>
      <c r="I1716" s="325"/>
      <c r="J1716" s="325">
        <v>1</v>
      </c>
      <c r="K1716" s="325"/>
      <c r="L1716" s="341">
        <v>350000</v>
      </c>
      <c r="M1716" s="354">
        <f t="shared" ref="M1716:M1718" si="117">L1716*J1716*G1716</f>
        <v>700000</v>
      </c>
      <c r="N1716" s="375"/>
      <c r="O1716" s="384"/>
      <c r="P1716" s="43"/>
    </row>
    <row r="1717" spans="1:16" ht="15.75">
      <c r="A1717" s="290"/>
      <c r="B1717" s="291"/>
      <c r="C1717" s="291"/>
      <c r="D1717" s="291"/>
      <c r="E1717" s="117" t="s">
        <v>225</v>
      </c>
      <c r="F1717" s="325"/>
      <c r="G1717" s="325">
        <v>2</v>
      </c>
      <c r="H1717" s="325" t="s">
        <v>50</v>
      </c>
      <c r="I1717" s="325"/>
      <c r="J1717" s="325">
        <v>140</v>
      </c>
      <c r="K1717" s="325" t="s">
        <v>50</v>
      </c>
      <c r="L1717" s="341">
        <v>20000</v>
      </c>
      <c r="M1717" s="354">
        <f t="shared" si="117"/>
        <v>5600000</v>
      </c>
      <c r="N1717" s="375"/>
      <c r="O1717" s="384"/>
      <c r="P1717" s="43"/>
    </row>
    <row r="1718" spans="1:16" ht="15.75">
      <c r="A1718" s="290"/>
      <c r="B1718" s="291"/>
      <c r="C1718" s="291"/>
      <c r="D1718" s="291"/>
      <c r="E1718" s="117" t="s">
        <v>128</v>
      </c>
      <c r="F1718" s="325"/>
      <c r="G1718" s="325">
        <v>2</v>
      </c>
      <c r="H1718" s="325" t="s">
        <v>50</v>
      </c>
      <c r="I1718" s="325"/>
      <c r="J1718" s="325">
        <v>1</v>
      </c>
      <c r="K1718" s="325"/>
      <c r="L1718" s="341">
        <v>300000</v>
      </c>
      <c r="M1718" s="354">
        <f t="shared" si="117"/>
        <v>600000</v>
      </c>
      <c r="N1718" s="375"/>
      <c r="O1718" s="384"/>
      <c r="P1718" s="43"/>
    </row>
    <row r="1719" spans="1:16" ht="15.75">
      <c r="A1719" s="290"/>
      <c r="B1719" s="291"/>
      <c r="C1719" s="291"/>
      <c r="D1719" s="291"/>
      <c r="E1719" s="117"/>
      <c r="F1719" s="325"/>
      <c r="G1719" s="325"/>
      <c r="H1719" s="325"/>
      <c r="I1719" s="325"/>
      <c r="J1719" s="325"/>
      <c r="K1719" s="325"/>
      <c r="L1719" s="341"/>
      <c r="M1719" s="354"/>
      <c r="N1719" s="375"/>
      <c r="O1719" s="384"/>
      <c r="P1719" s="43"/>
    </row>
    <row r="1720" spans="1:16" ht="15.75">
      <c r="A1720" s="290"/>
      <c r="B1720" s="291"/>
      <c r="C1720" s="291"/>
      <c r="D1720" s="291"/>
      <c r="E1720" s="117"/>
      <c r="F1720" s="325"/>
      <c r="G1720" s="325"/>
      <c r="H1720" s="325"/>
      <c r="I1720" s="325"/>
      <c r="J1720" s="325"/>
      <c r="K1720" s="325"/>
      <c r="L1720" s="341"/>
      <c r="M1720" s="354"/>
      <c r="N1720" s="375"/>
      <c r="O1720" s="384"/>
      <c r="P1720" s="43"/>
    </row>
    <row r="1721" spans="1:16" ht="15.75">
      <c r="A1721" s="290">
        <v>2</v>
      </c>
      <c r="B1721" s="291">
        <v>4</v>
      </c>
      <c r="C1721" s="291">
        <v>8</v>
      </c>
      <c r="D1721" s="291"/>
      <c r="E1721" s="115" t="s">
        <v>601</v>
      </c>
      <c r="F1721" s="325"/>
      <c r="G1721" s="325"/>
      <c r="H1721" s="325"/>
      <c r="I1721" s="325"/>
      <c r="J1721" s="325"/>
      <c r="K1721" s="325"/>
      <c r="L1721" s="341"/>
      <c r="M1721" s="354">
        <f>M1722</f>
        <v>5265000</v>
      </c>
      <c r="N1721" s="375"/>
      <c r="O1721" s="384"/>
      <c r="P1721" s="43"/>
    </row>
    <row r="1722" spans="1:16" ht="15.75">
      <c r="A1722" s="290">
        <v>2</v>
      </c>
      <c r="B1722" s="291">
        <v>4</v>
      </c>
      <c r="C1722" s="291">
        <v>8</v>
      </c>
      <c r="D1722" s="291">
        <v>2</v>
      </c>
      <c r="E1722" s="117" t="s">
        <v>82</v>
      </c>
      <c r="F1722" s="325"/>
      <c r="G1722" s="325"/>
      <c r="H1722" s="325"/>
      <c r="I1722" s="325"/>
      <c r="J1722" s="325"/>
      <c r="K1722" s="325"/>
      <c r="L1722" s="341"/>
      <c r="M1722" s="354">
        <f>SUM(M1723:M1732)</f>
        <v>5265000</v>
      </c>
      <c r="N1722" s="375"/>
      <c r="O1722" s="384"/>
      <c r="P1722" s="43"/>
    </row>
    <row r="1723" spans="1:16" ht="15.75">
      <c r="A1723" s="290"/>
      <c r="B1723" s="291"/>
      <c r="C1723" s="291"/>
      <c r="D1723" s="291"/>
      <c r="E1723" s="117" t="s">
        <v>224</v>
      </c>
      <c r="F1723" s="325"/>
      <c r="G1723" s="325"/>
      <c r="H1723" s="325"/>
      <c r="I1723" s="325"/>
      <c r="J1723" s="325"/>
      <c r="K1723" s="325"/>
      <c r="L1723" s="341"/>
      <c r="M1723" s="354">
        <f>SUM(L1724:L1726)</f>
        <v>575000</v>
      </c>
      <c r="N1723" s="375"/>
      <c r="O1723" s="384"/>
      <c r="P1723" s="43"/>
    </row>
    <row r="1724" spans="1:16" ht="15.75">
      <c r="A1724" s="290"/>
      <c r="B1724" s="291"/>
      <c r="C1724" s="291"/>
      <c r="D1724" s="291"/>
      <c r="E1724" s="117" t="s">
        <v>479</v>
      </c>
      <c r="F1724" s="325"/>
      <c r="G1724" s="325">
        <v>1</v>
      </c>
      <c r="H1724" s="325" t="s">
        <v>50</v>
      </c>
      <c r="I1724" s="325">
        <v>150000</v>
      </c>
      <c r="J1724" s="325"/>
      <c r="K1724" s="325"/>
      <c r="L1724" s="341">
        <f>G1724*I1724</f>
        <v>150000</v>
      </c>
      <c r="M1724" s="354"/>
      <c r="N1724" s="375"/>
      <c r="O1724" s="384"/>
      <c r="P1724" s="43"/>
    </row>
    <row r="1725" spans="1:16" ht="15.75">
      <c r="A1725" s="290"/>
      <c r="B1725" s="291"/>
      <c r="C1725" s="291"/>
      <c r="D1725" s="291"/>
      <c r="E1725" s="117" t="s">
        <v>480</v>
      </c>
      <c r="F1725" s="325"/>
      <c r="G1725" s="325">
        <v>1</v>
      </c>
      <c r="H1725" s="325" t="s">
        <v>50</v>
      </c>
      <c r="I1725" s="325">
        <v>125000</v>
      </c>
      <c r="J1725" s="325"/>
      <c r="K1725" s="325"/>
      <c r="L1725" s="341">
        <f t="shared" ref="L1725:L1726" si="118">G1725*I1725</f>
        <v>125000</v>
      </c>
      <c r="M1725" s="354"/>
      <c r="N1725" s="375"/>
      <c r="O1725" s="384"/>
      <c r="P1725" s="43"/>
    </row>
    <row r="1726" spans="1:16" ht="15.75">
      <c r="A1726" s="290"/>
      <c r="B1726" s="291"/>
      <c r="C1726" s="291"/>
      <c r="D1726" s="291"/>
      <c r="E1726" s="117" t="s">
        <v>481</v>
      </c>
      <c r="F1726" s="325"/>
      <c r="G1726" s="325">
        <v>3</v>
      </c>
      <c r="H1726" s="325" t="s">
        <v>50</v>
      </c>
      <c r="I1726" s="325">
        <v>100000</v>
      </c>
      <c r="J1726" s="325"/>
      <c r="K1726" s="325"/>
      <c r="L1726" s="341">
        <f t="shared" si="118"/>
        <v>300000</v>
      </c>
      <c r="M1726" s="354"/>
      <c r="N1726" s="375"/>
      <c r="O1726" s="384"/>
      <c r="P1726" s="43"/>
    </row>
    <row r="1727" spans="1:16" ht="15.75">
      <c r="A1727" s="290"/>
      <c r="B1727" s="291"/>
      <c r="C1727" s="291"/>
      <c r="D1727" s="291"/>
      <c r="E1727" s="117" t="s">
        <v>131</v>
      </c>
      <c r="F1727" s="325"/>
      <c r="G1727" s="325"/>
      <c r="H1727" s="325"/>
      <c r="I1727" s="325"/>
      <c r="J1727" s="325">
        <v>2</v>
      </c>
      <c r="K1727" s="325" t="s">
        <v>50</v>
      </c>
      <c r="L1727" s="341">
        <v>100000</v>
      </c>
      <c r="M1727" s="354">
        <f>J1727*L1727</f>
        <v>200000</v>
      </c>
      <c r="N1727" s="375"/>
      <c r="O1727" s="384"/>
      <c r="P1727" s="43"/>
    </row>
    <row r="1728" spans="1:16" ht="15.75">
      <c r="A1728" s="290"/>
      <c r="B1728" s="291"/>
      <c r="C1728" s="291"/>
      <c r="D1728" s="291"/>
      <c r="E1728" s="117" t="s">
        <v>130</v>
      </c>
      <c r="F1728" s="325"/>
      <c r="G1728" s="325"/>
      <c r="H1728" s="325"/>
      <c r="I1728" s="325"/>
      <c r="J1728" s="325">
        <v>92</v>
      </c>
      <c r="K1728" s="325" t="s">
        <v>50</v>
      </c>
      <c r="L1728" s="341">
        <v>20000</v>
      </c>
      <c r="M1728" s="354">
        <f>J1728*L1728</f>
        <v>1840000</v>
      </c>
      <c r="N1728" s="375"/>
      <c r="O1728" s="384"/>
      <c r="P1728" s="43"/>
    </row>
    <row r="1729" spans="1:16" ht="15.75">
      <c r="A1729" s="290"/>
      <c r="B1729" s="291"/>
      <c r="C1729" s="291"/>
      <c r="D1729" s="291"/>
      <c r="E1729" s="117" t="s">
        <v>127</v>
      </c>
      <c r="F1729" s="325"/>
      <c r="G1729" s="325"/>
      <c r="H1729" s="325"/>
      <c r="I1729" s="325"/>
      <c r="J1729" s="325"/>
      <c r="K1729" s="325"/>
      <c r="L1729" s="341"/>
      <c r="M1729" s="354">
        <v>500000</v>
      </c>
      <c r="N1729" s="375"/>
      <c r="O1729" s="384"/>
      <c r="P1729" s="43"/>
    </row>
    <row r="1730" spans="1:16" ht="15.75">
      <c r="A1730" s="290"/>
      <c r="B1730" s="291"/>
      <c r="C1730" s="291"/>
      <c r="D1730" s="291"/>
      <c r="E1730" s="117" t="s">
        <v>225</v>
      </c>
      <c r="F1730" s="325"/>
      <c r="G1730" s="325"/>
      <c r="H1730" s="325"/>
      <c r="I1730" s="325"/>
      <c r="J1730" s="325">
        <v>100</v>
      </c>
      <c r="K1730" s="325" t="s">
        <v>50</v>
      </c>
      <c r="L1730" s="341">
        <v>20000</v>
      </c>
      <c r="M1730" s="354">
        <f>J1730*L1730</f>
        <v>2000000</v>
      </c>
      <c r="N1730" s="375"/>
      <c r="O1730" s="384"/>
      <c r="P1730" s="43"/>
    </row>
    <row r="1731" spans="1:16" ht="15.75">
      <c r="A1731" s="290"/>
      <c r="B1731" s="291"/>
      <c r="C1731" s="291"/>
      <c r="D1731" s="291"/>
      <c r="E1731" s="117" t="s">
        <v>128</v>
      </c>
      <c r="F1731" s="325"/>
      <c r="G1731" s="325"/>
      <c r="H1731" s="325"/>
      <c r="I1731" s="325"/>
      <c r="J1731" s="325"/>
      <c r="K1731" s="325"/>
      <c r="L1731" s="341"/>
      <c r="M1731" s="354">
        <v>150000</v>
      </c>
      <c r="N1731" s="375"/>
      <c r="O1731" s="384"/>
      <c r="P1731" s="43"/>
    </row>
    <row r="1732" spans="1:16" ht="15.75">
      <c r="A1732" s="290"/>
      <c r="B1732" s="291"/>
      <c r="C1732" s="291"/>
      <c r="D1732" s="291"/>
      <c r="E1732" s="117"/>
      <c r="F1732" s="325"/>
      <c r="G1732" s="325"/>
      <c r="H1732" s="325"/>
      <c r="I1732" s="325"/>
      <c r="J1732" s="325"/>
      <c r="K1732" s="325"/>
      <c r="L1732" s="341"/>
      <c r="M1732" s="354"/>
      <c r="N1732" s="375"/>
      <c r="O1732" s="384"/>
      <c r="P1732" s="43"/>
    </row>
    <row r="1733" spans="1:16" ht="15.75">
      <c r="A1733" s="290"/>
      <c r="B1733" s="291"/>
      <c r="C1733" s="291"/>
      <c r="D1733" s="291"/>
      <c r="E1733" s="117"/>
      <c r="F1733" s="325"/>
      <c r="G1733" s="325"/>
      <c r="H1733" s="325"/>
      <c r="I1733" s="325"/>
      <c r="J1733" s="325"/>
      <c r="K1733" s="325"/>
      <c r="L1733" s="341"/>
      <c r="M1733" s="354"/>
      <c r="N1733" s="375"/>
      <c r="O1733" s="384"/>
      <c r="P1733" s="43"/>
    </row>
    <row r="1734" spans="1:16" ht="15.75">
      <c r="A1734" s="290">
        <v>2</v>
      </c>
      <c r="B1734" s="291">
        <v>4</v>
      </c>
      <c r="C1734" s="291">
        <v>9</v>
      </c>
      <c r="D1734" s="291"/>
      <c r="E1734" s="115" t="s">
        <v>992</v>
      </c>
      <c r="F1734" s="325"/>
      <c r="G1734" s="325"/>
      <c r="H1734" s="325"/>
      <c r="I1734" s="325"/>
      <c r="J1734" s="325"/>
      <c r="K1734" s="325"/>
      <c r="L1734" s="341"/>
      <c r="M1734" s="354">
        <f>M1735</f>
        <v>7925000</v>
      </c>
      <c r="N1734" s="375"/>
      <c r="O1734" s="384"/>
      <c r="P1734" s="43"/>
    </row>
    <row r="1735" spans="1:16" ht="15.75">
      <c r="A1735" s="290">
        <v>2</v>
      </c>
      <c r="B1735" s="291">
        <v>4</v>
      </c>
      <c r="C1735" s="291">
        <v>9</v>
      </c>
      <c r="D1735" s="291">
        <v>2</v>
      </c>
      <c r="E1735" s="117" t="s">
        <v>82</v>
      </c>
      <c r="F1735" s="325"/>
      <c r="G1735" s="325"/>
      <c r="H1735" s="325"/>
      <c r="I1735" s="325"/>
      <c r="J1735" s="325"/>
      <c r="K1735" s="325"/>
      <c r="L1735" s="341"/>
      <c r="M1735" s="354">
        <f>SUM(M1736:M1743)</f>
        <v>7925000</v>
      </c>
      <c r="N1735" s="375"/>
      <c r="O1735" s="384"/>
      <c r="P1735" s="43"/>
    </row>
    <row r="1736" spans="1:16" ht="15.75">
      <c r="A1736" s="290"/>
      <c r="B1736" s="291"/>
      <c r="C1736" s="291"/>
      <c r="D1736" s="291"/>
      <c r="E1736" s="117" t="s">
        <v>236</v>
      </c>
      <c r="F1736" s="325"/>
      <c r="G1736" s="325"/>
      <c r="H1736" s="325"/>
      <c r="I1736" s="325"/>
      <c r="J1736" s="325"/>
      <c r="K1736" s="325"/>
      <c r="L1736" s="341"/>
      <c r="M1736" s="354">
        <f>SUM(L1737:L1739)</f>
        <v>575000</v>
      </c>
      <c r="N1736" s="375"/>
      <c r="O1736" s="384"/>
      <c r="P1736" s="43"/>
    </row>
    <row r="1737" spans="1:16" ht="15.75">
      <c r="A1737" s="290"/>
      <c r="B1737" s="291"/>
      <c r="C1737" s="291"/>
      <c r="D1737" s="291"/>
      <c r="E1737" s="117" t="s">
        <v>479</v>
      </c>
      <c r="F1737" s="325"/>
      <c r="G1737" s="325">
        <v>1</v>
      </c>
      <c r="H1737" s="325" t="s">
        <v>50</v>
      </c>
      <c r="I1737" s="330">
        <v>150000</v>
      </c>
      <c r="J1737" s="325"/>
      <c r="K1737" s="325"/>
      <c r="L1737" s="341">
        <f>G1737*I1737</f>
        <v>150000</v>
      </c>
      <c r="M1737" s="354"/>
      <c r="N1737" s="375"/>
      <c r="O1737" s="384"/>
      <c r="P1737" s="43"/>
    </row>
    <row r="1738" spans="1:16" ht="15.75">
      <c r="A1738" s="290"/>
      <c r="B1738" s="291"/>
      <c r="C1738" s="291"/>
      <c r="D1738" s="291"/>
      <c r="E1738" s="117" t="s">
        <v>480</v>
      </c>
      <c r="F1738" s="325"/>
      <c r="G1738" s="325">
        <v>1</v>
      </c>
      <c r="H1738" s="325" t="s">
        <v>50</v>
      </c>
      <c r="I1738" s="330">
        <v>125000</v>
      </c>
      <c r="J1738" s="325"/>
      <c r="K1738" s="325"/>
      <c r="L1738" s="341">
        <f t="shared" ref="L1738:L1739" si="119">G1738*I1738</f>
        <v>125000</v>
      </c>
      <c r="M1738" s="354"/>
      <c r="N1738" s="375"/>
      <c r="O1738" s="384"/>
      <c r="P1738" s="43"/>
    </row>
    <row r="1739" spans="1:16" ht="15.75">
      <c r="A1739" s="290"/>
      <c r="B1739" s="291"/>
      <c r="C1739" s="291"/>
      <c r="D1739" s="291"/>
      <c r="E1739" s="117" t="s">
        <v>481</v>
      </c>
      <c r="F1739" s="325"/>
      <c r="G1739" s="325">
        <v>3</v>
      </c>
      <c r="H1739" s="325" t="s">
        <v>50</v>
      </c>
      <c r="I1739" s="330">
        <v>100000</v>
      </c>
      <c r="J1739" s="325"/>
      <c r="K1739" s="325"/>
      <c r="L1739" s="341">
        <f t="shared" si="119"/>
        <v>300000</v>
      </c>
      <c r="M1739" s="354"/>
      <c r="N1739" s="375"/>
      <c r="O1739" s="384"/>
      <c r="P1739" s="43"/>
    </row>
    <row r="1740" spans="1:16" ht="15.75">
      <c r="A1740" s="290"/>
      <c r="B1740" s="291"/>
      <c r="C1740" s="291"/>
      <c r="D1740" s="291"/>
      <c r="E1740" s="117" t="s">
        <v>127</v>
      </c>
      <c r="F1740" s="325"/>
      <c r="G1740" s="325"/>
      <c r="H1740" s="325"/>
      <c r="I1740" s="325"/>
      <c r="J1740" s="325"/>
      <c r="K1740" s="325"/>
      <c r="L1740" s="341"/>
      <c r="M1740" s="354">
        <v>200000</v>
      </c>
      <c r="N1740" s="375"/>
      <c r="O1740" s="384"/>
      <c r="P1740" s="43"/>
    </row>
    <row r="1741" spans="1:16" ht="15.75">
      <c r="A1741" s="290"/>
      <c r="B1741" s="291"/>
      <c r="C1741" s="291"/>
      <c r="D1741" s="291"/>
      <c r="E1741" s="117" t="s">
        <v>603</v>
      </c>
      <c r="F1741" s="325"/>
      <c r="G1741" s="325"/>
      <c r="H1741" s="325"/>
      <c r="I1741" s="325"/>
      <c r="J1741" s="325">
        <v>35</v>
      </c>
      <c r="K1741" s="325" t="s">
        <v>50</v>
      </c>
      <c r="L1741" s="341">
        <v>20000</v>
      </c>
      <c r="M1741" s="354">
        <f>J1741*L1741</f>
        <v>700000</v>
      </c>
      <c r="N1741" s="375"/>
      <c r="O1741" s="384"/>
      <c r="P1741" s="43"/>
    </row>
    <row r="1742" spans="1:16" ht="15.75">
      <c r="A1742" s="290"/>
      <c r="B1742" s="291"/>
      <c r="C1742" s="291"/>
      <c r="D1742" s="291"/>
      <c r="E1742" s="117" t="s">
        <v>570</v>
      </c>
      <c r="F1742" s="325"/>
      <c r="G1742" s="325"/>
      <c r="H1742" s="325"/>
      <c r="I1742" s="325"/>
      <c r="J1742" s="325">
        <v>25</v>
      </c>
      <c r="K1742" s="325" t="s">
        <v>50</v>
      </c>
      <c r="L1742" s="341">
        <v>250000</v>
      </c>
      <c r="M1742" s="354">
        <f>J1742*L1742</f>
        <v>6250000</v>
      </c>
      <c r="N1742" s="375"/>
      <c r="O1742" s="384"/>
      <c r="P1742" s="43"/>
    </row>
    <row r="1743" spans="1:16" ht="15.75">
      <c r="A1743" s="290"/>
      <c r="B1743" s="291"/>
      <c r="C1743" s="291"/>
      <c r="D1743" s="291"/>
      <c r="E1743" s="117" t="s">
        <v>609</v>
      </c>
      <c r="F1743" s="325"/>
      <c r="G1743" s="325"/>
      <c r="H1743" s="325"/>
      <c r="I1743" s="325"/>
      <c r="J1743" s="325"/>
      <c r="K1743" s="325"/>
      <c r="L1743" s="341"/>
      <c r="M1743" s="354">
        <v>200000</v>
      </c>
      <c r="N1743" s="375"/>
      <c r="O1743" s="384"/>
      <c r="P1743" s="43"/>
    </row>
    <row r="1744" spans="1:16" ht="15.75">
      <c r="A1744" s="290"/>
      <c r="B1744" s="291"/>
      <c r="C1744" s="291"/>
      <c r="D1744" s="291"/>
      <c r="E1744" s="117"/>
      <c r="F1744" s="325"/>
      <c r="G1744" s="325"/>
      <c r="H1744" s="325"/>
      <c r="I1744" s="325"/>
      <c r="J1744" s="325"/>
      <c r="K1744" s="325"/>
      <c r="L1744" s="341"/>
      <c r="M1744" s="354"/>
      <c r="N1744" s="375"/>
      <c r="O1744" s="384"/>
      <c r="P1744" s="43"/>
    </row>
    <row r="1745" spans="1:16" ht="15.75">
      <c r="A1745" s="290"/>
      <c r="B1745" s="291"/>
      <c r="C1745" s="291"/>
      <c r="D1745" s="291"/>
      <c r="E1745" s="117"/>
      <c r="F1745" s="325"/>
      <c r="G1745" s="325"/>
      <c r="H1745" s="325"/>
      <c r="I1745" s="325"/>
      <c r="J1745" s="325"/>
      <c r="K1745" s="325"/>
      <c r="L1745" s="341"/>
      <c r="M1745" s="354"/>
      <c r="N1745" s="375"/>
      <c r="O1745" s="384"/>
      <c r="P1745" s="43"/>
    </row>
    <row r="1746" spans="1:16" ht="15.75">
      <c r="A1746" s="290">
        <v>2</v>
      </c>
      <c r="B1746" s="291">
        <v>4</v>
      </c>
      <c r="C1746" s="291">
        <v>10</v>
      </c>
      <c r="D1746" s="291"/>
      <c r="E1746" s="964" t="s">
        <v>993</v>
      </c>
      <c r="F1746" s="965"/>
      <c r="G1746" s="965"/>
      <c r="H1746" s="965"/>
      <c r="I1746" s="965"/>
      <c r="J1746" s="965"/>
      <c r="K1746" s="965"/>
      <c r="L1746" s="966"/>
      <c r="M1746" s="354">
        <f>M1747</f>
        <v>8625000</v>
      </c>
      <c r="N1746" s="375">
        <f>N1747</f>
        <v>8625000</v>
      </c>
      <c r="O1746" s="384"/>
      <c r="P1746" s="43"/>
    </row>
    <row r="1747" spans="1:16" ht="15.75">
      <c r="A1747" s="290">
        <v>2</v>
      </c>
      <c r="B1747" s="291">
        <v>4</v>
      </c>
      <c r="C1747" s="291">
        <v>10</v>
      </c>
      <c r="D1747" s="291">
        <v>2</v>
      </c>
      <c r="E1747" s="117" t="s">
        <v>82</v>
      </c>
      <c r="F1747" s="325"/>
      <c r="G1747" s="325"/>
      <c r="H1747" s="325"/>
      <c r="I1747" s="325"/>
      <c r="J1747" s="325"/>
      <c r="K1747" s="325"/>
      <c r="L1747" s="341"/>
      <c r="M1747" s="354">
        <f>SUM(M1748:M1760)</f>
        <v>8625000</v>
      </c>
      <c r="N1747" s="375">
        <f>SUM(N1748:N1760)</f>
        <v>8625000</v>
      </c>
      <c r="O1747" s="384"/>
      <c r="P1747" s="43"/>
    </row>
    <row r="1748" spans="1:16" ht="15.75">
      <c r="A1748" s="290"/>
      <c r="B1748" s="291"/>
      <c r="C1748" s="291"/>
      <c r="D1748" s="291"/>
      <c r="E1748" s="117" t="s">
        <v>236</v>
      </c>
      <c r="F1748" s="325"/>
      <c r="G1748" s="325"/>
      <c r="H1748" s="325"/>
      <c r="I1748" s="325"/>
      <c r="J1748" s="325"/>
      <c r="K1748" s="325"/>
      <c r="L1748" s="341"/>
      <c r="M1748" s="354">
        <f>SUM(L1749:L1751)</f>
        <v>775000</v>
      </c>
      <c r="N1748" s="375">
        <f>M1748</f>
        <v>775000</v>
      </c>
      <c r="O1748" s="384"/>
      <c r="P1748" s="43"/>
    </row>
    <row r="1749" spans="1:16" ht="15.75">
      <c r="A1749" s="290"/>
      <c r="B1749" s="291"/>
      <c r="C1749" s="291"/>
      <c r="D1749" s="291"/>
      <c r="E1749" s="117" t="s">
        <v>479</v>
      </c>
      <c r="F1749" s="325"/>
      <c r="G1749" s="325">
        <v>1</v>
      </c>
      <c r="H1749" s="325" t="s">
        <v>50</v>
      </c>
      <c r="I1749" s="333">
        <v>150000</v>
      </c>
      <c r="J1749" s="325"/>
      <c r="K1749" s="325"/>
      <c r="L1749" s="341">
        <f>G1749*I1749</f>
        <v>150000</v>
      </c>
      <c r="M1749" s="354"/>
      <c r="N1749" s="375">
        <f t="shared" ref="N1749:N1760" si="120">M1749</f>
        <v>0</v>
      </c>
      <c r="O1749" s="384"/>
      <c r="P1749" s="43"/>
    </row>
    <row r="1750" spans="1:16" ht="15.75">
      <c r="A1750" s="290"/>
      <c r="B1750" s="291"/>
      <c r="C1750" s="291"/>
      <c r="D1750" s="291"/>
      <c r="E1750" s="117" t="s">
        <v>480</v>
      </c>
      <c r="F1750" s="325"/>
      <c r="G1750" s="325">
        <v>1</v>
      </c>
      <c r="H1750" s="325" t="s">
        <v>50</v>
      </c>
      <c r="I1750" s="333">
        <v>125000</v>
      </c>
      <c r="J1750" s="325"/>
      <c r="K1750" s="325"/>
      <c r="L1750" s="341">
        <f t="shared" ref="L1750:L1751" si="121">G1750*I1750</f>
        <v>125000</v>
      </c>
      <c r="M1750" s="354"/>
      <c r="N1750" s="375">
        <f t="shared" si="120"/>
        <v>0</v>
      </c>
      <c r="O1750" s="384"/>
      <c r="P1750" s="43"/>
    </row>
    <row r="1751" spans="1:16" ht="15.75">
      <c r="A1751" s="290"/>
      <c r="B1751" s="291"/>
      <c r="C1751" s="291"/>
      <c r="D1751" s="291"/>
      <c r="E1751" s="117" t="s">
        <v>481</v>
      </c>
      <c r="F1751" s="325"/>
      <c r="G1751" s="325">
        <v>5</v>
      </c>
      <c r="H1751" s="325" t="s">
        <v>50</v>
      </c>
      <c r="I1751" s="333">
        <v>100000</v>
      </c>
      <c r="J1751" s="325"/>
      <c r="K1751" s="325"/>
      <c r="L1751" s="341">
        <f t="shared" si="121"/>
        <v>500000</v>
      </c>
      <c r="M1751" s="354"/>
      <c r="N1751" s="375">
        <f t="shared" si="120"/>
        <v>0</v>
      </c>
      <c r="O1751" s="384"/>
      <c r="P1751" s="43"/>
    </row>
    <row r="1752" spans="1:16" ht="15.75">
      <c r="A1752" s="290"/>
      <c r="B1752" s="291"/>
      <c r="C1752" s="291"/>
      <c r="D1752" s="291"/>
      <c r="E1752" s="117" t="s">
        <v>131</v>
      </c>
      <c r="F1752" s="325"/>
      <c r="G1752" s="325"/>
      <c r="H1752" s="325"/>
      <c r="I1752" s="333"/>
      <c r="J1752" s="325">
        <v>2</v>
      </c>
      <c r="K1752" s="325" t="s">
        <v>50</v>
      </c>
      <c r="L1752" s="341">
        <v>200000</v>
      </c>
      <c r="M1752" s="354">
        <f>J1752*L1752</f>
        <v>400000</v>
      </c>
      <c r="N1752" s="375">
        <f t="shared" si="120"/>
        <v>400000</v>
      </c>
      <c r="O1752" s="384"/>
      <c r="P1752" s="43"/>
    </row>
    <row r="1753" spans="1:16" ht="15.75">
      <c r="A1753" s="290"/>
      <c r="B1753" s="291"/>
      <c r="C1753" s="291"/>
      <c r="D1753" s="291"/>
      <c r="E1753" s="117" t="s">
        <v>127</v>
      </c>
      <c r="F1753" s="325"/>
      <c r="G1753" s="325"/>
      <c r="H1753" s="325"/>
      <c r="I1753" s="325"/>
      <c r="J1753" s="325"/>
      <c r="K1753" s="325"/>
      <c r="L1753" s="341"/>
      <c r="M1753" s="354">
        <v>100000</v>
      </c>
      <c r="N1753" s="375">
        <f t="shared" si="120"/>
        <v>100000</v>
      </c>
      <c r="O1753" s="384"/>
      <c r="P1753" s="43"/>
    </row>
    <row r="1754" spans="1:16" ht="15.75">
      <c r="A1754" s="290"/>
      <c r="B1754" s="291"/>
      <c r="C1754" s="291"/>
      <c r="D1754" s="291"/>
      <c r="E1754" s="117" t="s">
        <v>128</v>
      </c>
      <c r="F1754" s="325"/>
      <c r="G1754" s="325"/>
      <c r="H1754" s="325"/>
      <c r="I1754" s="325"/>
      <c r="J1754" s="325"/>
      <c r="K1754" s="325"/>
      <c r="L1754" s="341"/>
      <c r="M1754" s="354">
        <v>150000</v>
      </c>
      <c r="N1754" s="375">
        <f t="shared" si="120"/>
        <v>150000</v>
      </c>
      <c r="O1754" s="384"/>
      <c r="P1754" s="43"/>
    </row>
    <row r="1755" spans="1:16" ht="15.75">
      <c r="A1755" s="290"/>
      <c r="B1755" s="291"/>
      <c r="C1755" s="291"/>
      <c r="D1755" s="291"/>
      <c r="E1755" s="117" t="s">
        <v>603</v>
      </c>
      <c r="F1755" s="325"/>
      <c r="G1755" s="325"/>
      <c r="H1755" s="325"/>
      <c r="I1755" s="325"/>
      <c r="J1755" s="325">
        <v>200</v>
      </c>
      <c r="K1755" s="325" t="s">
        <v>50</v>
      </c>
      <c r="L1755" s="341">
        <v>20000</v>
      </c>
      <c r="M1755" s="354">
        <f>J1755*L1755</f>
        <v>4000000</v>
      </c>
      <c r="N1755" s="375">
        <f t="shared" si="120"/>
        <v>4000000</v>
      </c>
      <c r="O1755" s="384"/>
      <c r="P1755" s="43"/>
    </row>
    <row r="1756" spans="1:16" ht="15.75">
      <c r="A1756" s="290"/>
      <c r="B1756" s="291"/>
      <c r="C1756" s="291"/>
      <c r="D1756" s="291"/>
      <c r="E1756" s="117" t="s">
        <v>604</v>
      </c>
      <c r="F1756" s="325"/>
      <c r="G1756" s="325"/>
      <c r="H1756" s="325"/>
      <c r="I1756" s="325"/>
      <c r="J1756" s="325">
        <v>200</v>
      </c>
      <c r="K1756" s="325"/>
      <c r="L1756" s="341">
        <v>2000</v>
      </c>
      <c r="M1756" s="354">
        <f>L1756*J1756</f>
        <v>400000</v>
      </c>
      <c r="N1756" s="375">
        <f t="shared" si="120"/>
        <v>400000</v>
      </c>
      <c r="O1756" s="384"/>
      <c r="P1756" s="43"/>
    </row>
    <row r="1757" spans="1:16" ht="15.75">
      <c r="A1757" s="290"/>
      <c r="B1757" s="291"/>
      <c r="C1757" s="291"/>
      <c r="D1757" s="291"/>
      <c r="E1757" s="117" t="s">
        <v>605</v>
      </c>
      <c r="F1757" s="325"/>
      <c r="G1757" s="325"/>
      <c r="H1757" s="325"/>
      <c r="I1757" s="325"/>
      <c r="J1757" s="325"/>
      <c r="K1757" s="325"/>
      <c r="L1757" s="341"/>
      <c r="M1757" s="354">
        <v>800000</v>
      </c>
      <c r="N1757" s="375">
        <f t="shared" si="120"/>
        <v>800000</v>
      </c>
      <c r="O1757" s="384"/>
      <c r="P1757" s="43"/>
    </row>
    <row r="1758" spans="1:16" ht="15.75">
      <c r="A1758" s="290"/>
      <c r="B1758" s="291"/>
      <c r="C1758" s="291"/>
      <c r="D1758" s="291"/>
      <c r="E1758" s="117" t="s">
        <v>606</v>
      </c>
      <c r="F1758" s="325"/>
      <c r="G1758" s="325"/>
      <c r="H1758" s="325"/>
      <c r="I1758" s="325"/>
      <c r="J1758" s="325"/>
      <c r="K1758" s="325"/>
      <c r="L1758" s="341"/>
      <c r="M1758" s="354">
        <v>1000000</v>
      </c>
      <c r="N1758" s="375">
        <f t="shared" si="120"/>
        <v>1000000</v>
      </c>
      <c r="O1758" s="384"/>
      <c r="P1758" s="43"/>
    </row>
    <row r="1759" spans="1:16" ht="15.75">
      <c r="A1759" s="290"/>
      <c r="B1759" s="291"/>
      <c r="C1759" s="291"/>
      <c r="D1759" s="291"/>
      <c r="E1759" s="117" t="s">
        <v>607</v>
      </c>
      <c r="F1759" s="325"/>
      <c r="G1759" s="325"/>
      <c r="H1759" s="325"/>
      <c r="I1759" s="325"/>
      <c r="J1759" s="325"/>
      <c r="K1759" s="325"/>
      <c r="L1759" s="341"/>
      <c r="M1759" s="354">
        <v>400000</v>
      </c>
      <c r="N1759" s="375">
        <f t="shared" si="120"/>
        <v>400000</v>
      </c>
      <c r="O1759" s="384"/>
      <c r="P1759" s="43"/>
    </row>
    <row r="1760" spans="1:16" ht="15.75">
      <c r="A1760" s="290"/>
      <c r="B1760" s="291"/>
      <c r="C1760" s="291"/>
      <c r="D1760" s="291"/>
      <c r="E1760" s="117" t="s">
        <v>608</v>
      </c>
      <c r="F1760" s="325"/>
      <c r="G1760" s="325"/>
      <c r="H1760" s="325"/>
      <c r="I1760" s="325"/>
      <c r="J1760" s="325"/>
      <c r="K1760" s="325"/>
      <c r="L1760" s="341"/>
      <c r="M1760" s="354">
        <v>600000</v>
      </c>
      <c r="N1760" s="375">
        <f t="shared" si="120"/>
        <v>600000</v>
      </c>
      <c r="O1760" s="384"/>
      <c r="P1760" s="43"/>
    </row>
    <row r="1761" spans="1:16" ht="15.75">
      <c r="A1761" s="290"/>
      <c r="B1761" s="291"/>
      <c r="C1761" s="291"/>
      <c r="D1761" s="291"/>
      <c r="E1761" s="117"/>
      <c r="F1761" s="325"/>
      <c r="G1761" s="325"/>
      <c r="H1761" s="325"/>
      <c r="I1761" s="325"/>
      <c r="J1761" s="325"/>
      <c r="K1761" s="325"/>
      <c r="L1761" s="341"/>
      <c r="M1761" s="354"/>
      <c r="N1761" s="375"/>
      <c r="O1761" s="384"/>
      <c r="P1761" s="43"/>
    </row>
    <row r="1762" spans="1:16" ht="15.75">
      <c r="A1762" s="290"/>
      <c r="B1762" s="291"/>
      <c r="C1762" s="291"/>
      <c r="D1762" s="291"/>
      <c r="E1762" s="117"/>
      <c r="F1762" s="325"/>
      <c r="G1762" s="325"/>
      <c r="H1762" s="325"/>
      <c r="I1762" s="325"/>
      <c r="J1762" s="325"/>
      <c r="K1762" s="325"/>
      <c r="L1762" s="341"/>
      <c r="M1762" s="354"/>
      <c r="N1762" s="375"/>
      <c r="O1762" s="384"/>
      <c r="P1762" s="43"/>
    </row>
    <row r="1763" spans="1:16" ht="15.75">
      <c r="A1763" s="290">
        <v>2</v>
      </c>
      <c r="B1763" s="291">
        <v>4</v>
      </c>
      <c r="C1763" s="291">
        <v>11</v>
      </c>
      <c r="D1763" s="291"/>
      <c r="E1763" s="115" t="s">
        <v>995</v>
      </c>
      <c r="F1763" s="325"/>
      <c r="G1763" s="325"/>
      <c r="H1763" s="325"/>
      <c r="I1763" s="325"/>
      <c r="J1763" s="325"/>
      <c r="K1763" s="325"/>
      <c r="L1763" s="341"/>
      <c r="M1763" s="354">
        <f>M1764</f>
        <v>11075000</v>
      </c>
      <c r="N1763" s="375"/>
      <c r="O1763" s="384"/>
      <c r="P1763" s="43"/>
    </row>
    <row r="1764" spans="1:16" ht="15.75">
      <c r="A1764" s="290">
        <v>2</v>
      </c>
      <c r="B1764" s="291">
        <v>4</v>
      </c>
      <c r="C1764" s="291">
        <v>11</v>
      </c>
      <c r="D1764" s="291">
        <v>2</v>
      </c>
      <c r="E1764" s="117" t="s">
        <v>82</v>
      </c>
      <c r="F1764" s="325"/>
      <c r="G1764" s="325"/>
      <c r="H1764" s="325"/>
      <c r="I1764" s="325"/>
      <c r="J1764" s="325"/>
      <c r="K1764" s="325"/>
      <c r="L1764" s="341"/>
      <c r="M1764" s="354">
        <f>SUM(M1765:M1777)</f>
        <v>11075000</v>
      </c>
      <c r="N1764" s="375"/>
      <c r="O1764" s="384"/>
      <c r="P1764" s="43"/>
    </row>
    <row r="1765" spans="1:16" ht="15.75">
      <c r="A1765" s="290"/>
      <c r="B1765" s="291"/>
      <c r="C1765" s="291"/>
      <c r="D1765" s="291"/>
      <c r="E1765" s="117" t="s">
        <v>236</v>
      </c>
      <c r="F1765" s="325"/>
      <c r="G1765" s="325"/>
      <c r="H1765" s="325"/>
      <c r="I1765" s="325"/>
      <c r="J1765" s="325"/>
      <c r="K1765" s="325"/>
      <c r="L1765" s="341"/>
      <c r="M1765" s="354">
        <f>SUM(L1766:L1768)</f>
        <v>775000</v>
      </c>
      <c r="N1765" s="375"/>
      <c r="O1765" s="384"/>
      <c r="P1765" s="43"/>
    </row>
    <row r="1766" spans="1:16" ht="15.75">
      <c r="A1766" s="290"/>
      <c r="B1766" s="291"/>
      <c r="C1766" s="291"/>
      <c r="D1766" s="291"/>
      <c r="E1766" s="117" t="s">
        <v>479</v>
      </c>
      <c r="F1766" s="325"/>
      <c r="G1766" s="325">
        <v>1</v>
      </c>
      <c r="H1766" s="325" t="s">
        <v>50</v>
      </c>
      <c r="I1766" s="333">
        <v>150000</v>
      </c>
      <c r="J1766" s="325"/>
      <c r="K1766" s="325"/>
      <c r="L1766" s="341">
        <f>G1766*I1766</f>
        <v>150000</v>
      </c>
      <c r="M1766" s="354"/>
      <c r="N1766" s="375"/>
      <c r="O1766" s="384"/>
      <c r="P1766" s="43"/>
    </row>
    <row r="1767" spans="1:16" ht="15.75">
      <c r="A1767" s="290"/>
      <c r="B1767" s="291"/>
      <c r="C1767" s="291"/>
      <c r="D1767" s="291"/>
      <c r="E1767" s="117" t="s">
        <v>480</v>
      </c>
      <c r="F1767" s="325"/>
      <c r="G1767" s="325">
        <v>1</v>
      </c>
      <c r="H1767" s="325" t="s">
        <v>50</v>
      </c>
      <c r="I1767" s="333">
        <v>125000</v>
      </c>
      <c r="J1767" s="325"/>
      <c r="K1767" s="325"/>
      <c r="L1767" s="341">
        <f t="shared" ref="L1767:L1768" si="122">G1767*I1767</f>
        <v>125000</v>
      </c>
      <c r="M1767" s="354"/>
      <c r="N1767" s="375"/>
      <c r="O1767" s="384"/>
      <c r="P1767" s="43"/>
    </row>
    <row r="1768" spans="1:16" ht="15.75">
      <c r="A1768" s="290"/>
      <c r="B1768" s="291"/>
      <c r="C1768" s="291"/>
      <c r="D1768" s="291"/>
      <c r="E1768" s="117" t="s">
        <v>481</v>
      </c>
      <c r="F1768" s="325"/>
      <c r="G1768" s="325">
        <v>5</v>
      </c>
      <c r="H1768" s="325" t="s">
        <v>50</v>
      </c>
      <c r="I1768" s="333">
        <v>100000</v>
      </c>
      <c r="J1768" s="325"/>
      <c r="K1768" s="325"/>
      <c r="L1768" s="341">
        <f t="shared" si="122"/>
        <v>500000</v>
      </c>
      <c r="M1768" s="354"/>
      <c r="N1768" s="375"/>
      <c r="O1768" s="384"/>
      <c r="P1768" s="43"/>
    </row>
    <row r="1769" spans="1:16" ht="15.75">
      <c r="A1769" s="290"/>
      <c r="B1769" s="291"/>
      <c r="C1769" s="291"/>
      <c r="D1769" s="291"/>
      <c r="E1769" s="117" t="s">
        <v>611</v>
      </c>
      <c r="F1769" s="325"/>
      <c r="G1769" s="325"/>
      <c r="H1769" s="325"/>
      <c r="I1769" s="325"/>
      <c r="J1769" s="325">
        <v>3</v>
      </c>
      <c r="K1769" s="325" t="s">
        <v>50</v>
      </c>
      <c r="L1769" s="341">
        <v>150000</v>
      </c>
      <c r="M1769" s="354">
        <f>J1769*L1769</f>
        <v>450000</v>
      </c>
      <c r="N1769" s="375"/>
      <c r="O1769" s="384"/>
      <c r="P1769" s="43"/>
    </row>
    <row r="1770" spans="1:16" ht="15.75">
      <c r="A1770" s="290"/>
      <c r="B1770" s="291"/>
      <c r="C1770" s="291"/>
      <c r="D1770" s="291"/>
      <c r="E1770" s="117" t="s">
        <v>127</v>
      </c>
      <c r="F1770" s="325"/>
      <c r="G1770" s="325"/>
      <c r="H1770" s="325"/>
      <c r="I1770" s="325"/>
      <c r="J1770" s="325"/>
      <c r="K1770" s="325"/>
      <c r="L1770" s="341"/>
      <c r="M1770" s="354">
        <v>100000</v>
      </c>
      <c r="N1770" s="375"/>
      <c r="O1770" s="384"/>
      <c r="P1770" s="43"/>
    </row>
    <row r="1771" spans="1:16" ht="15.75">
      <c r="A1771" s="290"/>
      <c r="B1771" s="291"/>
      <c r="C1771" s="291"/>
      <c r="D1771" s="291"/>
      <c r="E1771" s="117" t="s">
        <v>128</v>
      </c>
      <c r="F1771" s="325"/>
      <c r="G1771" s="325"/>
      <c r="H1771" s="325"/>
      <c r="I1771" s="325"/>
      <c r="J1771" s="325"/>
      <c r="K1771" s="325"/>
      <c r="L1771" s="341"/>
      <c r="M1771" s="354">
        <v>150000</v>
      </c>
      <c r="N1771" s="375"/>
      <c r="O1771" s="384"/>
      <c r="P1771" s="43"/>
    </row>
    <row r="1772" spans="1:16" ht="15.75">
      <c r="A1772" s="290"/>
      <c r="B1772" s="291"/>
      <c r="C1772" s="291"/>
      <c r="D1772" s="291"/>
      <c r="E1772" s="117" t="s">
        <v>603</v>
      </c>
      <c r="F1772" s="325"/>
      <c r="G1772" s="325"/>
      <c r="H1772" s="325"/>
      <c r="I1772" s="325"/>
      <c r="J1772" s="325">
        <v>200</v>
      </c>
      <c r="K1772" s="325" t="s">
        <v>50</v>
      </c>
      <c r="L1772" s="341">
        <v>20000</v>
      </c>
      <c r="M1772" s="354">
        <f>J1772*L1772</f>
        <v>4000000</v>
      </c>
      <c r="N1772" s="375"/>
      <c r="O1772" s="384"/>
      <c r="P1772" s="43"/>
    </row>
    <row r="1773" spans="1:16" ht="15.75">
      <c r="A1773" s="290"/>
      <c r="B1773" s="291"/>
      <c r="C1773" s="291"/>
      <c r="D1773" s="291"/>
      <c r="E1773" s="117" t="s">
        <v>489</v>
      </c>
      <c r="F1773" s="325"/>
      <c r="G1773" s="325"/>
      <c r="H1773" s="325"/>
      <c r="I1773" s="325"/>
      <c r="J1773" s="325"/>
      <c r="K1773" s="325"/>
      <c r="L1773" s="341"/>
      <c r="M1773" s="354">
        <v>600000</v>
      </c>
      <c r="N1773" s="375"/>
      <c r="O1773" s="384"/>
      <c r="P1773" s="43"/>
    </row>
    <row r="1774" spans="1:16" ht="15.75">
      <c r="A1774" s="290"/>
      <c r="B1774" s="291"/>
      <c r="C1774" s="291"/>
      <c r="D1774" s="291"/>
      <c r="E1774" s="117" t="s">
        <v>606</v>
      </c>
      <c r="F1774" s="325"/>
      <c r="G1774" s="325"/>
      <c r="H1774" s="325"/>
      <c r="I1774" s="325"/>
      <c r="J1774" s="325"/>
      <c r="K1774" s="325"/>
      <c r="L1774" s="341"/>
      <c r="M1774" s="354">
        <v>1000000</v>
      </c>
      <c r="N1774" s="375"/>
      <c r="O1774" s="384"/>
      <c r="P1774" s="43"/>
    </row>
    <row r="1775" spans="1:16" ht="15.75">
      <c r="A1775" s="290"/>
      <c r="B1775" s="291"/>
      <c r="C1775" s="291"/>
      <c r="D1775" s="291"/>
      <c r="E1775" s="117" t="s">
        <v>607</v>
      </c>
      <c r="F1775" s="325"/>
      <c r="G1775" s="325"/>
      <c r="H1775" s="325"/>
      <c r="I1775" s="325"/>
      <c r="J1775" s="325"/>
      <c r="K1775" s="325"/>
      <c r="L1775" s="341"/>
      <c r="M1775" s="354">
        <v>400000</v>
      </c>
      <c r="N1775" s="375"/>
      <c r="O1775" s="384"/>
      <c r="P1775" s="43"/>
    </row>
    <row r="1776" spans="1:16" ht="15.75">
      <c r="A1776" s="290"/>
      <c r="B1776" s="291"/>
      <c r="C1776" s="291"/>
      <c r="D1776" s="291"/>
      <c r="E1776" s="117" t="s">
        <v>608</v>
      </c>
      <c r="F1776" s="325"/>
      <c r="G1776" s="325"/>
      <c r="H1776" s="325"/>
      <c r="I1776" s="325"/>
      <c r="J1776" s="325"/>
      <c r="K1776" s="325"/>
      <c r="L1776" s="341"/>
      <c r="M1776" s="354">
        <v>600000</v>
      </c>
      <c r="N1776" s="375"/>
      <c r="O1776" s="384"/>
      <c r="P1776" s="43"/>
    </row>
    <row r="1777" spans="1:16" ht="15.75">
      <c r="A1777" s="290"/>
      <c r="B1777" s="291"/>
      <c r="C1777" s="291"/>
      <c r="D1777" s="291"/>
      <c r="E1777" s="117" t="s">
        <v>612</v>
      </c>
      <c r="F1777" s="325"/>
      <c r="G1777" s="325"/>
      <c r="H1777" s="325"/>
      <c r="I1777" s="325"/>
      <c r="J1777" s="325"/>
      <c r="K1777" s="325"/>
      <c r="L1777" s="341"/>
      <c r="M1777" s="354">
        <v>3000000</v>
      </c>
      <c r="N1777" s="375"/>
      <c r="O1777" s="384"/>
      <c r="P1777" s="43"/>
    </row>
    <row r="1778" spans="1:16" ht="15.75">
      <c r="A1778" s="290"/>
      <c r="B1778" s="291"/>
      <c r="C1778" s="291"/>
      <c r="D1778" s="291"/>
      <c r="E1778" s="117"/>
      <c r="F1778" s="325"/>
      <c r="G1778" s="325"/>
      <c r="H1778" s="325"/>
      <c r="I1778" s="325"/>
      <c r="J1778" s="325"/>
      <c r="K1778" s="325"/>
      <c r="L1778" s="341"/>
      <c r="M1778" s="354"/>
      <c r="N1778" s="375"/>
      <c r="O1778" s="384"/>
      <c r="P1778" s="43"/>
    </row>
    <row r="1779" spans="1:16" ht="15.75">
      <c r="A1779" s="290"/>
      <c r="B1779" s="291"/>
      <c r="C1779" s="291"/>
      <c r="D1779" s="291"/>
      <c r="E1779" s="117"/>
      <c r="F1779" s="325"/>
      <c r="G1779" s="325"/>
      <c r="H1779" s="325"/>
      <c r="I1779" s="325"/>
      <c r="J1779" s="325"/>
      <c r="K1779" s="325"/>
      <c r="L1779" s="341"/>
      <c r="M1779" s="354"/>
      <c r="N1779" s="375"/>
      <c r="O1779" s="384"/>
      <c r="P1779" s="43"/>
    </row>
    <row r="1780" spans="1:16" ht="15.75">
      <c r="A1780" s="348">
        <v>2</v>
      </c>
      <c r="B1780" s="349">
        <v>4</v>
      </c>
      <c r="C1780" s="349">
        <v>12</v>
      </c>
      <c r="D1780" s="349"/>
      <c r="E1780" s="971" t="s">
        <v>805</v>
      </c>
      <c r="F1780" s="972"/>
      <c r="G1780" s="972"/>
      <c r="H1780" s="972"/>
      <c r="I1780" s="972"/>
      <c r="J1780" s="972"/>
      <c r="K1780" s="972"/>
      <c r="L1780" s="973"/>
      <c r="M1780" s="370">
        <f>M1781</f>
        <v>6275000</v>
      </c>
      <c r="N1780" s="375"/>
      <c r="O1780" s="384"/>
      <c r="P1780" s="43"/>
    </row>
    <row r="1781" spans="1:16" ht="15.75">
      <c r="A1781" s="290">
        <v>2</v>
      </c>
      <c r="B1781" s="291">
        <v>4</v>
      </c>
      <c r="C1781" s="291">
        <v>12</v>
      </c>
      <c r="D1781" s="291">
        <v>2</v>
      </c>
      <c r="E1781" s="117" t="s">
        <v>82</v>
      </c>
      <c r="F1781" s="325"/>
      <c r="G1781" s="325"/>
      <c r="H1781" s="325"/>
      <c r="I1781" s="325"/>
      <c r="J1781" s="325"/>
      <c r="K1781" s="325"/>
      <c r="L1781" s="341"/>
      <c r="M1781" s="354">
        <f>SUM(M1782:M1790)</f>
        <v>6275000</v>
      </c>
      <c r="N1781" s="375"/>
      <c r="O1781" s="384"/>
      <c r="P1781" s="43"/>
    </row>
    <row r="1782" spans="1:16" ht="15.75">
      <c r="A1782" s="290"/>
      <c r="B1782" s="291"/>
      <c r="C1782" s="291"/>
      <c r="D1782" s="291"/>
      <c r="E1782" s="117" t="s">
        <v>224</v>
      </c>
      <c r="F1782" s="325"/>
      <c r="G1782" s="325"/>
      <c r="H1782" s="325"/>
      <c r="I1782" s="325"/>
      <c r="J1782" s="325"/>
      <c r="K1782" s="325"/>
      <c r="L1782" s="341"/>
      <c r="M1782" s="354">
        <f>SUM(L1783:L1785)</f>
        <v>475000</v>
      </c>
      <c r="N1782" s="375"/>
      <c r="O1782" s="384"/>
      <c r="P1782" s="43"/>
    </row>
    <row r="1783" spans="1:16" ht="15.75">
      <c r="A1783" s="290"/>
      <c r="B1783" s="291"/>
      <c r="C1783" s="291"/>
      <c r="D1783" s="291"/>
      <c r="E1783" s="117" t="s">
        <v>479</v>
      </c>
      <c r="F1783" s="325"/>
      <c r="G1783" s="325">
        <v>1</v>
      </c>
      <c r="H1783" s="325" t="s">
        <v>50</v>
      </c>
      <c r="I1783" s="333">
        <v>150000</v>
      </c>
      <c r="J1783" s="325"/>
      <c r="K1783" s="325"/>
      <c r="L1783" s="341">
        <f>G1783*I1783</f>
        <v>150000</v>
      </c>
      <c r="M1783" s="354"/>
      <c r="N1783" s="375"/>
      <c r="O1783" s="384"/>
      <c r="P1783" s="43"/>
    </row>
    <row r="1784" spans="1:16" ht="15.75">
      <c r="A1784" s="290"/>
      <c r="B1784" s="291"/>
      <c r="C1784" s="291"/>
      <c r="D1784" s="291"/>
      <c r="E1784" s="117" t="s">
        <v>480</v>
      </c>
      <c r="F1784" s="325"/>
      <c r="G1784" s="325">
        <v>1</v>
      </c>
      <c r="H1784" s="325" t="s">
        <v>50</v>
      </c>
      <c r="I1784" s="333">
        <v>125000</v>
      </c>
      <c r="J1784" s="325"/>
      <c r="K1784" s="325"/>
      <c r="L1784" s="341">
        <f t="shared" ref="L1784:L1785" si="123">G1784*I1784</f>
        <v>125000</v>
      </c>
      <c r="M1784" s="354"/>
      <c r="N1784" s="375"/>
      <c r="O1784" s="384"/>
      <c r="P1784" s="43"/>
    </row>
    <row r="1785" spans="1:16" ht="15.75">
      <c r="A1785" s="290"/>
      <c r="B1785" s="291"/>
      <c r="C1785" s="291"/>
      <c r="D1785" s="291"/>
      <c r="E1785" s="117" t="s">
        <v>481</v>
      </c>
      <c r="F1785" s="325"/>
      <c r="G1785" s="325">
        <v>2</v>
      </c>
      <c r="H1785" s="325" t="s">
        <v>50</v>
      </c>
      <c r="I1785" s="333">
        <v>100000</v>
      </c>
      <c r="J1785" s="325"/>
      <c r="K1785" s="325"/>
      <c r="L1785" s="341">
        <f t="shared" si="123"/>
        <v>200000</v>
      </c>
      <c r="M1785" s="354"/>
      <c r="N1785" s="375"/>
      <c r="O1785" s="384"/>
      <c r="P1785" s="43"/>
    </row>
    <row r="1786" spans="1:16" ht="15.75">
      <c r="A1786" s="290"/>
      <c r="B1786" s="291"/>
      <c r="C1786" s="291"/>
      <c r="D1786" s="291"/>
      <c r="E1786" s="117" t="s">
        <v>131</v>
      </c>
      <c r="F1786" s="325"/>
      <c r="G1786" s="325">
        <v>2</v>
      </c>
      <c r="H1786" s="325" t="s">
        <v>50</v>
      </c>
      <c r="I1786" s="325"/>
      <c r="J1786" s="325">
        <v>3</v>
      </c>
      <c r="K1786" s="325" t="s">
        <v>50</v>
      </c>
      <c r="L1786" s="341">
        <v>150000</v>
      </c>
      <c r="M1786" s="354">
        <f>L1786*J1786*G1786</f>
        <v>900000</v>
      </c>
      <c r="N1786" s="375"/>
      <c r="O1786" s="384"/>
      <c r="P1786" s="43"/>
    </row>
    <row r="1787" spans="1:16" ht="15.75">
      <c r="A1787" s="290"/>
      <c r="B1787" s="291"/>
      <c r="C1787" s="291"/>
      <c r="D1787" s="291"/>
      <c r="E1787" s="117" t="s">
        <v>130</v>
      </c>
      <c r="F1787" s="325"/>
      <c r="G1787" s="325">
        <v>2</v>
      </c>
      <c r="H1787" s="325" t="s">
        <v>50</v>
      </c>
      <c r="I1787" s="325"/>
      <c r="J1787" s="325">
        <v>40</v>
      </c>
      <c r="K1787" s="325" t="s">
        <v>50</v>
      </c>
      <c r="L1787" s="341">
        <v>20000</v>
      </c>
      <c r="M1787" s="354">
        <f t="shared" ref="M1787:M1790" si="124">L1787*J1787*G1787</f>
        <v>1600000</v>
      </c>
      <c r="N1787" s="375"/>
      <c r="O1787" s="384"/>
      <c r="P1787" s="43"/>
    </row>
    <row r="1788" spans="1:16" ht="15.75">
      <c r="A1788" s="290"/>
      <c r="B1788" s="291"/>
      <c r="C1788" s="291"/>
      <c r="D1788" s="291"/>
      <c r="E1788" s="117" t="s">
        <v>127</v>
      </c>
      <c r="F1788" s="325"/>
      <c r="G1788" s="325">
        <v>2</v>
      </c>
      <c r="H1788" s="325" t="s">
        <v>50</v>
      </c>
      <c r="I1788" s="325"/>
      <c r="J1788" s="325">
        <v>1</v>
      </c>
      <c r="K1788" s="325" t="s">
        <v>50</v>
      </c>
      <c r="L1788" s="341">
        <v>500000</v>
      </c>
      <c r="M1788" s="354">
        <f t="shared" si="124"/>
        <v>1000000</v>
      </c>
      <c r="N1788" s="375"/>
      <c r="O1788" s="384"/>
      <c r="P1788" s="43"/>
    </row>
    <row r="1789" spans="1:16" ht="15.75">
      <c r="A1789" s="290"/>
      <c r="B1789" s="291"/>
      <c r="C1789" s="291"/>
      <c r="D1789" s="291"/>
      <c r="E1789" s="117" t="s">
        <v>205</v>
      </c>
      <c r="F1789" s="325"/>
      <c r="G1789" s="325">
        <v>2</v>
      </c>
      <c r="H1789" s="325" t="s">
        <v>50</v>
      </c>
      <c r="I1789" s="325"/>
      <c r="J1789" s="325">
        <v>50</v>
      </c>
      <c r="K1789" s="325" t="s">
        <v>50</v>
      </c>
      <c r="L1789" s="341">
        <v>20000</v>
      </c>
      <c r="M1789" s="354">
        <f t="shared" si="124"/>
        <v>2000000</v>
      </c>
      <c r="N1789" s="375"/>
      <c r="O1789" s="384"/>
      <c r="P1789" s="43"/>
    </row>
    <row r="1790" spans="1:16" ht="15.75">
      <c r="A1790" s="290"/>
      <c r="B1790" s="291"/>
      <c r="C1790" s="291"/>
      <c r="D1790" s="291"/>
      <c r="E1790" s="117" t="s">
        <v>128</v>
      </c>
      <c r="F1790" s="325"/>
      <c r="G1790" s="325">
        <v>2</v>
      </c>
      <c r="H1790" s="325" t="s">
        <v>50</v>
      </c>
      <c r="I1790" s="325"/>
      <c r="J1790" s="325">
        <v>1</v>
      </c>
      <c r="K1790" s="325" t="s">
        <v>50</v>
      </c>
      <c r="L1790" s="341">
        <v>150000</v>
      </c>
      <c r="M1790" s="354">
        <f t="shared" si="124"/>
        <v>300000</v>
      </c>
      <c r="N1790" s="375"/>
      <c r="O1790" s="384"/>
      <c r="P1790" s="43"/>
    </row>
    <row r="1791" spans="1:16" ht="15.75">
      <c r="A1791" s="290"/>
      <c r="B1791" s="291"/>
      <c r="C1791" s="291"/>
      <c r="D1791" s="291"/>
      <c r="E1791" s="117"/>
      <c r="F1791" s="325"/>
      <c r="G1791" s="325"/>
      <c r="H1791" s="325"/>
      <c r="I1791" s="325"/>
      <c r="J1791" s="325"/>
      <c r="K1791" s="325"/>
      <c r="L1791" s="341"/>
      <c r="M1791" s="354"/>
      <c r="N1791" s="375"/>
      <c r="O1791" s="384"/>
      <c r="P1791" s="43"/>
    </row>
    <row r="1792" spans="1:16" ht="15.75">
      <c r="A1792" s="290"/>
      <c r="B1792" s="291"/>
      <c r="C1792" s="291"/>
      <c r="D1792" s="291"/>
      <c r="E1792" s="117"/>
      <c r="F1792" s="325"/>
      <c r="G1792" s="325"/>
      <c r="H1792" s="325"/>
      <c r="I1792" s="325"/>
      <c r="J1792" s="325"/>
      <c r="K1792" s="325"/>
      <c r="L1792" s="341"/>
      <c r="M1792" s="354"/>
      <c r="N1792" s="375"/>
      <c r="O1792" s="384"/>
      <c r="P1792" s="43"/>
    </row>
    <row r="1793" spans="1:16" ht="15.75">
      <c r="A1793" s="290">
        <v>2</v>
      </c>
      <c r="B1793" s="291">
        <v>4</v>
      </c>
      <c r="C1793" s="291">
        <v>13</v>
      </c>
      <c r="D1793" s="291"/>
      <c r="E1793" s="115" t="s">
        <v>628</v>
      </c>
      <c r="F1793" s="325"/>
      <c r="G1793" s="325"/>
      <c r="H1793" s="325"/>
      <c r="I1793" s="325"/>
      <c r="J1793" s="325"/>
      <c r="K1793" s="325"/>
      <c r="L1793" s="341"/>
      <c r="M1793" s="354">
        <f>M1794</f>
        <v>3605000</v>
      </c>
      <c r="N1793" s="375"/>
      <c r="O1793" s="384"/>
      <c r="P1793" s="43"/>
    </row>
    <row r="1794" spans="1:16" ht="15.75">
      <c r="A1794" s="290">
        <v>2</v>
      </c>
      <c r="B1794" s="291">
        <v>4</v>
      </c>
      <c r="C1794" s="291">
        <v>13</v>
      </c>
      <c r="D1794" s="291">
        <v>2</v>
      </c>
      <c r="E1794" s="117" t="s">
        <v>82</v>
      </c>
      <c r="F1794" s="325"/>
      <c r="G1794" s="325"/>
      <c r="H1794" s="325"/>
      <c r="I1794" s="325"/>
      <c r="J1794" s="325"/>
      <c r="K1794" s="325"/>
      <c r="L1794" s="341"/>
      <c r="M1794" s="354">
        <f>SUM(M1795:M1803)</f>
        <v>3605000</v>
      </c>
      <c r="N1794" s="375"/>
      <c r="O1794" s="384"/>
      <c r="P1794" s="43"/>
    </row>
    <row r="1795" spans="1:16" ht="15.75">
      <c r="A1795" s="290"/>
      <c r="B1795" s="291"/>
      <c r="C1795" s="291"/>
      <c r="D1795" s="291"/>
      <c r="E1795" s="117" t="s">
        <v>224</v>
      </c>
      <c r="F1795" s="325"/>
      <c r="G1795" s="325"/>
      <c r="H1795" s="325"/>
      <c r="I1795" s="325"/>
      <c r="J1795" s="325"/>
      <c r="K1795" s="325"/>
      <c r="L1795" s="341"/>
      <c r="M1795" s="354">
        <f>SUM(L1796:L1798)</f>
        <v>475000</v>
      </c>
      <c r="N1795" s="375"/>
      <c r="O1795" s="384"/>
      <c r="P1795" s="43"/>
    </row>
    <row r="1796" spans="1:16" ht="15.75">
      <c r="A1796" s="290"/>
      <c r="B1796" s="291"/>
      <c r="C1796" s="291"/>
      <c r="D1796" s="291"/>
      <c r="E1796" s="117" t="s">
        <v>479</v>
      </c>
      <c r="F1796" s="325"/>
      <c r="G1796" s="325">
        <v>1</v>
      </c>
      <c r="H1796" s="325" t="s">
        <v>50</v>
      </c>
      <c r="I1796" s="333">
        <v>150000</v>
      </c>
      <c r="J1796" s="325"/>
      <c r="K1796" s="325"/>
      <c r="L1796" s="341">
        <f>G1796*I1796</f>
        <v>150000</v>
      </c>
      <c r="M1796" s="354"/>
      <c r="N1796" s="375"/>
      <c r="O1796" s="384"/>
      <c r="P1796" s="43"/>
    </row>
    <row r="1797" spans="1:16" ht="15.75">
      <c r="A1797" s="290"/>
      <c r="B1797" s="291"/>
      <c r="C1797" s="291"/>
      <c r="D1797" s="291"/>
      <c r="E1797" s="117" t="s">
        <v>480</v>
      </c>
      <c r="F1797" s="325"/>
      <c r="G1797" s="325">
        <v>1</v>
      </c>
      <c r="H1797" s="325" t="s">
        <v>50</v>
      </c>
      <c r="I1797" s="333">
        <v>125000</v>
      </c>
      <c r="J1797" s="325"/>
      <c r="K1797" s="325"/>
      <c r="L1797" s="341">
        <f t="shared" ref="L1797:L1798" si="125">G1797*I1797</f>
        <v>125000</v>
      </c>
      <c r="M1797" s="354"/>
      <c r="N1797" s="375"/>
      <c r="O1797" s="384"/>
      <c r="P1797" s="43"/>
    </row>
    <row r="1798" spans="1:16" ht="15.75">
      <c r="A1798" s="290"/>
      <c r="B1798" s="291"/>
      <c r="C1798" s="291"/>
      <c r="D1798" s="291"/>
      <c r="E1798" s="117" t="s">
        <v>481</v>
      </c>
      <c r="F1798" s="325"/>
      <c r="G1798" s="325">
        <v>2</v>
      </c>
      <c r="H1798" s="325" t="s">
        <v>50</v>
      </c>
      <c r="I1798" s="333">
        <v>100000</v>
      </c>
      <c r="J1798" s="325"/>
      <c r="K1798" s="325"/>
      <c r="L1798" s="341">
        <f t="shared" si="125"/>
        <v>200000</v>
      </c>
      <c r="M1798" s="354"/>
      <c r="N1798" s="375"/>
      <c r="O1798" s="384"/>
      <c r="P1798" s="43"/>
    </row>
    <row r="1799" spans="1:16" ht="15.75">
      <c r="A1799" s="290"/>
      <c r="B1799" s="291"/>
      <c r="C1799" s="291"/>
      <c r="D1799" s="291"/>
      <c r="E1799" s="117" t="s">
        <v>131</v>
      </c>
      <c r="F1799" s="325"/>
      <c r="G1799" s="325"/>
      <c r="H1799" s="325"/>
      <c r="I1799" s="325"/>
      <c r="J1799" s="325">
        <v>2</v>
      </c>
      <c r="K1799" s="325" t="s">
        <v>50</v>
      </c>
      <c r="L1799" s="341">
        <v>150000</v>
      </c>
      <c r="M1799" s="354">
        <f>J1799*L1799</f>
        <v>300000</v>
      </c>
      <c r="N1799" s="375"/>
      <c r="O1799" s="384"/>
      <c r="P1799" s="43"/>
    </row>
    <row r="1800" spans="1:16" ht="15.75">
      <c r="A1800" s="290"/>
      <c r="B1800" s="291"/>
      <c r="C1800" s="291"/>
      <c r="D1800" s="291"/>
      <c r="E1800" s="117" t="s">
        <v>130</v>
      </c>
      <c r="F1800" s="325"/>
      <c r="G1800" s="325"/>
      <c r="H1800" s="325"/>
      <c r="I1800" s="325"/>
      <c r="J1800" s="325">
        <v>54</v>
      </c>
      <c r="K1800" s="325" t="s">
        <v>50</v>
      </c>
      <c r="L1800" s="341">
        <v>20000</v>
      </c>
      <c r="M1800" s="354">
        <f>J1800*L1800</f>
        <v>1080000</v>
      </c>
      <c r="N1800" s="375"/>
      <c r="O1800" s="384"/>
      <c r="P1800" s="43"/>
    </row>
    <row r="1801" spans="1:16" ht="15.75">
      <c r="A1801" s="290"/>
      <c r="B1801" s="291"/>
      <c r="C1801" s="291"/>
      <c r="D1801" s="291"/>
      <c r="E1801" s="117" t="s">
        <v>127</v>
      </c>
      <c r="F1801" s="325"/>
      <c r="G1801" s="325"/>
      <c r="H1801" s="325"/>
      <c r="I1801" s="325"/>
      <c r="J1801" s="325"/>
      <c r="K1801" s="325"/>
      <c r="L1801" s="341"/>
      <c r="M1801" s="354">
        <v>300000</v>
      </c>
      <c r="N1801" s="375"/>
      <c r="O1801" s="384"/>
      <c r="P1801" s="43"/>
    </row>
    <row r="1802" spans="1:16" ht="15.75">
      <c r="A1802" s="290"/>
      <c r="B1802" s="291"/>
      <c r="C1802" s="291"/>
      <c r="D1802" s="291"/>
      <c r="E1802" s="117" t="s">
        <v>205</v>
      </c>
      <c r="F1802" s="325"/>
      <c r="G1802" s="325"/>
      <c r="H1802" s="325"/>
      <c r="I1802" s="325"/>
      <c r="J1802" s="325">
        <v>65</v>
      </c>
      <c r="K1802" s="325" t="s">
        <v>50</v>
      </c>
      <c r="L1802" s="341">
        <v>20000</v>
      </c>
      <c r="M1802" s="354">
        <f>J1802*L1802</f>
        <v>1300000</v>
      </c>
      <c r="N1802" s="375"/>
      <c r="O1802" s="384"/>
      <c r="P1802" s="43"/>
    </row>
    <row r="1803" spans="1:16" ht="15.75">
      <c r="A1803" s="290"/>
      <c r="B1803" s="291"/>
      <c r="C1803" s="291"/>
      <c r="D1803" s="291"/>
      <c r="E1803" s="117" t="s">
        <v>128</v>
      </c>
      <c r="F1803" s="325"/>
      <c r="G1803" s="325"/>
      <c r="H1803" s="325"/>
      <c r="I1803" s="325"/>
      <c r="J1803" s="325"/>
      <c r="K1803" s="325"/>
      <c r="L1803" s="341"/>
      <c r="M1803" s="354">
        <v>150000</v>
      </c>
      <c r="N1803" s="375"/>
      <c r="O1803" s="384"/>
      <c r="P1803" s="43"/>
    </row>
    <row r="1804" spans="1:16" ht="15.75">
      <c r="A1804" s="290"/>
      <c r="B1804" s="291"/>
      <c r="C1804" s="291"/>
      <c r="D1804" s="291"/>
      <c r="E1804" s="117"/>
      <c r="F1804" s="325"/>
      <c r="G1804" s="325"/>
      <c r="H1804" s="325"/>
      <c r="I1804" s="325"/>
      <c r="J1804" s="325"/>
      <c r="K1804" s="325"/>
      <c r="L1804" s="330"/>
      <c r="M1804" s="354"/>
      <c r="N1804" s="375"/>
      <c r="O1804" s="384"/>
      <c r="P1804" s="43"/>
    </row>
    <row r="1805" spans="1:16" ht="15.75">
      <c r="A1805" s="290"/>
      <c r="B1805" s="291"/>
      <c r="C1805" s="291"/>
      <c r="D1805" s="291"/>
      <c r="E1805" s="117"/>
      <c r="F1805" s="325"/>
      <c r="G1805" s="325"/>
      <c r="H1805" s="325"/>
      <c r="I1805" s="325"/>
      <c r="J1805" s="325"/>
      <c r="K1805" s="325"/>
      <c r="L1805" s="330"/>
      <c r="M1805" s="354"/>
      <c r="N1805" s="375"/>
      <c r="O1805" s="384"/>
      <c r="P1805" s="43"/>
    </row>
    <row r="1806" spans="1:16" ht="15.75">
      <c r="A1806" s="296">
        <v>2</v>
      </c>
      <c r="B1806" s="295">
        <v>4</v>
      </c>
      <c r="C1806" s="295">
        <v>14</v>
      </c>
      <c r="D1806" s="295"/>
      <c r="E1806" s="105" t="s">
        <v>672</v>
      </c>
      <c r="F1806" s="325"/>
      <c r="G1806" s="325"/>
      <c r="H1806" s="325"/>
      <c r="I1806" s="325"/>
      <c r="J1806" s="325"/>
      <c r="K1806" s="325"/>
      <c r="L1806" s="330"/>
      <c r="M1806" s="354">
        <f>M1807</f>
        <v>2900000</v>
      </c>
      <c r="N1806" s="375"/>
      <c r="O1806" s="384"/>
      <c r="P1806" s="43"/>
    </row>
    <row r="1807" spans="1:16" ht="15.75">
      <c r="A1807" s="296">
        <v>2</v>
      </c>
      <c r="B1807" s="295">
        <v>4</v>
      </c>
      <c r="C1807" s="295">
        <v>14</v>
      </c>
      <c r="D1807" s="295">
        <v>2</v>
      </c>
      <c r="E1807" s="99" t="s">
        <v>82</v>
      </c>
      <c r="F1807" s="325"/>
      <c r="G1807" s="325"/>
      <c r="H1807" s="325"/>
      <c r="I1807" s="325"/>
      <c r="J1807" s="325"/>
      <c r="K1807" s="325"/>
      <c r="L1807" s="330"/>
      <c r="M1807" s="354">
        <f>SUM(M1808:M1811)</f>
        <v>2900000</v>
      </c>
      <c r="N1807" s="375"/>
      <c r="O1807" s="384"/>
      <c r="P1807" s="43"/>
    </row>
    <row r="1808" spans="1:16" ht="15.75">
      <c r="A1808" s="296"/>
      <c r="B1808" s="295"/>
      <c r="C1808" s="295"/>
      <c r="D1808" s="295"/>
      <c r="E1808" s="99" t="s">
        <v>203</v>
      </c>
      <c r="F1808" s="325"/>
      <c r="G1808" s="325">
        <v>2</v>
      </c>
      <c r="H1808" s="325" t="s">
        <v>50</v>
      </c>
      <c r="I1808" s="325"/>
      <c r="J1808" s="325">
        <v>2</v>
      </c>
      <c r="K1808" s="325" t="s">
        <v>50</v>
      </c>
      <c r="L1808" s="330">
        <v>100000</v>
      </c>
      <c r="M1808" s="354">
        <f>L1808*J1808*G1808</f>
        <v>400000</v>
      </c>
      <c r="N1808" s="375">
        <f>M1808</f>
        <v>400000</v>
      </c>
      <c r="O1808" s="384"/>
      <c r="P1808" s="43"/>
    </row>
    <row r="1809" spans="1:16" ht="15.75">
      <c r="A1809" s="296"/>
      <c r="B1809" s="295"/>
      <c r="C1809" s="295"/>
      <c r="D1809" s="295"/>
      <c r="E1809" s="99" t="s">
        <v>130</v>
      </c>
      <c r="F1809" s="325"/>
      <c r="G1809" s="325">
        <v>2</v>
      </c>
      <c r="H1809" s="325" t="s">
        <v>50</v>
      </c>
      <c r="I1809" s="325"/>
      <c r="J1809" s="325">
        <v>25</v>
      </c>
      <c r="K1809" s="325" t="s">
        <v>50</v>
      </c>
      <c r="L1809" s="330">
        <v>20000</v>
      </c>
      <c r="M1809" s="354">
        <f t="shared" ref="M1809:M1810" si="126">L1809*J1809*G1809</f>
        <v>1000000</v>
      </c>
      <c r="N1809" s="375">
        <f t="shared" ref="N1809:N1811" si="127">M1809</f>
        <v>1000000</v>
      </c>
      <c r="O1809" s="384"/>
      <c r="P1809" s="43"/>
    </row>
    <row r="1810" spans="1:16" ht="15.75">
      <c r="A1810" s="296"/>
      <c r="B1810" s="295"/>
      <c r="C1810" s="295"/>
      <c r="D1810" s="295"/>
      <c r="E1810" s="99" t="s">
        <v>205</v>
      </c>
      <c r="F1810" s="325"/>
      <c r="G1810" s="325">
        <v>2</v>
      </c>
      <c r="H1810" s="325" t="s">
        <v>50</v>
      </c>
      <c r="I1810" s="325"/>
      <c r="J1810" s="325">
        <v>35</v>
      </c>
      <c r="K1810" s="325"/>
      <c r="L1810" s="330">
        <v>20000</v>
      </c>
      <c r="M1810" s="354">
        <f t="shared" si="126"/>
        <v>1400000</v>
      </c>
      <c r="N1810" s="375">
        <f t="shared" si="127"/>
        <v>1400000</v>
      </c>
      <c r="O1810" s="384"/>
      <c r="P1810" s="43"/>
    </row>
    <row r="1811" spans="1:16" ht="15.75">
      <c r="A1811" s="290"/>
      <c r="B1811" s="291"/>
      <c r="C1811" s="291"/>
      <c r="D1811" s="291"/>
      <c r="E1811" s="117" t="s">
        <v>674</v>
      </c>
      <c r="F1811" s="325"/>
      <c r="G1811" s="325"/>
      <c r="H1811" s="325"/>
      <c r="I1811" s="325"/>
      <c r="J1811" s="325"/>
      <c r="K1811" s="325"/>
      <c r="L1811" s="341"/>
      <c r="M1811" s="354">
        <v>100000</v>
      </c>
      <c r="N1811" s="375">
        <f t="shared" si="127"/>
        <v>100000</v>
      </c>
      <c r="O1811" s="384"/>
      <c r="P1811" s="43"/>
    </row>
    <row r="1812" spans="1:16" ht="15.75">
      <c r="A1812" s="290"/>
      <c r="B1812" s="291"/>
      <c r="C1812" s="291"/>
      <c r="D1812" s="291"/>
      <c r="E1812" s="117"/>
      <c r="F1812" s="325"/>
      <c r="G1812" s="325"/>
      <c r="H1812" s="325"/>
      <c r="I1812" s="325"/>
      <c r="J1812" s="325"/>
      <c r="K1812" s="325"/>
      <c r="L1812" s="341"/>
      <c r="M1812" s="354"/>
      <c r="N1812" s="375"/>
      <c r="O1812" s="384"/>
      <c r="P1812" s="43"/>
    </row>
    <row r="1813" spans="1:16" ht="15.75">
      <c r="A1813" s="290"/>
      <c r="B1813" s="291"/>
      <c r="C1813" s="291"/>
      <c r="D1813" s="291"/>
      <c r="E1813" s="117"/>
      <c r="F1813" s="325"/>
      <c r="G1813" s="325"/>
      <c r="H1813" s="325"/>
      <c r="I1813" s="325"/>
      <c r="J1813" s="325"/>
      <c r="K1813" s="325"/>
      <c r="L1813" s="341"/>
      <c r="M1813" s="354"/>
      <c r="N1813" s="375"/>
      <c r="O1813" s="384"/>
      <c r="P1813" s="43"/>
    </row>
    <row r="1814" spans="1:16" ht="15.75">
      <c r="A1814" s="296">
        <v>2</v>
      </c>
      <c r="B1814" s="295">
        <v>4</v>
      </c>
      <c r="C1814" s="295">
        <v>15</v>
      </c>
      <c r="D1814" s="295"/>
      <c r="E1814" s="105" t="s">
        <v>675</v>
      </c>
      <c r="F1814" s="325"/>
      <c r="G1814" s="325"/>
      <c r="H1814" s="325"/>
      <c r="I1814" s="325"/>
      <c r="J1814" s="325"/>
      <c r="K1814" s="325"/>
      <c r="L1814" s="330"/>
      <c r="M1814" s="354">
        <f>M1815</f>
        <v>2900000</v>
      </c>
      <c r="N1814" s="375"/>
      <c r="O1814" s="384"/>
      <c r="P1814" s="43"/>
    </row>
    <row r="1815" spans="1:16" ht="15.75">
      <c r="A1815" s="296">
        <v>2</v>
      </c>
      <c r="B1815" s="295">
        <v>4</v>
      </c>
      <c r="C1815" s="295">
        <v>15</v>
      </c>
      <c r="D1815" s="295">
        <v>2</v>
      </c>
      <c r="E1815" s="99" t="s">
        <v>82</v>
      </c>
      <c r="F1815" s="325"/>
      <c r="G1815" s="325"/>
      <c r="H1815" s="325"/>
      <c r="I1815" s="325"/>
      <c r="J1815" s="325"/>
      <c r="K1815" s="325"/>
      <c r="L1815" s="330"/>
      <c r="M1815" s="354">
        <f>SUM(M1816:M1819)</f>
        <v>2900000</v>
      </c>
      <c r="N1815" s="375"/>
      <c r="O1815" s="384"/>
      <c r="P1815" s="43"/>
    </row>
    <row r="1816" spans="1:16" ht="15.75">
      <c r="A1816" s="296"/>
      <c r="B1816" s="295"/>
      <c r="C1816" s="295"/>
      <c r="D1816" s="295"/>
      <c r="E1816" s="99" t="s">
        <v>203</v>
      </c>
      <c r="F1816" s="325"/>
      <c r="G1816" s="325">
        <v>2</v>
      </c>
      <c r="H1816" s="325" t="s">
        <v>50</v>
      </c>
      <c r="I1816" s="325"/>
      <c r="J1816" s="325">
        <v>2</v>
      </c>
      <c r="K1816" s="325" t="s">
        <v>50</v>
      </c>
      <c r="L1816" s="330">
        <v>100000</v>
      </c>
      <c r="M1816" s="354">
        <f>L1816*J1816*G1816</f>
        <v>400000</v>
      </c>
      <c r="N1816" s="375"/>
      <c r="O1816" s="384"/>
      <c r="P1816" s="43"/>
    </row>
    <row r="1817" spans="1:16" ht="15.75">
      <c r="A1817" s="296"/>
      <c r="B1817" s="295"/>
      <c r="C1817" s="295"/>
      <c r="D1817" s="295"/>
      <c r="E1817" s="99" t="s">
        <v>130</v>
      </c>
      <c r="F1817" s="325"/>
      <c r="G1817" s="325">
        <v>2</v>
      </c>
      <c r="H1817" s="325" t="s">
        <v>50</v>
      </c>
      <c r="I1817" s="325"/>
      <c r="J1817" s="325">
        <v>25</v>
      </c>
      <c r="K1817" s="325" t="s">
        <v>50</v>
      </c>
      <c r="L1817" s="330">
        <v>20000</v>
      </c>
      <c r="M1817" s="354">
        <f t="shared" ref="M1817:M1818" si="128">L1817*J1817*G1817</f>
        <v>1000000</v>
      </c>
      <c r="N1817" s="375"/>
      <c r="O1817" s="384"/>
      <c r="P1817" s="43"/>
    </row>
    <row r="1818" spans="1:16" ht="15.75">
      <c r="A1818" s="296"/>
      <c r="B1818" s="295"/>
      <c r="C1818" s="295"/>
      <c r="D1818" s="295"/>
      <c r="E1818" s="99" t="s">
        <v>205</v>
      </c>
      <c r="F1818" s="325"/>
      <c r="G1818" s="325">
        <v>2</v>
      </c>
      <c r="H1818" s="325" t="s">
        <v>50</v>
      </c>
      <c r="I1818" s="325"/>
      <c r="J1818" s="325">
        <v>35</v>
      </c>
      <c r="K1818" s="325"/>
      <c r="L1818" s="330">
        <v>20000</v>
      </c>
      <c r="M1818" s="354">
        <f t="shared" si="128"/>
        <v>1400000</v>
      </c>
      <c r="N1818" s="375"/>
      <c r="O1818" s="384"/>
      <c r="P1818" s="43"/>
    </row>
    <row r="1819" spans="1:16" ht="15.75">
      <c r="A1819" s="290"/>
      <c r="B1819" s="291"/>
      <c r="C1819" s="291"/>
      <c r="D1819" s="291"/>
      <c r="E1819" s="117" t="s">
        <v>674</v>
      </c>
      <c r="F1819" s="325"/>
      <c r="G1819" s="325"/>
      <c r="H1819" s="325"/>
      <c r="I1819" s="325"/>
      <c r="J1819" s="325"/>
      <c r="K1819" s="325"/>
      <c r="L1819" s="341"/>
      <c r="M1819" s="354">
        <v>100000</v>
      </c>
      <c r="N1819" s="375"/>
      <c r="O1819" s="384"/>
      <c r="P1819" s="43"/>
    </row>
    <row r="1820" spans="1:16" ht="15.75">
      <c r="A1820" s="290"/>
      <c r="B1820" s="291"/>
      <c r="C1820" s="291"/>
      <c r="D1820" s="291"/>
      <c r="E1820" s="117"/>
      <c r="F1820" s="325"/>
      <c r="G1820" s="325"/>
      <c r="H1820" s="325"/>
      <c r="I1820" s="325"/>
      <c r="J1820" s="325"/>
      <c r="K1820" s="325"/>
      <c r="L1820" s="341"/>
      <c r="M1820" s="354"/>
      <c r="N1820" s="375"/>
      <c r="O1820" s="384"/>
      <c r="P1820" s="43"/>
    </row>
    <row r="1821" spans="1:16" ht="15.75">
      <c r="A1821" s="290"/>
      <c r="B1821" s="291"/>
      <c r="C1821" s="291"/>
      <c r="D1821" s="291"/>
      <c r="E1821" s="117"/>
      <c r="F1821" s="325"/>
      <c r="G1821" s="325"/>
      <c r="H1821" s="325"/>
      <c r="I1821" s="325"/>
      <c r="J1821" s="325"/>
      <c r="K1821" s="325"/>
      <c r="L1821" s="341"/>
      <c r="M1821" s="354"/>
      <c r="N1821" s="375"/>
      <c r="O1821" s="384"/>
      <c r="P1821" s="43"/>
    </row>
    <row r="1822" spans="1:16" ht="15.75">
      <c r="A1822" s="296">
        <v>2</v>
      </c>
      <c r="B1822" s="295">
        <v>4</v>
      </c>
      <c r="C1822" s="295">
        <v>16</v>
      </c>
      <c r="D1822" s="295"/>
      <c r="E1822" s="105" t="s">
        <v>1030</v>
      </c>
      <c r="F1822" s="325"/>
      <c r="G1822" s="325"/>
      <c r="H1822" s="325"/>
      <c r="I1822" s="325"/>
      <c r="J1822" s="325"/>
      <c r="K1822" s="325"/>
      <c r="L1822" s="330"/>
      <c r="M1822" s="354">
        <f>M1823</f>
        <v>3800000</v>
      </c>
      <c r="N1822" s="375"/>
      <c r="O1822" s="384"/>
      <c r="P1822" s="43"/>
    </row>
    <row r="1823" spans="1:16" ht="15.75">
      <c r="A1823" s="296">
        <v>2</v>
      </c>
      <c r="B1823" s="295">
        <v>4</v>
      </c>
      <c r="C1823" s="295">
        <v>16</v>
      </c>
      <c r="D1823" s="295">
        <v>2</v>
      </c>
      <c r="E1823" s="99" t="s">
        <v>82</v>
      </c>
      <c r="F1823" s="325"/>
      <c r="G1823" s="325"/>
      <c r="H1823" s="325"/>
      <c r="I1823" s="325"/>
      <c r="J1823" s="325"/>
      <c r="K1823" s="325"/>
      <c r="L1823" s="330"/>
      <c r="M1823" s="354">
        <f>SUM(M1824:M1828)</f>
        <v>3800000</v>
      </c>
      <c r="N1823" s="375"/>
      <c r="O1823" s="384"/>
      <c r="P1823" s="43"/>
    </row>
    <row r="1824" spans="1:16" ht="15.75">
      <c r="A1824" s="296"/>
      <c r="B1824" s="295"/>
      <c r="C1824" s="295"/>
      <c r="D1824" s="295"/>
      <c r="E1824" s="99" t="s">
        <v>203</v>
      </c>
      <c r="F1824" s="325"/>
      <c r="G1824" s="325">
        <v>2</v>
      </c>
      <c r="H1824" s="325" t="s">
        <v>50</v>
      </c>
      <c r="I1824" s="325"/>
      <c r="J1824" s="325">
        <v>2</v>
      </c>
      <c r="K1824" s="325" t="s">
        <v>50</v>
      </c>
      <c r="L1824" s="330">
        <v>100000</v>
      </c>
      <c r="M1824" s="354">
        <f>L1824*J1824*G1824</f>
        <v>400000</v>
      </c>
      <c r="N1824" s="375"/>
      <c r="O1824" s="384"/>
      <c r="P1824" s="43"/>
    </row>
    <row r="1825" spans="1:16" ht="15.75">
      <c r="A1825" s="296"/>
      <c r="B1825" s="295"/>
      <c r="C1825" s="295"/>
      <c r="D1825" s="295"/>
      <c r="E1825" s="99" t="s">
        <v>130</v>
      </c>
      <c r="F1825" s="325"/>
      <c r="G1825" s="325">
        <v>2</v>
      </c>
      <c r="H1825" s="325" t="s">
        <v>50</v>
      </c>
      <c r="I1825" s="325"/>
      <c r="J1825" s="325">
        <v>25</v>
      </c>
      <c r="K1825" s="325" t="s">
        <v>50</v>
      </c>
      <c r="L1825" s="330">
        <v>20000</v>
      </c>
      <c r="M1825" s="354">
        <f t="shared" ref="M1825:M1826" si="129">L1825*J1825*G1825</f>
        <v>1000000</v>
      </c>
      <c r="N1825" s="375"/>
      <c r="O1825" s="384"/>
      <c r="P1825" s="43"/>
    </row>
    <row r="1826" spans="1:16" ht="15.75">
      <c r="A1826" s="296"/>
      <c r="B1826" s="295"/>
      <c r="C1826" s="295"/>
      <c r="D1826" s="295"/>
      <c r="E1826" s="99" t="s">
        <v>205</v>
      </c>
      <c r="F1826" s="325"/>
      <c r="G1826" s="325">
        <v>2</v>
      </c>
      <c r="H1826" s="325" t="s">
        <v>50</v>
      </c>
      <c r="I1826" s="325"/>
      <c r="J1826" s="325">
        <v>35</v>
      </c>
      <c r="K1826" s="325"/>
      <c r="L1826" s="330">
        <v>20000</v>
      </c>
      <c r="M1826" s="354">
        <f t="shared" si="129"/>
        <v>1400000</v>
      </c>
      <c r="N1826" s="375"/>
      <c r="O1826" s="384"/>
      <c r="P1826" s="43"/>
    </row>
    <row r="1827" spans="1:16" ht="15.75">
      <c r="A1827" s="290"/>
      <c r="B1827" s="291"/>
      <c r="C1827" s="291"/>
      <c r="D1827" s="291"/>
      <c r="E1827" s="117" t="s">
        <v>674</v>
      </c>
      <c r="F1827" s="325"/>
      <c r="G1827" s="325"/>
      <c r="H1827" s="325"/>
      <c r="I1827" s="325"/>
      <c r="J1827" s="325"/>
      <c r="K1827" s="325"/>
      <c r="L1827" s="341"/>
      <c r="M1827" s="354">
        <v>100000</v>
      </c>
      <c r="N1827" s="375"/>
      <c r="O1827" s="384"/>
      <c r="P1827" s="43"/>
    </row>
    <row r="1828" spans="1:16" ht="15.75">
      <c r="A1828" s="290"/>
      <c r="B1828" s="291"/>
      <c r="C1828" s="291"/>
      <c r="D1828" s="291"/>
      <c r="E1828" s="117" t="s">
        <v>1031</v>
      </c>
      <c r="F1828" s="325"/>
      <c r="G1828" s="325">
        <v>300</v>
      </c>
      <c r="H1828" s="325" t="s">
        <v>50</v>
      </c>
      <c r="I1828" s="325"/>
      <c r="J1828" s="325"/>
      <c r="K1828" s="325"/>
      <c r="L1828" s="341">
        <v>3000</v>
      </c>
      <c r="M1828" s="354">
        <f>L1828*G1828</f>
        <v>900000</v>
      </c>
      <c r="N1828" s="375"/>
      <c r="O1828" s="384"/>
      <c r="P1828" s="43"/>
    </row>
    <row r="1829" spans="1:16" ht="15.75">
      <c r="A1829" s="290"/>
      <c r="B1829" s="291"/>
      <c r="C1829" s="291"/>
      <c r="D1829" s="291"/>
      <c r="E1829" s="117"/>
      <c r="F1829" s="325"/>
      <c r="G1829" s="325"/>
      <c r="H1829" s="325"/>
      <c r="I1829" s="325"/>
      <c r="J1829" s="325"/>
      <c r="K1829" s="325"/>
      <c r="L1829" s="341"/>
      <c r="M1829" s="354"/>
      <c r="N1829" s="375"/>
      <c r="O1829" s="384"/>
      <c r="P1829" s="43"/>
    </row>
    <row r="1830" spans="1:16" ht="15.75">
      <c r="A1830" s="290"/>
      <c r="B1830" s="291"/>
      <c r="C1830" s="291"/>
      <c r="D1830" s="291"/>
      <c r="E1830" s="117"/>
      <c r="F1830" s="325"/>
      <c r="G1830" s="325"/>
      <c r="H1830" s="325"/>
      <c r="I1830" s="325"/>
      <c r="J1830" s="325"/>
      <c r="K1830" s="325"/>
      <c r="L1830" s="341"/>
      <c r="M1830" s="354"/>
      <c r="N1830" s="375"/>
      <c r="O1830" s="384"/>
      <c r="P1830" s="43"/>
    </row>
    <row r="1831" spans="1:16" ht="31.5">
      <c r="A1831" s="296">
        <v>2</v>
      </c>
      <c r="B1831" s="295">
        <v>4</v>
      </c>
      <c r="C1831" s="295">
        <v>17</v>
      </c>
      <c r="D1831" s="295"/>
      <c r="E1831" s="105" t="s">
        <v>673</v>
      </c>
      <c r="F1831" s="325"/>
      <c r="G1831" s="325"/>
      <c r="H1831" s="325"/>
      <c r="I1831" s="325"/>
      <c r="J1831" s="325"/>
      <c r="K1831" s="325"/>
      <c r="L1831" s="330"/>
      <c r="M1831" s="354">
        <f>M1832</f>
        <v>2850000</v>
      </c>
      <c r="N1831" s="375"/>
      <c r="O1831" s="384"/>
      <c r="P1831" s="43"/>
    </row>
    <row r="1832" spans="1:16" ht="15.75">
      <c r="A1832" s="296">
        <v>2</v>
      </c>
      <c r="B1832" s="295">
        <v>4</v>
      </c>
      <c r="C1832" s="295">
        <v>17</v>
      </c>
      <c r="D1832" s="295">
        <v>2</v>
      </c>
      <c r="E1832" s="99" t="s">
        <v>82</v>
      </c>
      <c r="F1832" s="325"/>
      <c r="G1832" s="325"/>
      <c r="H1832" s="325"/>
      <c r="I1832" s="325"/>
      <c r="J1832" s="325"/>
      <c r="K1832" s="325"/>
      <c r="L1832" s="330"/>
      <c r="M1832" s="354">
        <f>SUM(M1833:M1837)</f>
        <v>2850000</v>
      </c>
      <c r="N1832" s="375"/>
      <c r="O1832" s="384"/>
      <c r="P1832" s="43"/>
    </row>
    <row r="1833" spans="1:16" ht="15.75">
      <c r="A1833" s="296"/>
      <c r="B1833" s="295"/>
      <c r="C1833" s="295"/>
      <c r="D1833" s="295"/>
      <c r="E1833" s="99" t="s">
        <v>131</v>
      </c>
      <c r="F1833" s="325"/>
      <c r="G1833" s="325"/>
      <c r="H1833" s="325"/>
      <c r="I1833" s="325"/>
      <c r="J1833" s="325">
        <v>3</v>
      </c>
      <c r="K1833" s="325" t="s">
        <v>50</v>
      </c>
      <c r="L1833" s="330">
        <v>150000</v>
      </c>
      <c r="M1833" s="354">
        <f>L1833*J1833</f>
        <v>450000</v>
      </c>
      <c r="N1833" s="375"/>
      <c r="O1833" s="384"/>
      <c r="P1833" s="43"/>
    </row>
    <row r="1834" spans="1:16" ht="15.75">
      <c r="A1834" s="296"/>
      <c r="B1834" s="295"/>
      <c r="C1834" s="295"/>
      <c r="D1834" s="295"/>
      <c r="E1834" s="99" t="s">
        <v>130</v>
      </c>
      <c r="F1834" s="325"/>
      <c r="G1834" s="325"/>
      <c r="H1834" s="325"/>
      <c r="I1834" s="325"/>
      <c r="J1834" s="325">
        <v>50</v>
      </c>
      <c r="K1834" s="325" t="s">
        <v>50</v>
      </c>
      <c r="L1834" s="330">
        <v>20000</v>
      </c>
      <c r="M1834" s="354">
        <f t="shared" ref="M1834:M1835" si="130">L1834*J1834</f>
        <v>1000000</v>
      </c>
      <c r="N1834" s="375"/>
      <c r="O1834" s="384"/>
      <c r="P1834" s="43"/>
    </row>
    <row r="1835" spans="1:16" ht="15.75">
      <c r="A1835" s="296"/>
      <c r="B1835" s="295"/>
      <c r="C1835" s="295"/>
      <c r="D1835" s="295"/>
      <c r="E1835" s="99" t="s">
        <v>176</v>
      </c>
      <c r="F1835" s="325"/>
      <c r="G1835" s="325"/>
      <c r="H1835" s="325"/>
      <c r="I1835" s="325"/>
      <c r="J1835" s="325">
        <v>55</v>
      </c>
      <c r="K1835" s="325" t="s">
        <v>50</v>
      </c>
      <c r="L1835" s="330">
        <v>20000</v>
      </c>
      <c r="M1835" s="354">
        <f t="shared" si="130"/>
        <v>1100000</v>
      </c>
      <c r="N1835" s="375"/>
      <c r="O1835" s="384"/>
      <c r="P1835" s="43"/>
    </row>
    <row r="1836" spans="1:16" ht="15.75">
      <c r="A1836" s="290"/>
      <c r="B1836" s="291"/>
      <c r="C1836" s="291"/>
      <c r="D1836" s="291"/>
      <c r="E1836" s="117" t="s">
        <v>478</v>
      </c>
      <c r="F1836" s="325"/>
      <c r="G1836" s="325"/>
      <c r="H1836" s="325"/>
      <c r="I1836" s="325"/>
      <c r="J1836" s="325"/>
      <c r="K1836" s="325"/>
      <c r="L1836" s="341"/>
      <c r="M1836" s="354">
        <v>100000</v>
      </c>
      <c r="N1836" s="375"/>
      <c r="O1836" s="384"/>
      <c r="P1836" s="43"/>
    </row>
    <row r="1837" spans="1:16" ht="15.75">
      <c r="A1837" s="290"/>
      <c r="B1837" s="291"/>
      <c r="C1837" s="291"/>
      <c r="D1837" s="291"/>
      <c r="E1837" s="117" t="s">
        <v>719</v>
      </c>
      <c r="F1837" s="325"/>
      <c r="G1837" s="325"/>
      <c r="H1837" s="325"/>
      <c r="I1837" s="325"/>
      <c r="J1837" s="325"/>
      <c r="K1837" s="325"/>
      <c r="L1837" s="341"/>
      <c r="M1837" s="354">
        <v>200000</v>
      </c>
      <c r="N1837" s="375"/>
      <c r="O1837" s="384"/>
      <c r="P1837" s="43"/>
    </row>
    <row r="1838" spans="1:16" ht="15.75">
      <c r="A1838" s="290"/>
      <c r="B1838" s="291"/>
      <c r="C1838" s="291"/>
      <c r="D1838" s="291"/>
      <c r="E1838" s="117"/>
      <c r="F1838" s="325"/>
      <c r="G1838" s="325"/>
      <c r="H1838" s="325"/>
      <c r="I1838" s="325"/>
      <c r="J1838" s="325"/>
      <c r="K1838" s="325"/>
      <c r="L1838" s="341"/>
      <c r="M1838" s="354"/>
      <c r="N1838" s="375"/>
      <c r="O1838" s="384"/>
      <c r="P1838" s="43"/>
    </row>
    <row r="1839" spans="1:16" ht="15.75">
      <c r="A1839" s="290"/>
      <c r="B1839" s="291"/>
      <c r="C1839" s="291"/>
      <c r="D1839" s="291"/>
      <c r="E1839" s="117"/>
      <c r="F1839" s="325"/>
      <c r="G1839" s="325"/>
      <c r="H1839" s="325"/>
      <c r="I1839" s="325"/>
      <c r="J1839" s="325"/>
      <c r="K1839" s="325"/>
      <c r="L1839" s="341"/>
      <c r="M1839" s="354"/>
      <c r="N1839" s="375"/>
      <c r="O1839" s="384"/>
      <c r="P1839" s="43"/>
    </row>
    <row r="1840" spans="1:16" ht="15.75">
      <c r="A1840" s="290">
        <v>2</v>
      </c>
      <c r="B1840" s="291">
        <v>4</v>
      </c>
      <c r="C1840" s="291">
        <v>18</v>
      </c>
      <c r="D1840" s="291"/>
      <c r="E1840" s="115" t="s">
        <v>686</v>
      </c>
      <c r="F1840" s="325"/>
      <c r="G1840" s="325"/>
      <c r="H1840" s="325"/>
      <c r="I1840" s="325"/>
      <c r="J1840" s="325"/>
      <c r="K1840" s="325"/>
      <c r="L1840" s="341"/>
      <c r="M1840" s="354">
        <f>M1841</f>
        <v>6200000</v>
      </c>
      <c r="N1840" s="375"/>
      <c r="O1840" s="384"/>
      <c r="P1840" s="43"/>
    </row>
    <row r="1841" spans="1:16" ht="15.75">
      <c r="A1841" s="290">
        <v>2</v>
      </c>
      <c r="B1841" s="291">
        <v>4</v>
      </c>
      <c r="C1841" s="291">
        <v>18</v>
      </c>
      <c r="D1841" s="291">
        <v>2</v>
      </c>
      <c r="E1841" s="117" t="s">
        <v>82</v>
      </c>
      <c r="F1841" s="325"/>
      <c r="G1841" s="325"/>
      <c r="H1841" s="325"/>
      <c r="I1841" s="325"/>
      <c r="J1841" s="325"/>
      <c r="K1841" s="325"/>
      <c r="L1841" s="341"/>
      <c r="M1841" s="354">
        <f>SUM(M1842:M1843)</f>
        <v>6200000</v>
      </c>
      <c r="N1841" s="375"/>
      <c r="O1841" s="384"/>
      <c r="P1841" s="43"/>
    </row>
    <row r="1842" spans="1:16" ht="15.75">
      <c r="A1842" s="290"/>
      <c r="B1842" s="291"/>
      <c r="C1842" s="291"/>
      <c r="D1842" s="291"/>
      <c r="E1842" s="117" t="s">
        <v>603</v>
      </c>
      <c r="F1842" s="325"/>
      <c r="G1842" s="325"/>
      <c r="H1842" s="325"/>
      <c r="I1842" s="325"/>
      <c r="J1842" s="325">
        <v>60</v>
      </c>
      <c r="K1842" s="325" t="s">
        <v>50</v>
      </c>
      <c r="L1842" s="341">
        <v>20000</v>
      </c>
      <c r="M1842" s="354">
        <f>L1842*J1842</f>
        <v>1200000</v>
      </c>
      <c r="N1842" s="375"/>
      <c r="O1842" s="384"/>
      <c r="P1842" s="43"/>
    </row>
    <row r="1843" spans="1:16" ht="15.75">
      <c r="A1843" s="290"/>
      <c r="B1843" s="291"/>
      <c r="C1843" s="291"/>
      <c r="D1843" s="291"/>
      <c r="E1843" s="117" t="s">
        <v>687</v>
      </c>
      <c r="F1843" s="325"/>
      <c r="G1843" s="325"/>
      <c r="H1843" s="325"/>
      <c r="I1843" s="325"/>
      <c r="J1843" s="325">
        <v>50</v>
      </c>
      <c r="K1843" s="325"/>
      <c r="L1843" s="341">
        <v>100000</v>
      </c>
      <c r="M1843" s="354">
        <f>L1843*J1843</f>
        <v>5000000</v>
      </c>
      <c r="N1843" s="375"/>
      <c r="O1843" s="384"/>
      <c r="P1843" s="43"/>
    </row>
    <row r="1844" spans="1:16" ht="15.75">
      <c r="A1844" s="290"/>
      <c r="B1844" s="291"/>
      <c r="C1844" s="291"/>
      <c r="D1844" s="291"/>
      <c r="E1844" s="117"/>
      <c r="F1844" s="325"/>
      <c r="G1844" s="325"/>
      <c r="H1844" s="325"/>
      <c r="I1844" s="325"/>
      <c r="J1844" s="325"/>
      <c r="K1844" s="325"/>
      <c r="L1844" s="341"/>
      <c r="M1844" s="354"/>
      <c r="N1844" s="375"/>
      <c r="O1844" s="384"/>
      <c r="P1844" s="43"/>
    </row>
    <row r="1845" spans="1:16" ht="15.75">
      <c r="A1845" s="290"/>
      <c r="B1845" s="291"/>
      <c r="C1845" s="291"/>
      <c r="D1845" s="291"/>
      <c r="E1845" s="117"/>
      <c r="F1845" s="325"/>
      <c r="G1845" s="325"/>
      <c r="H1845" s="325"/>
      <c r="I1845" s="325"/>
      <c r="J1845" s="325"/>
      <c r="K1845" s="325"/>
      <c r="L1845" s="341"/>
      <c r="M1845" s="354"/>
      <c r="N1845" s="375"/>
      <c r="O1845" s="384"/>
      <c r="P1845" s="43"/>
    </row>
    <row r="1846" spans="1:16" ht="15.75">
      <c r="A1846" s="290">
        <v>2</v>
      </c>
      <c r="B1846" s="291">
        <v>4</v>
      </c>
      <c r="C1846" s="291">
        <v>19</v>
      </c>
      <c r="D1846" s="291"/>
      <c r="E1846" s="964" t="s">
        <v>708</v>
      </c>
      <c r="F1846" s="965"/>
      <c r="G1846" s="965"/>
      <c r="H1846" s="965"/>
      <c r="I1846" s="965"/>
      <c r="J1846" s="965"/>
      <c r="K1846" s="965"/>
      <c r="L1846" s="966"/>
      <c r="M1846" s="354">
        <f>M1847</f>
        <v>7100000</v>
      </c>
      <c r="N1846" s="375"/>
      <c r="O1846" s="384"/>
      <c r="P1846" s="43"/>
    </row>
    <row r="1847" spans="1:16" ht="15.75">
      <c r="A1847" s="290">
        <v>2</v>
      </c>
      <c r="B1847" s="291">
        <v>4</v>
      </c>
      <c r="C1847" s="291">
        <v>19</v>
      </c>
      <c r="D1847" s="291">
        <v>2</v>
      </c>
      <c r="E1847" s="117" t="s">
        <v>82</v>
      </c>
      <c r="F1847" s="325"/>
      <c r="G1847" s="325"/>
      <c r="H1847" s="325"/>
      <c r="I1847" s="325"/>
      <c r="J1847" s="325"/>
      <c r="K1847" s="325"/>
      <c r="L1847" s="341"/>
      <c r="M1847" s="354">
        <f>SUM(L1848:L1854)</f>
        <v>7100000</v>
      </c>
      <c r="N1847" s="375"/>
      <c r="O1847" s="384"/>
      <c r="P1847" s="43"/>
    </row>
    <row r="1848" spans="1:16" ht="15.75">
      <c r="A1848" s="290"/>
      <c r="B1848" s="291"/>
      <c r="C1848" s="291"/>
      <c r="D1848" s="291"/>
      <c r="E1848" s="117" t="s">
        <v>700</v>
      </c>
      <c r="F1848" s="325"/>
      <c r="G1848" s="325">
        <v>4</v>
      </c>
      <c r="H1848" s="325" t="s">
        <v>50</v>
      </c>
      <c r="I1848" s="333">
        <v>50000</v>
      </c>
      <c r="J1848" s="325" t="s">
        <v>50</v>
      </c>
      <c r="K1848" s="325">
        <v>10</v>
      </c>
      <c r="L1848" s="341">
        <f>G1848*I1848*K1848</f>
        <v>2000000</v>
      </c>
      <c r="M1848" s="354"/>
      <c r="N1848" s="375">
        <f>L1848</f>
        <v>2000000</v>
      </c>
      <c r="O1848" s="384"/>
      <c r="P1848" s="43"/>
    </row>
    <row r="1849" spans="1:16" ht="15.75">
      <c r="A1849" s="290"/>
      <c r="B1849" s="291"/>
      <c r="C1849" s="291"/>
      <c r="D1849" s="291"/>
      <c r="E1849" s="117" t="s">
        <v>590</v>
      </c>
      <c r="F1849" s="325"/>
      <c r="G1849" s="325"/>
      <c r="H1849" s="325"/>
      <c r="I1849" s="333"/>
      <c r="J1849" s="325"/>
      <c r="K1849" s="325"/>
      <c r="L1849" s="341">
        <v>200000</v>
      </c>
      <c r="M1849" s="354"/>
      <c r="N1849" s="375">
        <f t="shared" ref="N1849:N1854" si="131">L1849</f>
        <v>200000</v>
      </c>
      <c r="O1849" s="384"/>
      <c r="P1849" s="43"/>
    </row>
    <row r="1850" spans="1:16" ht="15.75">
      <c r="A1850" s="290"/>
      <c r="B1850" s="291"/>
      <c r="C1850" s="291"/>
      <c r="D1850" s="291"/>
      <c r="E1850" s="117" t="s">
        <v>609</v>
      </c>
      <c r="F1850" s="325"/>
      <c r="G1850" s="325"/>
      <c r="H1850" s="325"/>
      <c r="I1850" s="333"/>
      <c r="J1850" s="325"/>
      <c r="K1850" s="325"/>
      <c r="L1850" s="341">
        <v>100000</v>
      </c>
      <c r="M1850" s="354"/>
      <c r="N1850" s="375">
        <f t="shared" si="131"/>
        <v>100000</v>
      </c>
      <c r="O1850" s="384"/>
      <c r="P1850" s="43"/>
    </row>
    <row r="1851" spans="1:16" ht="15.75">
      <c r="A1851" s="290"/>
      <c r="B1851" s="291"/>
      <c r="C1851" s="291"/>
      <c r="D1851" s="291"/>
      <c r="E1851" s="117" t="s">
        <v>709</v>
      </c>
      <c r="F1851" s="325"/>
      <c r="G1851" s="325">
        <v>12</v>
      </c>
      <c r="H1851" s="325" t="s">
        <v>50</v>
      </c>
      <c r="I1851" s="333">
        <v>20000</v>
      </c>
      <c r="J1851" s="325" t="s">
        <v>50</v>
      </c>
      <c r="K1851" s="325">
        <v>10</v>
      </c>
      <c r="L1851" s="341">
        <f>G1851*I1851*K1851</f>
        <v>2400000</v>
      </c>
      <c r="M1851" s="354"/>
      <c r="N1851" s="375">
        <f t="shared" si="131"/>
        <v>2400000</v>
      </c>
      <c r="O1851" s="384"/>
      <c r="P1851" s="43"/>
    </row>
    <row r="1852" spans="1:16" ht="15.75">
      <c r="A1852" s="290"/>
      <c r="B1852" s="291"/>
      <c r="C1852" s="291"/>
      <c r="D1852" s="291"/>
      <c r="E1852" s="117" t="s">
        <v>710</v>
      </c>
      <c r="F1852" s="325"/>
      <c r="G1852" s="325"/>
      <c r="H1852" s="325"/>
      <c r="I1852" s="333"/>
      <c r="J1852" s="325"/>
      <c r="K1852" s="325"/>
      <c r="L1852" s="341">
        <v>1000000</v>
      </c>
      <c r="M1852" s="354"/>
      <c r="N1852" s="375">
        <f t="shared" si="131"/>
        <v>1000000</v>
      </c>
      <c r="O1852" s="384"/>
      <c r="P1852" s="43"/>
    </row>
    <row r="1853" spans="1:16" ht="15.75">
      <c r="A1853" s="290"/>
      <c r="B1853" s="291"/>
      <c r="C1853" s="291"/>
      <c r="D1853" s="291"/>
      <c r="E1853" s="117" t="s">
        <v>711</v>
      </c>
      <c r="F1853" s="325"/>
      <c r="G1853" s="325"/>
      <c r="H1853" s="325"/>
      <c r="I1853" s="333"/>
      <c r="J1853" s="325"/>
      <c r="K1853" s="325"/>
      <c r="L1853" s="341">
        <v>800000</v>
      </c>
      <c r="M1853" s="354"/>
      <c r="N1853" s="375">
        <f t="shared" si="131"/>
        <v>800000</v>
      </c>
      <c r="O1853" s="384"/>
      <c r="P1853" s="43"/>
    </row>
    <row r="1854" spans="1:16" ht="15.75">
      <c r="A1854" s="290"/>
      <c r="B1854" s="291"/>
      <c r="C1854" s="291"/>
      <c r="D1854" s="291"/>
      <c r="E1854" s="117" t="s">
        <v>712</v>
      </c>
      <c r="F1854" s="325"/>
      <c r="G1854" s="325">
        <v>2</v>
      </c>
      <c r="H1854" s="325" t="s">
        <v>50</v>
      </c>
      <c r="I1854" s="333">
        <v>300000</v>
      </c>
      <c r="J1854" s="325"/>
      <c r="K1854" s="325"/>
      <c r="L1854" s="341">
        <f>G1854*I1854</f>
        <v>600000</v>
      </c>
      <c r="M1854" s="354"/>
      <c r="N1854" s="375">
        <f t="shared" si="131"/>
        <v>600000</v>
      </c>
      <c r="O1854" s="384"/>
      <c r="P1854" s="43"/>
    </row>
    <row r="1855" spans="1:16" ht="15.75">
      <c r="A1855" s="290"/>
      <c r="B1855" s="291"/>
      <c r="C1855" s="291"/>
      <c r="D1855" s="291"/>
      <c r="E1855" s="117"/>
      <c r="F1855" s="325"/>
      <c r="G1855" s="325"/>
      <c r="H1855" s="325"/>
      <c r="I1855" s="325"/>
      <c r="J1855" s="325"/>
      <c r="K1855" s="325"/>
      <c r="L1855" s="341"/>
      <c r="M1855" s="354"/>
      <c r="N1855" s="375"/>
      <c r="O1855" s="384"/>
      <c r="P1855" s="43"/>
    </row>
    <row r="1856" spans="1:16" ht="15.75">
      <c r="A1856" s="290"/>
      <c r="B1856" s="291"/>
      <c r="C1856" s="291"/>
      <c r="D1856" s="291"/>
      <c r="E1856" s="117"/>
      <c r="F1856" s="325"/>
      <c r="G1856" s="325"/>
      <c r="H1856" s="325"/>
      <c r="I1856" s="325"/>
      <c r="J1856" s="325"/>
      <c r="K1856" s="325"/>
      <c r="L1856" s="341"/>
      <c r="M1856" s="354"/>
      <c r="N1856" s="375"/>
      <c r="O1856" s="384"/>
      <c r="P1856" s="43"/>
    </row>
    <row r="1857" spans="1:16" ht="15.75">
      <c r="A1857" s="290">
        <v>2</v>
      </c>
      <c r="B1857" s="291">
        <v>4</v>
      </c>
      <c r="C1857" s="291">
        <v>20</v>
      </c>
      <c r="D1857" s="291"/>
      <c r="E1857" s="964" t="s">
        <v>702</v>
      </c>
      <c r="F1857" s="965"/>
      <c r="G1857" s="965"/>
      <c r="H1857" s="965"/>
      <c r="I1857" s="965"/>
      <c r="J1857" s="965"/>
      <c r="K1857" s="965"/>
      <c r="L1857" s="966"/>
      <c r="M1857" s="354">
        <f>M1858</f>
        <v>2450000</v>
      </c>
      <c r="N1857" s="375"/>
      <c r="O1857" s="384"/>
      <c r="P1857" s="43"/>
    </row>
    <row r="1858" spans="1:16" ht="15.75">
      <c r="A1858" s="290">
        <v>2</v>
      </c>
      <c r="B1858" s="291">
        <v>4</v>
      </c>
      <c r="C1858" s="291">
        <v>20</v>
      </c>
      <c r="D1858" s="291">
        <v>2</v>
      </c>
      <c r="E1858" s="117" t="s">
        <v>82</v>
      </c>
      <c r="F1858" s="325"/>
      <c r="G1858" s="325"/>
      <c r="H1858" s="325"/>
      <c r="I1858" s="325"/>
      <c r="J1858" s="325"/>
      <c r="K1858" s="325"/>
      <c r="L1858" s="341"/>
      <c r="M1858" s="354">
        <f>SUM(M1859:M1860)</f>
        <v>2450000</v>
      </c>
      <c r="N1858" s="375"/>
      <c r="O1858" s="384"/>
      <c r="P1858" s="43"/>
    </row>
    <row r="1859" spans="1:16" ht="15.75">
      <c r="A1859" s="290"/>
      <c r="B1859" s="291"/>
      <c r="C1859" s="291"/>
      <c r="D1859" s="291"/>
      <c r="E1859" s="117" t="s">
        <v>130</v>
      </c>
      <c r="F1859" s="325"/>
      <c r="G1859" s="325"/>
      <c r="H1859" s="325"/>
      <c r="I1859" s="325"/>
      <c r="J1859" s="325">
        <v>35</v>
      </c>
      <c r="K1859" s="325" t="s">
        <v>50</v>
      </c>
      <c r="L1859" s="341">
        <v>50000</v>
      </c>
      <c r="M1859" s="354">
        <f>L1859*J1859</f>
        <v>1750000</v>
      </c>
      <c r="N1859" s="375"/>
      <c r="O1859" s="384"/>
      <c r="P1859" s="43"/>
    </row>
    <row r="1860" spans="1:16" ht="15.75">
      <c r="A1860" s="290"/>
      <c r="B1860" s="291"/>
      <c r="C1860" s="291"/>
      <c r="D1860" s="291"/>
      <c r="E1860" s="117" t="s">
        <v>603</v>
      </c>
      <c r="F1860" s="325"/>
      <c r="G1860" s="325"/>
      <c r="H1860" s="325"/>
      <c r="I1860" s="325"/>
      <c r="J1860" s="325">
        <v>35</v>
      </c>
      <c r="K1860" s="325" t="s">
        <v>50</v>
      </c>
      <c r="L1860" s="341">
        <v>20000</v>
      </c>
      <c r="M1860" s="354">
        <f>L1860*J1860</f>
        <v>700000</v>
      </c>
      <c r="N1860" s="375"/>
      <c r="O1860" s="384"/>
      <c r="P1860" s="43"/>
    </row>
    <row r="1861" spans="1:16" ht="15.75">
      <c r="A1861" s="290"/>
      <c r="B1861" s="291"/>
      <c r="C1861" s="291"/>
      <c r="D1861" s="291"/>
      <c r="E1861" s="117"/>
      <c r="F1861" s="325"/>
      <c r="G1861" s="325"/>
      <c r="H1861" s="325"/>
      <c r="I1861" s="325"/>
      <c r="J1861" s="325"/>
      <c r="K1861" s="325"/>
      <c r="L1861" s="341"/>
      <c r="M1861" s="354"/>
      <c r="N1861" s="375"/>
      <c r="O1861" s="384"/>
      <c r="P1861" s="43"/>
    </row>
    <row r="1862" spans="1:16" ht="15.75">
      <c r="A1862" s="290"/>
      <c r="B1862" s="291"/>
      <c r="C1862" s="291"/>
      <c r="D1862" s="291"/>
      <c r="E1862" s="117"/>
      <c r="F1862" s="325"/>
      <c r="G1862" s="325"/>
      <c r="H1862" s="325"/>
      <c r="I1862" s="325"/>
      <c r="J1862" s="325"/>
      <c r="K1862" s="325"/>
      <c r="L1862" s="341"/>
      <c r="M1862" s="354"/>
      <c r="N1862" s="375"/>
      <c r="O1862" s="384"/>
      <c r="P1862" s="43"/>
    </row>
    <row r="1863" spans="1:16" ht="15.75">
      <c r="A1863" s="290">
        <v>2</v>
      </c>
      <c r="B1863" s="291">
        <v>4</v>
      </c>
      <c r="C1863" s="291">
        <v>21</v>
      </c>
      <c r="D1863" s="291"/>
      <c r="E1863" s="964" t="s">
        <v>717</v>
      </c>
      <c r="F1863" s="965"/>
      <c r="G1863" s="965"/>
      <c r="H1863" s="965"/>
      <c r="I1863" s="965"/>
      <c r="J1863" s="965"/>
      <c r="K1863" s="965"/>
      <c r="L1863" s="966"/>
      <c r="M1863" s="354">
        <f>M1864</f>
        <v>4200000</v>
      </c>
      <c r="N1863" s="375"/>
      <c r="O1863" s="384"/>
      <c r="P1863" s="43"/>
    </row>
    <row r="1864" spans="1:16" ht="15.75">
      <c r="A1864" s="290">
        <v>2</v>
      </c>
      <c r="B1864" s="291">
        <v>4</v>
      </c>
      <c r="C1864" s="291">
        <v>21</v>
      </c>
      <c r="D1864" s="291">
        <v>2</v>
      </c>
      <c r="E1864" s="117" t="s">
        <v>82</v>
      </c>
      <c r="F1864" s="325"/>
      <c r="G1864" s="325"/>
      <c r="H1864" s="325"/>
      <c r="I1864" s="325"/>
      <c r="J1864" s="325"/>
      <c r="K1864" s="325"/>
      <c r="L1864" s="341"/>
      <c r="M1864" s="354">
        <f>SUM(L1865:L1866)</f>
        <v>4200000</v>
      </c>
      <c r="N1864" s="375"/>
      <c r="O1864" s="384"/>
      <c r="P1864" s="43"/>
    </row>
    <row r="1865" spans="1:16" ht="15.75">
      <c r="A1865" s="290"/>
      <c r="B1865" s="291"/>
      <c r="C1865" s="291"/>
      <c r="D1865" s="291"/>
      <c r="E1865" s="117" t="s">
        <v>603</v>
      </c>
      <c r="F1865" s="325"/>
      <c r="G1865" s="325">
        <v>10</v>
      </c>
      <c r="H1865" s="325" t="s">
        <v>50</v>
      </c>
      <c r="I1865" s="333">
        <v>20000</v>
      </c>
      <c r="J1865" s="325" t="s">
        <v>50</v>
      </c>
      <c r="K1865" s="325">
        <v>6</v>
      </c>
      <c r="L1865" s="341">
        <f>G1865*I1865*K1865</f>
        <v>1200000</v>
      </c>
      <c r="M1865" s="354"/>
      <c r="N1865" s="375"/>
      <c r="O1865" s="384"/>
      <c r="P1865" s="43"/>
    </row>
    <row r="1866" spans="1:16" ht="15.75">
      <c r="A1866" s="290"/>
      <c r="B1866" s="291"/>
      <c r="C1866" s="291"/>
      <c r="D1866" s="291"/>
      <c r="E1866" s="117" t="s">
        <v>718</v>
      </c>
      <c r="F1866" s="325"/>
      <c r="G1866" s="325">
        <v>10</v>
      </c>
      <c r="H1866" s="325" t="s">
        <v>50</v>
      </c>
      <c r="I1866" s="333">
        <v>50000</v>
      </c>
      <c r="J1866" s="325" t="s">
        <v>50</v>
      </c>
      <c r="K1866" s="325">
        <v>6</v>
      </c>
      <c r="L1866" s="341">
        <f>G1866*I1866*K1866</f>
        <v>3000000</v>
      </c>
      <c r="M1866" s="354"/>
      <c r="N1866" s="375"/>
      <c r="O1866" s="384"/>
      <c r="P1866" s="43"/>
    </row>
    <row r="1867" spans="1:16" ht="15.75">
      <c r="A1867" s="290"/>
      <c r="B1867" s="291"/>
      <c r="C1867" s="291"/>
      <c r="D1867" s="291"/>
      <c r="E1867" s="117"/>
      <c r="F1867" s="325"/>
      <c r="G1867" s="325"/>
      <c r="H1867" s="325"/>
      <c r="I1867" s="333"/>
      <c r="J1867" s="325"/>
      <c r="K1867" s="325"/>
      <c r="L1867" s="341"/>
      <c r="M1867" s="354"/>
      <c r="N1867" s="375"/>
      <c r="O1867" s="384"/>
      <c r="P1867" s="43"/>
    </row>
    <row r="1868" spans="1:16" ht="15.75">
      <c r="A1868" s="290"/>
      <c r="B1868" s="291"/>
      <c r="C1868" s="291"/>
      <c r="D1868" s="291"/>
      <c r="E1868" s="117"/>
      <c r="F1868" s="325"/>
      <c r="G1868" s="325"/>
      <c r="H1868" s="325"/>
      <c r="I1868" s="333"/>
      <c r="J1868" s="325"/>
      <c r="K1868" s="325"/>
      <c r="L1868" s="341"/>
      <c r="M1868" s="354"/>
      <c r="N1868" s="375"/>
      <c r="O1868" s="384"/>
      <c r="P1868" s="43"/>
    </row>
    <row r="1869" spans="1:16" ht="15.75">
      <c r="A1869" s="290">
        <v>2</v>
      </c>
      <c r="B1869" s="291">
        <v>4</v>
      </c>
      <c r="C1869" s="291">
        <v>22</v>
      </c>
      <c r="D1869" s="291"/>
      <c r="E1869" s="964" t="s">
        <v>1081</v>
      </c>
      <c r="F1869" s="965"/>
      <c r="G1869" s="965"/>
      <c r="H1869" s="965"/>
      <c r="I1869" s="965"/>
      <c r="J1869" s="965"/>
      <c r="K1869" s="965"/>
      <c r="L1869" s="966"/>
      <c r="M1869" s="354">
        <f>M1870</f>
        <v>44075000</v>
      </c>
      <c r="N1869" s="375"/>
      <c r="O1869" s="384"/>
      <c r="P1869" s="43"/>
    </row>
    <row r="1870" spans="1:16" ht="15.75">
      <c r="A1870" s="290">
        <v>2</v>
      </c>
      <c r="B1870" s="291">
        <v>4</v>
      </c>
      <c r="C1870" s="291">
        <v>22</v>
      </c>
      <c r="D1870" s="291">
        <v>2</v>
      </c>
      <c r="E1870" s="117" t="s">
        <v>82</v>
      </c>
      <c r="F1870" s="325"/>
      <c r="G1870" s="325"/>
      <c r="H1870" s="325"/>
      <c r="I1870" s="325"/>
      <c r="J1870" s="325"/>
      <c r="K1870" s="325"/>
      <c r="L1870" s="341"/>
      <c r="M1870" s="354">
        <f>SUM(M1871:M1879)</f>
        <v>44075000</v>
      </c>
      <c r="N1870" s="375"/>
      <c r="O1870" s="384"/>
      <c r="P1870" s="43"/>
    </row>
    <row r="1871" spans="1:16" ht="15.75">
      <c r="A1871" s="290"/>
      <c r="B1871" s="291"/>
      <c r="C1871" s="291"/>
      <c r="D1871" s="291"/>
      <c r="E1871" s="117" t="s">
        <v>224</v>
      </c>
      <c r="F1871" s="325"/>
      <c r="G1871" s="325"/>
      <c r="H1871" s="325"/>
      <c r="I1871" s="325"/>
      <c r="J1871" s="325"/>
      <c r="K1871" s="325"/>
      <c r="L1871" s="341"/>
      <c r="M1871" s="354">
        <f>SUM(L1872:L1874)</f>
        <v>575000</v>
      </c>
      <c r="N1871" s="375"/>
      <c r="O1871" s="384"/>
      <c r="P1871" s="43"/>
    </row>
    <row r="1872" spans="1:16" ht="15.75">
      <c r="A1872" s="290"/>
      <c r="B1872" s="291"/>
      <c r="C1872" s="291"/>
      <c r="D1872" s="291"/>
      <c r="E1872" s="117" t="s">
        <v>479</v>
      </c>
      <c r="F1872" s="325"/>
      <c r="G1872" s="325">
        <v>1</v>
      </c>
      <c r="H1872" s="325" t="s">
        <v>50</v>
      </c>
      <c r="I1872" s="333">
        <v>150000</v>
      </c>
      <c r="J1872" s="325"/>
      <c r="K1872" s="325"/>
      <c r="L1872" s="341">
        <f>G1872*I1872</f>
        <v>150000</v>
      </c>
      <c r="M1872" s="354"/>
      <c r="N1872" s="375"/>
      <c r="O1872" s="384"/>
      <c r="P1872" s="43"/>
    </row>
    <row r="1873" spans="1:16" ht="15.75">
      <c r="A1873" s="290"/>
      <c r="B1873" s="291"/>
      <c r="C1873" s="291"/>
      <c r="D1873" s="291"/>
      <c r="E1873" s="117" t="s">
        <v>480</v>
      </c>
      <c r="F1873" s="325"/>
      <c r="G1873" s="325">
        <v>1</v>
      </c>
      <c r="H1873" s="325" t="s">
        <v>50</v>
      </c>
      <c r="I1873" s="333">
        <v>125000</v>
      </c>
      <c r="J1873" s="325"/>
      <c r="K1873" s="325"/>
      <c r="L1873" s="341">
        <f t="shared" ref="L1873:L1874" si="132">G1873*I1873</f>
        <v>125000</v>
      </c>
      <c r="M1873" s="354"/>
      <c r="N1873" s="375"/>
      <c r="O1873" s="384"/>
      <c r="P1873" s="43"/>
    </row>
    <row r="1874" spans="1:16" ht="15.75">
      <c r="A1874" s="290"/>
      <c r="B1874" s="291"/>
      <c r="C1874" s="291"/>
      <c r="D1874" s="291"/>
      <c r="E1874" s="117" t="s">
        <v>481</v>
      </c>
      <c r="F1874" s="325"/>
      <c r="G1874" s="325">
        <v>3</v>
      </c>
      <c r="H1874" s="325" t="s">
        <v>50</v>
      </c>
      <c r="I1874" s="333">
        <v>100000</v>
      </c>
      <c r="J1874" s="325"/>
      <c r="K1874" s="325"/>
      <c r="L1874" s="341">
        <f t="shared" si="132"/>
        <v>300000</v>
      </c>
      <c r="M1874" s="354"/>
      <c r="N1874" s="375"/>
      <c r="O1874" s="384"/>
      <c r="P1874" s="43"/>
    </row>
    <row r="1875" spans="1:16" ht="15.75">
      <c r="A1875" s="290"/>
      <c r="B1875" s="291"/>
      <c r="C1875" s="291"/>
      <c r="D1875" s="291"/>
      <c r="E1875" s="117" t="s">
        <v>1076</v>
      </c>
      <c r="F1875" s="325"/>
      <c r="G1875" s="325">
        <v>1</v>
      </c>
      <c r="H1875" s="325" t="s">
        <v>50</v>
      </c>
      <c r="I1875" s="325"/>
      <c r="J1875" s="325">
        <v>100</v>
      </c>
      <c r="K1875" s="325" t="s">
        <v>50</v>
      </c>
      <c r="L1875" s="341">
        <v>250000</v>
      </c>
      <c r="M1875" s="354">
        <f>L1875*J1875*G1875</f>
        <v>25000000</v>
      </c>
      <c r="N1875" s="375"/>
      <c r="O1875" s="384"/>
      <c r="P1875" s="43"/>
    </row>
    <row r="1876" spans="1:16" ht="15.75">
      <c r="A1876" s="290"/>
      <c r="B1876" s="291"/>
      <c r="C1876" s="291"/>
      <c r="D1876" s="291"/>
      <c r="E1876" s="117" t="s">
        <v>1074</v>
      </c>
      <c r="F1876" s="325"/>
      <c r="G1876" s="325">
        <v>3</v>
      </c>
      <c r="H1876" s="325" t="s">
        <v>50</v>
      </c>
      <c r="I1876" s="325"/>
      <c r="J1876" s="325">
        <v>100</v>
      </c>
      <c r="K1876" s="325" t="s">
        <v>50</v>
      </c>
      <c r="L1876" s="341">
        <v>25000</v>
      </c>
      <c r="M1876" s="354">
        <f t="shared" ref="M1876:M1879" si="133">L1876*J1876*G1876</f>
        <v>7500000</v>
      </c>
      <c r="N1876" s="375"/>
      <c r="O1876" s="384"/>
      <c r="P1876" s="43"/>
    </row>
    <row r="1877" spans="1:16" ht="15.75">
      <c r="A1877" s="290"/>
      <c r="B1877" s="291"/>
      <c r="C1877" s="291"/>
      <c r="D1877" s="291"/>
      <c r="E1877" s="117" t="s">
        <v>1077</v>
      </c>
      <c r="F1877" s="325"/>
      <c r="G1877" s="325">
        <v>1</v>
      </c>
      <c r="H1877" s="325" t="s">
        <v>50</v>
      </c>
      <c r="I1877" s="325"/>
      <c r="J1877" s="325">
        <v>1</v>
      </c>
      <c r="K1877" s="325" t="s">
        <v>50</v>
      </c>
      <c r="L1877" s="341">
        <v>500000</v>
      </c>
      <c r="M1877" s="354">
        <f t="shared" si="133"/>
        <v>500000</v>
      </c>
      <c r="N1877" s="375"/>
      <c r="O1877" s="384"/>
      <c r="P1877" s="43"/>
    </row>
    <row r="1878" spans="1:16" ht="15.75">
      <c r="A1878" s="290"/>
      <c r="B1878" s="291"/>
      <c r="C1878" s="291"/>
      <c r="D1878" s="291"/>
      <c r="E1878" s="117" t="s">
        <v>1078</v>
      </c>
      <c r="F1878" s="325"/>
      <c r="G1878" s="325">
        <v>1</v>
      </c>
      <c r="H1878" s="325" t="s">
        <v>50</v>
      </c>
      <c r="I1878" s="325"/>
      <c r="J1878" s="325">
        <v>2</v>
      </c>
      <c r="K1878" s="325" t="s">
        <v>50</v>
      </c>
      <c r="L1878" s="341">
        <v>5000000</v>
      </c>
      <c r="M1878" s="354">
        <f t="shared" si="133"/>
        <v>10000000</v>
      </c>
      <c r="N1878" s="375"/>
      <c r="O1878" s="384"/>
      <c r="P1878" s="43"/>
    </row>
    <row r="1879" spans="1:16" ht="15.75">
      <c r="A1879" s="290"/>
      <c r="B1879" s="291"/>
      <c r="C1879" s="291"/>
      <c r="D1879" s="291"/>
      <c r="E1879" s="117" t="s">
        <v>1079</v>
      </c>
      <c r="F1879" s="325"/>
      <c r="G1879" s="325">
        <v>1</v>
      </c>
      <c r="H1879" s="325" t="s">
        <v>50</v>
      </c>
      <c r="I1879" s="325"/>
      <c r="J1879" s="325">
        <v>2</v>
      </c>
      <c r="K1879" s="325" t="s">
        <v>50</v>
      </c>
      <c r="L1879" s="341">
        <v>250000</v>
      </c>
      <c r="M1879" s="354">
        <f t="shared" si="133"/>
        <v>500000</v>
      </c>
      <c r="N1879" s="375"/>
      <c r="O1879" s="384"/>
      <c r="P1879" s="43"/>
    </row>
    <row r="1880" spans="1:16" ht="15.75">
      <c r="A1880" s="290"/>
      <c r="B1880" s="291"/>
      <c r="C1880" s="291"/>
      <c r="D1880" s="291"/>
      <c r="E1880" s="117"/>
      <c r="F1880" s="325"/>
      <c r="G1880" s="325"/>
      <c r="H1880" s="325"/>
      <c r="I1880" s="325"/>
      <c r="J1880" s="325"/>
      <c r="K1880" s="325"/>
      <c r="L1880" s="341"/>
      <c r="M1880" s="354"/>
      <c r="N1880" s="375"/>
      <c r="O1880" s="384"/>
      <c r="P1880" s="43"/>
    </row>
    <row r="1881" spans="1:16" ht="15.75">
      <c r="A1881" s="290"/>
      <c r="B1881" s="291"/>
      <c r="C1881" s="291"/>
      <c r="D1881" s="291"/>
      <c r="E1881" s="117"/>
      <c r="F1881" s="325"/>
      <c r="G1881" s="325"/>
      <c r="H1881" s="325"/>
      <c r="I1881" s="325"/>
      <c r="J1881" s="325"/>
      <c r="K1881" s="325"/>
      <c r="L1881" s="341"/>
      <c r="M1881" s="354"/>
      <c r="N1881" s="375"/>
      <c r="O1881" s="384"/>
      <c r="P1881" s="43"/>
    </row>
    <row r="1882" spans="1:16" ht="15.75">
      <c r="A1882" s="290">
        <v>2</v>
      </c>
      <c r="B1882" s="291">
        <v>5</v>
      </c>
      <c r="C1882" s="291">
        <v>1</v>
      </c>
      <c r="D1882" s="291"/>
      <c r="E1882" s="138" t="s">
        <v>251</v>
      </c>
      <c r="F1882" s="339"/>
      <c r="G1882" s="339"/>
      <c r="H1882" s="339"/>
      <c r="I1882" s="339"/>
      <c r="J1882" s="339"/>
      <c r="K1882" s="355"/>
      <c r="L1882" s="356"/>
      <c r="M1882" s="372"/>
      <c r="N1882" s="375"/>
      <c r="O1882" s="384"/>
      <c r="P1882" s="43"/>
    </row>
    <row r="1883" spans="1:16" ht="15.75">
      <c r="A1883" s="290">
        <v>2</v>
      </c>
      <c r="B1883" s="291">
        <v>5</v>
      </c>
      <c r="C1883" s="291">
        <v>1</v>
      </c>
      <c r="D1883" s="291">
        <v>1</v>
      </c>
      <c r="E1883" s="8" t="s">
        <v>252</v>
      </c>
      <c r="F1883" s="339"/>
      <c r="G1883" s="339"/>
      <c r="H1883" s="339"/>
      <c r="I1883" s="339"/>
      <c r="J1883" s="339"/>
      <c r="K1883" s="355"/>
      <c r="L1883" s="356"/>
      <c r="M1883" s="372">
        <f>M1884</f>
        <v>7100000</v>
      </c>
      <c r="N1883" s="375"/>
      <c r="O1883" s="384"/>
      <c r="P1883" s="43"/>
    </row>
    <row r="1884" spans="1:16" ht="15.75">
      <c r="A1884" s="290"/>
      <c r="B1884" s="291"/>
      <c r="C1884" s="291"/>
      <c r="D1884" s="291"/>
      <c r="E1884" s="8" t="s">
        <v>82</v>
      </c>
      <c r="F1884" s="339"/>
      <c r="G1884" s="339"/>
      <c r="H1884" s="339"/>
      <c r="I1884" s="339"/>
      <c r="J1884" s="339"/>
      <c r="K1884" s="355"/>
      <c r="L1884" s="356"/>
      <c r="M1884" s="372">
        <f>SUM(M1885:M1889)</f>
        <v>7100000</v>
      </c>
      <c r="N1884" s="375"/>
      <c r="O1884" s="384"/>
      <c r="P1884" s="43"/>
    </row>
    <row r="1885" spans="1:16" ht="15.75">
      <c r="A1885" s="290"/>
      <c r="B1885" s="291"/>
      <c r="C1885" s="291"/>
      <c r="D1885" s="291"/>
      <c r="E1885" s="8" t="s">
        <v>812</v>
      </c>
      <c r="F1885" s="339"/>
      <c r="G1885" s="339"/>
      <c r="H1885" s="339"/>
      <c r="I1885" s="339"/>
      <c r="J1885" s="339"/>
      <c r="K1885" s="355"/>
      <c r="L1885" s="356"/>
      <c r="M1885" s="372">
        <v>300000</v>
      </c>
      <c r="N1885" s="375"/>
      <c r="O1885" s="384"/>
      <c r="P1885" s="43"/>
    </row>
    <row r="1886" spans="1:16" ht="15.75">
      <c r="A1886" s="290"/>
      <c r="B1886" s="291"/>
      <c r="C1886" s="291"/>
      <c r="D1886" s="291"/>
      <c r="E1886" s="8" t="s">
        <v>254</v>
      </c>
      <c r="F1886" s="339"/>
      <c r="G1886" s="339"/>
      <c r="H1886" s="339"/>
      <c r="I1886" s="339"/>
      <c r="J1886" s="339"/>
      <c r="K1886" s="355"/>
      <c r="L1886" s="356"/>
      <c r="M1886" s="372">
        <v>1500000</v>
      </c>
      <c r="N1886" s="375"/>
      <c r="O1886" s="384"/>
      <c r="P1886" s="43"/>
    </row>
    <row r="1887" spans="1:16" ht="15.75">
      <c r="A1887" s="290"/>
      <c r="B1887" s="291"/>
      <c r="C1887" s="291"/>
      <c r="D1887" s="291"/>
      <c r="E1887" s="8" t="s">
        <v>231</v>
      </c>
      <c r="F1887" s="339"/>
      <c r="G1887" s="339">
        <v>1</v>
      </c>
      <c r="H1887" s="339" t="s">
        <v>50</v>
      </c>
      <c r="I1887" s="339"/>
      <c r="J1887" s="339">
        <v>50</v>
      </c>
      <c r="K1887" s="355" t="s">
        <v>50</v>
      </c>
      <c r="L1887" s="356">
        <v>75000</v>
      </c>
      <c r="M1887" s="372">
        <f t="shared" ref="M1887:M1888" si="134">L1887*J1887*G1887</f>
        <v>3750000</v>
      </c>
      <c r="N1887" s="375"/>
      <c r="O1887" s="384"/>
      <c r="P1887" s="43"/>
    </row>
    <row r="1888" spans="1:16" ht="15.75">
      <c r="A1888" s="290"/>
      <c r="B1888" s="291"/>
      <c r="C1888" s="291"/>
      <c r="D1888" s="291"/>
      <c r="E1888" s="8" t="s">
        <v>173</v>
      </c>
      <c r="F1888" s="339"/>
      <c r="G1888" s="339">
        <v>1</v>
      </c>
      <c r="H1888" s="339" t="s">
        <v>50</v>
      </c>
      <c r="I1888" s="339"/>
      <c r="J1888" s="339">
        <v>60</v>
      </c>
      <c r="K1888" s="355" t="s">
        <v>50</v>
      </c>
      <c r="L1888" s="356">
        <v>20000</v>
      </c>
      <c r="M1888" s="372">
        <f t="shared" si="134"/>
        <v>1200000</v>
      </c>
      <c r="N1888" s="375"/>
      <c r="O1888" s="384"/>
      <c r="P1888" s="43"/>
    </row>
    <row r="1889" spans="1:16" ht="15.75">
      <c r="A1889" s="290"/>
      <c r="B1889" s="291"/>
      <c r="C1889" s="291"/>
      <c r="D1889" s="291"/>
      <c r="E1889" s="117" t="s">
        <v>812</v>
      </c>
      <c r="F1889" s="325"/>
      <c r="G1889" s="325"/>
      <c r="H1889" s="325"/>
      <c r="I1889" s="325"/>
      <c r="J1889" s="325"/>
      <c r="K1889" s="325"/>
      <c r="L1889" s="341"/>
      <c r="M1889" s="354">
        <v>350000</v>
      </c>
      <c r="N1889" s="375"/>
      <c r="O1889" s="384"/>
      <c r="P1889" s="43"/>
    </row>
    <row r="1890" spans="1:16" ht="15.75">
      <c r="A1890" s="290"/>
      <c r="B1890" s="291"/>
      <c r="C1890" s="291"/>
      <c r="D1890" s="291"/>
      <c r="E1890" s="115" t="s">
        <v>256</v>
      </c>
      <c r="F1890" s="324"/>
      <c r="G1890" s="324"/>
      <c r="H1890" s="324"/>
      <c r="I1890" s="324"/>
      <c r="J1890" s="324"/>
      <c r="K1890" s="324"/>
      <c r="L1890" s="357"/>
      <c r="M1890" s="366">
        <f>M1620+M1158+M400+M181+M66+M1883</f>
        <v>2298310266</v>
      </c>
      <c r="N1890" s="375"/>
      <c r="O1890" s="384"/>
      <c r="P1890" s="43"/>
    </row>
    <row r="1891" spans="1:16" ht="15.75">
      <c r="A1891" s="290"/>
      <c r="B1891" s="291"/>
      <c r="C1891" s="291"/>
      <c r="D1891" s="291"/>
      <c r="E1891" s="117"/>
      <c r="F1891" s="325"/>
      <c r="G1891" s="325"/>
      <c r="H1891" s="325"/>
      <c r="I1891" s="325"/>
      <c r="J1891" s="325"/>
      <c r="K1891" s="325"/>
      <c r="L1891" s="341"/>
      <c r="M1891" s="354"/>
      <c r="N1891" s="375"/>
      <c r="O1891" s="384"/>
      <c r="P1891" s="43"/>
    </row>
    <row r="1892" spans="1:16" ht="15.75">
      <c r="A1892" s="290"/>
      <c r="B1892" s="291"/>
      <c r="C1892" s="291"/>
      <c r="D1892" s="291"/>
      <c r="E1892" s="115"/>
      <c r="F1892" s="324"/>
      <c r="G1892" s="324"/>
      <c r="H1892" s="324"/>
      <c r="I1892" s="324"/>
      <c r="J1892" s="324"/>
      <c r="K1892" s="324"/>
      <c r="L1892" s="357"/>
      <c r="M1892" s="373">
        <f>M63-M65</f>
        <v>188217.57198286057</v>
      </c>
      <c r="N1892" s="375"/>
      <c r="O1892" s="384"/>
      <c r="P1892" s="43"/>
    </row>
    <row r="1893" spans="1:16" ht="15.75">
      <c r="A1893" s="290"/>
      <c r="B1893" s="291"/>
      <c r="C1893" s="291"/>
      <c r="D1893" s="291"/>
      <c r="E1893" s="117"/>
      <c r="F1893" s="325"/>
      <c r="G1893" s="325"/>
      <c r="H1893" s="325"/>
      <c r="I1893" s="325"/>
      <c r="J1893" s="325"/>
      <c r="K1893" s="325"/>
      <c r="L1893" s="341"/>
      <c r="M1893" s="354"/>
      <c r="N1893" s="375"/>
      <c r="O1893" s="384"/>
      <c r="P1893" s="43"/>
    </row>
    <row r="1894" spans="1:16" ht="15.75">
      <c r="A1894" s="290">
        <v>3</v>
      </c>
      <c r="B1894" s="291"/>
      <c r="C1894" s="291"/>
      <c r="D1894" s="291"/>
      <c r="E1894" s="117" t="s">
        <v>258</v>
      </c>
      <c r="F1894" s="325"/>
      <c r="G1894" s="325"/>
      <c r="H1894" s="325"/>
      <c r="I1894" s="325"/>
      <c r="J1894" s="325"/>
      <c r="K1894" s="325"/>
      <c r="L1894" s="341"/>
      <c r="M1894" s="354"/>
      <c r="N1894" s="375"/>
      <c r="O1894" s="384"/>
      <c r="P1894" s="43"/>
    </row>
    <row r="1895" spans="1:16" ht="15.75">
      <c r="A1895" s="290">
        <v>3</v>
      </c>
      <c r="B1895" s="291">
        <v>1</v>
      </c>
      <c r="C1895" s="291"/>
      <c r="D1895" s="291"/>
      <c r="E1895" s="117" t="s">
        <v>259</v>
      </c>
      <c r="F1895" s="325"/>
      <c r="G1895" s="325"/>
      <c r="H1895" s="325"/>
      <c r="I1895" s="325"/>
      <c r="J1895" s="325"/>
      <c r="K1895" s="325"/>
      <c r="L1895" s="341"/>
      <c r="M1895" s="354"/>
      <c r="N1895" s="375"/>
      <c r="O1895" s="384"/>
      <c r="P1895" s="43"/>
    </row>
    <row r="1896" spans="1:16" ht="15.75">
      <c r="A1896" s="290">
        <v>3</v>
      </c>
      <c r="B1896" s="291">
        <v>1</v>
      </c>
      <c r="C1896" s="291">
        <v>1</v>
      </c>
      <c r="D1896" s="291"/>
      <c r="E1896" s="117" t="s">
        <v>260</v>
      </c>
      <c r="F1896" s="325"/>
      <c r="G1896" s="325"/>
      <c r="H1896" s="325"/>
      <c r="I1896" s="325"/>
      <c r="J1896" s="325"/>
      <c r="K1896" s="325"/>
      <c r="L1896" s="341"/>
      <c r="M1896" s="354">
        <v>80000000</v>
      </c>
      <c r="N1896" s="375"/>
      <c r="O1896" s="384"/>
      <c r="P1896" s="43"/>
    </row>
    <row r="1897" spans="1:16" ht="15.75">
      <c r="A1897" s="290">
        <v>3</v>
      </c>
      <c r="B1897" s="291">
        <v>1</v>
      </c>
      <c r="C1897" s="291">
        <v>2</v>
      </c>
      <c r="D1897" s="291"/>
      <c r="E1897" s="117" t="s">
        <v>261</v>
      </c>
      <c r="F1897" s="325"/>
      <c r="G1897" s="325"/>
      <c r="H1897" s="325"/>
      <c r="I1897" s="325"/>
      <c r="J1897" s="325"/>
      <c r="K1897" s="325"/>
      <c r="L1897" s="341"/>
      <c r="M1897" s="354">
        <v>30000000</v>
      </c>
      <c r="N1897" s="375"/>
      <c r="O1897" s="384"/>
      <c r="P1897" s="43"/>
    </row>
    <row r="1898" spans="1:16" ht="15.75">
      <c r="A1898" s="290">
        <v>3</v>
      </c>
      <c r="B1898" s="291">
        <v>1</v>
      </c>
      <c r="C1898" s="291">
        <v>3</v>
      </c>
      <c r="D1898" s="291"/>
      <c r="E1898" s="117" t="s">
        <v>262</v>
      </c>
      <c r="F1898" s="325"/>
      <c r="G1898" s="325"/>
      <c r="H1898" s="325"/>
      <c r="I1898" s="325"/>
      <c r="J1898" s="325"/>
      <c r="K1898" s="325"/>
      <c r="L1898" s="341"/>
      <c r="M1898" s="354">
        <v>50000000</v>
      </c>
      <c r="N1898" s="375"/>
      <c r="O1898" s="384"/>
      <c r="P1898" s="43"/>
    </row>
    <row r="1899" spans="1:16" ht="15.75">
      <c r="A1899" s="290"/>
      <c r="B1899" s="291"/>
      <c r="C1899" s="291"/>
      <c r="D1899" s="291"/>
      <c r="E1899" s="117" t="s">
        <v>263</v>
      </c>
      <c r="F1899" s="325"/>
      <c r="G1899" s="325"/>
      <c r="H1899" s="325"/>
      <c r="I1899" s="325"/>
      <c r="J1899" s="325"/>
      <c r="K1899" s="325"/>
      <c r="L1899" s="341"/>
      <c r="M1899" s="354">
        <f>M1892+M1897</f>
        <v>30188217.571982861</v>
      </c>
      <c r="N1899" s="375"/>
      <c r="O1899" s="384"/>
      <c r="P1899" s="43"/>
    </row>
    <row r="1900" spans="1:16" ht="15.75">
      <c r="A1900" s="290"/>
      <c r="B1900" s="291"/>
      <c r="C1900" s="291"/>
      <c r="D1900" s="291"/>
      <c r="E1900" s="117"/>
      <c r="F1900" s="325"/>
      <c r="G1900" s="325"/>
      <c r="H1900" s="325"/>
      <c r="I1900" s="325"/>
      <c r="J1900" s="325"/>
      <c r="K1900" s="325"/>
      <c r="L1900" s="341"/>
      <c r="M1900" s="354"/>
      <c r="N1900" s="375"/>
      <c r="O1900" s="384"/>
      <c r="P1900" s="43"/>
    </row>
    <row r="1901" spans="1:16" ht="15.75">
      <c r="A1901" s="290">
        <v>3</v>
      </c>
      <c r="B1901" s="291">
        <v>2</v>
      </c>
      <c r="C1901" s="291">
        <v>1</v>
      </c>
      <c r="D1901" s="291"/>
      <c r="E1901" s="117" t="s">
        <v>264</v>
      </c>
      <c r="F1901" s="325"/>
      <c r="G1901" s="325"/>
      <c r="H1901" s="325"/>
      <c r="I1901" s="325"/>
      <c r="J1901" s="325"/>
      <c r="K1901" s="325"/>
      <c r="L1901" s="341"/>
      <c r="M1901" s="354"/>
      <c r="N1901" s="375"/>
      <c r="O1901" s="384"/>
      <c r="P1901" s="43"/>
    </row>
    <row r="1902" spans="1:16" ht="15.75">
      <c r="A1902" s="290">
        <v>3</v>
      </c>
      <c r="B1902" s="291">
        <v>2</v>
      </c>
      <c r="C1902" s="291">
        <v>2</v>
      </c>
      <c r="D1902" s="291"/>
      <c r="E1902" s="117" t="s">
        <v>265</v>
      </c>
      <c r="F1902" s="325"/>
      <c r="G1902" s="325"/>
      <c r="H1902" s="325"/>
      <c r="I1902" s="325"/>
      <c r="J1902" s="325"/>
      <c r="K1902" s="325"/>
      <c r="L1902" s="341"/>
      <c r="M1902" s="354"/>
      <c r="N1902" s="375"/>
      <c r="O1902" s="384"/>
      <c r="P1902" s="43"/>
    </row>
    <row r="1903" spans="1:16" ht="15.75">
      <c r="A1903" s="290">
        <v>3</v>
      </c>
      <c r="B1903" s="291">
        <v>2</v>
      </c>
      <c r="C1903" s="291">
        <v>3</v>
      </c>
      <c r="D1903" s="291"/>
      <c r="E1903" s="117" t="s">
        <v>266</v>
      </c>
      <c r="F1903" s="325"/>
      <c r="G1903" s="325"/>
      <c r="H1903" s="325"/>
      <c r="I1903" s="325"/>
      <c r="J1903" s="325"/>
      <c r="K1903" s="325"/>
      <c r="L1903" s="341"/>
      <c r="M1903" s="354"/>
      <c r="N1903" s="375"/>
      <c r="O1903" s="384"/>
      <c r="P1903" s="43"/>
    </row>
    <row r="1904" spans="1:16" ht="15.75">
      <c r="A1904" s="290"/>
      <c r="B1904" s="291"/>
      <c r="C1904" s="291"/>
      <c r="D1904" s="291"/>
      <c r="E1904" s="117" t="s">
        <v>263</v>
      </c>
      <c r="F1904" s="325"/>
      <c r="G1904" s="325"/>
      <c r="H1904" s="325"/>
      <c r="I1904" s="325"/>
      <c r="J1904" s="325"/>
      <c r="K1904" s="325"/>
      <c r="L1904" s="341"/>
      <c r="M1904" s="354"/>
      <c r="N1904" s="375">
        <f>SUM(N12:N1903)</f>
        <v>3099594597</v>
      </c>
      <c r="O1904" s="384">
        <f>SUM(O11:O1903)</f>
        <v>3011390473.7159486</v>
      </c>
      <c r="P1904" s="43"/>
    </row>
    <row r="1905" spans="1:16" ht="15.75">
      <c r="A1905" s="290"/>
      <c r="B1905" s="291"/>
      <c r="C1905" s="291"/>
      <c r="D1905" s="291"/>
      <c r="E1905" s="124"/>
      <c r="F1905" s="346"/>
      <c r="G1905" s="346"/>
      <c r="H1905" s="346"/>
      <c r="I1905" s="346"/>
      <c r="J1905" s="346"/>
      <c r="K1905" s="346"/>
      <c r="L1905" s="358"/>
      <c r="M1905" s="370"/>
      <c r="N1905" s="375"/>
      <c r="O1905" s="384"/>
      <c r="P1905" s="43"/>
    </row>
    <row r="1906" spans="1:16" ht="16.5" thickBot="1">
      <c r="A1906" s="359"/>
      <c r="B1906" s="360"/>
      <c r="C1906" s="360"/>
      <c r="D1906" s="360"/>
      <c r="E1906" s="126"/>
      <c r="F1906" s="361"/>
      <c r="G1906" s="361"/>
      <c r="H1906" s="361"/>
      <c r="I1906" s="361"/>
      <c r="J1906" s="361"/>
      <c r="K1906" s="361"/>
      <c r="L1906" s="362"/>
      <c r="M1906" s="374"/>
      <c r="N1906" s="379"/>
      <c r="O1906" s="387"/>
      <c r="P1906" s="47"/>
    </row>
    <row r="1907" spans="1:16" ht="16.5" thickTop="1">
      <c r="A1907" s="297"/>
      <c r="B1907" s="297"/>
      <c r="C1907" s="297"/>
      <c r="D1907" s="297"/>
      <c r="E1907" s="100"/>
      <c r="F1907" s="363"/>
      <c r="G1907" s="363"/>
      <c r="H1907" s="363"/>
      <c r="I1907" s="363"/>
      <c r="J1907" s="363"/>
      <c r="K1907" s="363"/>
      <c r="L1907" s="363"/>
      <c r="M1907" s="67"/>
      <c r="N1907" s="364"/>
    </row>
    <row r="1908" spans="1:16" ht="15.75">
      <c r="A1908" s="297"/>
      <c r="B1908" s="297"/>
      <c r="C1908" s="297"/>
      <c r="D1908" s="297"/>
      <c r="E1908" s="100"/>
      <c r="F1908" s="363"/>
      <c r="G1908" s="363"/>
      <c r="H1908" s="363"/>
      <c r="I1908" s="363"/>
      <c r="J1908" s="363"/>
      <c r="K1908" s="363"/>
      <c r="L1908" s="363"/>
      <c r="M1908" s="67"/>
      <c r="N1908" s="364"/>
    </row>
    <row r="1909" spans="1:16" ht="21" customHeight="1">
      <c r="A1909" s="297"/>
      <c r="B1909" s="297"/>
      <c r="C1909" s="297"/>
      <c r="D1909" s="297"/>
      <c r="E1909" s="100"/>
      <c r="F1909" s="363"/>
      <c r="G1909" s="363"/>
      <c r="H1909" s="363"/>
      <c r="I1909" s="363"/>
      <c r="J1909" s="363"/>
      <c r="K1909" s="363"/>
      <c r="L1909" s="968" t="s">
        <v>1094</v>
      </c>
      <c r="M1909" s="968"/>
      <c r="N1909" s="968"/>
      <c r="O1909" s="968"/>
    </row>
    <row r="1910" spans="1:16" ht="15.75">
      <c r="A1910" s="297"/>
      <c r="B1910" s="297"/>
      <c r="C1910" s="297"/>
      <c r="D1910" s="297"/>
      <c r="E1910" s="100"/>
      <c r="F1910" s="363"/>
      <c r="G1910" s="363"/>
      <c r="H1910" s="363"/>
      <c r="I1910" s="363"/>
      <c r="J1910" s="363"/>
      <c r="K1910" s="363"/>
      <c r="L1910" s="363"/>
      <c r="M1910" s="67"/>
      <c r="N1910" s="364"/>
    </row>
    <row r="1911" spans="1:16" ht="15.75">
      <c r="A1911" s="297"/>
      <c r="B1911" s="297"/>
      <c r="C1911" s="297"/>
      <c r="D1911" s="297"/>
      <c r="E1911" s="100"/>
      <c r="F1911" s="363"/>
      <c r="G1911" s="363"/>
      <c r="H1911" s="363"/>
      <c r="I1911" s="363"/>
      <c r="J1911" s="363"/>
      <c r="K1911" s="363"/>
      <c r="L1911" s="363"/>
      <c r="M1911" s="67"/>
      <c r="N1911" s="364"/>
    </row>
    <row r="1912" spans="1:16" ht="15.75">
      <c r="A1912" s="297"/>
      <c r="B1912" s="297"/>
      <c r="C1912" s="297"/>
      <c r="D1912" s="297"/>
      <c r="E1912" s="100"/>
      <c r="F1912" s="363"/>
      <c r="G1912" s="363"/>
      <c r="H1912" s="363"/>
      <c r="I1912" s="363"/>
      <c r="J1912" s="363"/>
      <c r="K1912" s="363"/>
      <c r="L1912" s="363"/>
      <c r="M1912" s="67"/>
      <c r="N1912" s="364"/>
    </row>
    <row r="1913" spans="1:16" ht="15.75" customHeight="1">
      <c r="A1913" s="297"/>
      <c r="B1913" s="297"/>
      <c r="C1913" s="297"/>
      <c r="D1913" s="297"/>
      <c r="E1913" s="100"/>
      <c r="F1913" s="363"/>
      <c r="G1913" s="363"/>
      <c r="H1913" s="363"/>
      <c r="I1913" s="363"/>
      <c r="J1913" s="363"/>
      <c r="K1913" s="363"/>
      <c r="L1913" s="969" t="s">
        <v>724</v>
      </c>
      <c r="M1913" s="969"/>
      <c r="N1913" s="969"/>
      <c r="O1913" s="969"/>
    </row>
    <row r="1914" spans="1:16" ht="15.75" customHeight="1">
      <c r="A1914" s="297"/>
      <c r="B1914" s="297"/>
      <c r="C1914" s="297"/>
      <c r="D1914" s="297"/>
      <c r="E1914" s="100"/>
      <c r="F1914" s="363"/>
      <c r="G1914" s="363"/>
      <c r="H1914" s="363"/>
      <c r="I1914" s="363"/>
      <c r="J1914" s="363"/>
      <c r="K1914" s="363"/>
      <c r="L1914" s="970" t="s">
        <v>1108</v>
      </c>
      <c r="M1914" s="970"/>
      <c r="N1914" s="970"/>
      <c r="O1914" s="970"/>
    </row>
  </sheetData>
  <mergeCells count="103">
    <mergeCell ref="Y8:AB8"/>
    <mergeCell ref="A10:D10"/>
    <mergeCell ref="E10:L10"/>
    <mergeCell ref="A7:P7"/>
    <mergeCell ref="A8:P8"/>
    <mergeCell ref="E61:L61"/>
    <mergeCell ref="E116:K116"/>
    <mergeCell ref="E140:L140"/>
    <mergeCell ref="E210:L210"/>
    <mergeCell ref="E224:L224"/>
    <mergeCell ref="E66:I66"/>
    <mergeCell ref="A11:D11"/>
    <mergeCell ref="E11:L11"/>
    <mergeCell ref="E38:L38"/>
    <mergeCell ref="E39:L39"/>
    <mergeCell ref="E57:L57"/>
    <mergeCell ref="I519:K519"/>
    <mergeCell ref="I520:K520"/>
    <mergeCell ref="I521:K521"/>
    <mergeCell ref="I548:K548"/>
    <mergeCell ref="I549:K549"/>
    <mergeCell ref="E263:L263"/>
    <mergeCell ref="E324:L324"/>
    <mergeCell ref="I490:K490"/>
    <mergeCell ref="I491:K491"/>
    <mergeCell ref="I492:K492"/>
    <mergeCell ref="E448:H448"/>
    <mergeCell ref="I607:K607"/>
    <mergeCell ref="I608:K608"/>
    <mergeCell ref="I635:K635"/>
    <mergeCell ref="I636:K636"/>
    <mergeCell ref="I637:K637"/>
    <mergeCell ref="I550:K550"/>
    <mergeCell ref="I577:K577"/>
    <mergeCell ref="I578:K578"/>
    <mergeCell ref="I579:K579"/>
    <mergeCell ref="I606:K606"/>
    <mergeCell ref="E799:L799"/>
    <mergeCell ref="E829:L829"/>
    <mergeCell ref="E859:L859"/>
    <mergeCell ref="E889:L889"/>
    <mergeCell ref="E952:I952"/>
    <mergeCell ref="I664:K664"/>
    <mergeCell ref="I665:K665"/>
    <mergeCell ref="I666:K666"/>
    <mergeCell ref="E739:L739"/>
    <mergeCell ref="E769:L769"/>
    <mergeCell ref="E1226:L1226"/>
    <mergeCell ref="E1238:L1238"/>
    <mergeCell ref="E1253:L1253"/>
    <mergeCell ref="E1267:L1267"/>
    <mergeCell ref="E1281:L1281"/>
    <mergeCell ref="E976:F976"/>
    <mergeCell ref="E1094:L1094"/>
    <mergeCell ref="E1139:G1139"/>
    <mergeCell ref="E1206:L1206"/>
    <mergeCell ref="E1212:L1212"/>
    <mergeCell ref="E1110:L1110"/>
    <mergeCell ref="E1187:L1187"/>
    <mergeCell ref="E1428:L1428"/>
    <mergeCell ref="E1347:L1347"/>
    <mergeCell ref="E1356:L1356"/>
    <mergeCell ref="E1365:L1365"/>
    <mergeCell ref="E1374:L1374"/>
    <mergeCell ref="E1383:L1383"/>
    <mergeCell ref="E1296:L1296"/>
    <mergeCell ref="E1310:L1310"/>
    <mergeCell ref="E1319:L1320"/>
    <mergeCell ref="E1329:L1329"/>
    <mergeCell ref="E1338:L1338"/>
    <mergeCell ref="L1909:O1909"/>
    <mergeCell ref="L1913:O1913"/>
    <mergeCell ref="L1914:O1914"/>
    <mergeCell ref="E1746:L1746"/>
    <mergeCell ref="E1780:L1780"/>
    <mergeCell ref="E1846:L1846"/>
    <mergeCell ref="E1857:L1857"/>
    <mergeCell ref="E1863:L1863"/>
    <mergeCell ref="E1869:L1869"/>
    <mergeCell ref="E1558:L1558"/>
    <mergeCell ref="E1580:L1580"/>
    <mergeCell ref="E1589:L1589"/>
    <mergeCell ref="E1609:H1609"/>
    <mergeCell ref="E1693:L1693"/>
    <mergeCell ref="J2:M2"/>
    <mergeCell ref="J1:M1"/>
    <mergeCell ref="J3:M3"/>
    <mergeCell ref="J4:M4"/>
    <mergeCell ref="J5:M5"/>
    <mergeCell ref="E1537:I1537"/>
    <mergeCell ref="E1437:L1437"/>
    <mergeCell ref="E1446:L1446"/>
    <mergeCell ref="E1455:L1455"/>
    <mergeCell ref="E1464:L1464"/>
    <mergeCell ref="E1487:L1487"/>
    <mergeCell ref="E1496:L1496"/>
    <mergeCell ref="E1507:L1507"/>
    <mergeCell ref="E1516:L1516"/>
    <mergeCell ref="E1528:I1528"/>
    <mergeCell ref="E1392:L1392"/>
    <mergeCell ref="E1401:L1401"/>
    <mergeCell ref="E1410:L1410"/>
    <mergeCell ref="E1419:L1419"/>
  </mergeCells>
  <pageMargins left="0.25" right="0.25" top="0.75" bottom="0.75" header="0.3" footer="0.3"/>
  <pageSetup paperSize="5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view="pageBreakPreview" zoomScaleSheetLayoutView="100" workbookViewId="0">
      <selection activeCell="C29" sqref="C29"/>
    </sheetView>
  </sheetViews>
  <sheetFormatPr defaultRowHeight="15"/>
  <cols>
    <col min="1" max="1" width="6.42578125" customWidth="1"/>
    <col min="2" max="2" width="18" customWidth="1"/>
    <col min="3" max="3" width="38.85546875" customWidth="1"/>
    <col min="4" max="4" width="20.42578125" customWidth="1"/>
  </cols>
  <sheetData>
    <row r="1" spans="1:7" ht="15.75">
      <c r="A1" s="33" t="s">
        <v>312</v>
      </c>
    </row>
    <row r="3" spans="1:7" ht="21">
      <c r="A3" s="915" t="s">
        <v>313</v>
      </c>
      <c r="B3" s="915"/>
      <c r="C3" s="915"/>
      <c r="D3" s="915"/>
      <c r="E3" s="51"/>
      <c r="F3" s="51"/>
      <c r="G3" s="51"/>
    </row>
    <row r="5" spans="1:7">
      <c r="A5" s="908" t="s">
        <v>268</v>
      </c>
      <c r="B5" s="908"/>
      <c r="C5" s="908"/>
      <c r="D5" s="908"/>
      <c r="E5" s="36"/>
    </row>
    <row r="6" spans="1:7">
      <c r="A6" s="908" t="s">
        <v>269</v>
      </c>
      <c r="B6" s="908"/>
      <c r="C6" s="908"/>
      <c r="D6" s="908"/>
      <c r="E6" s="36"/>
    </row>
    <row r="8" spans="1:7">
      <c r="A8" s="1">
        <v>1</v>
      </c>
      <c r="B8" t="s">
        <v>315</v>
      </c>
      <c r="C8" t="s">
        <v>271</v>
      </c>
    </row>
    <row r="9" spans="1:7">
      <c r="A9" s="1">
        <v>2</v>
      </c>
      <c r="B9" t="s">
        <v>272</v>
      </c>
      <c r="C9" t="s">
        <v>271</v>
      </c>
    </row>
    <row r="10" spans="1:7" ht="15.75" thickBot="1"/>
    <row r="11" spans="1:7" ht="15.75" thickTop="1">
      <c r="A11" s="27" t="s">
        <v>274</v>
      </c>
      <c r="B11" s="28" t="s">
        <v>314</v>
      </c>
      <c r="C11" s="28" t="s">
        <v>2</v>
      </c>
      <c r="D11" s="52" t="s">
        <v>277</v>
      </c>
    </row>
    <row r="12" spans="1:7">
      <c r="A12" s="41"/>
      <c r="B12" s="38"/>
      <c r="C12" s="38"/>
      <c r="D12" s="43"/>
    </row>
    <row r="13" spans="1:7">
      <c r="A13" s="41"/>
      <c r="B13" s="38"/>
      <c r="C13" s="38"/>
      <c r="D13" s="43"/>
    </row>
    <row r="14" spans="1:7">
      <c r="A14" s="41"/>
      <c r="B14" s="38"/>
      <c r="C14" s="38"/>
      <c r="D14" s="43"/>
    </row>
    <row r="15" spans="1:7">
      <c r="A15" s="41"/>
      <c r="B15" s="38"/>
      <c r="C15" s="38"/>
      <c r="D15" s="43"/>
    </row>
    <row r="16" spans="1:7">
      <c r="A16" s="41"/>
      <c r="B16" s="38"/>
      <c r="C16" s="38"/>
      <c r="D16" s="43"/>
    </row>
    <row r="17" spans="1:4">
      <c r="A17" s="41"/>
      <c r="B17" s="38"/>
      <c r="C17" s="38"/>
      <c r="D17" s="43"/>
    </row>
    <row r="18" spans="1:4">
      <c r="A18" s="41"/>
      <c r="B18" s="38"/>
      <c r="C18" s="38"/>
      <c r="D18" s="43"/>
    </row>
    <row r="19" spans="1:4">
      <c r="A19" s="41"/>
      <c r="B19" s="38"/>
      <c r="C19" s="38"/>
      <c r="D19" s="43"/>
    </row>
    <row r="20" spans="1:4" ht="15.75" thickBot="1">
      <c r="A20" s="997" t="s">
        <v>277</v>
      </c>
      <c r="B20" s="943"/>
      <c r="C20" s="943"/>
      <c r="D20" s="47"/>
    </row>
    <row r="21" spans="1:4" ht="15.75" thickTop="1"/>
    <row r="23" spans="1:4">
      <c r="A23" t="s">
        <v>316</v>
      </c>
    </row>
    <row r="24" spans="1:4">
      <c r="A24" t="s">
        <v>317</v>
      </c>
    </row>
    <row r="26" spans="1:4">
      <c r="A26" t="s">
        <v>318</v>
      </c>
    </row>
    <row r="29" spans="1:4">
      <c r="C29" t="s">
        <v>319</v>
      </c>
    </row>
    <row r="30" spans="1:4">
      <c r="C30" t="s">
        <v>278</v>
      </c>
    </row>
    <row r="34" spans="3:3">
      <c r="C34" t="s">
        <v>320</v>
      </c>
    </row>
  </sheetData>
  <mergeCells count="4">
    <mergeCell ref="A20:C20"/>
    <mergeCell ref="A3:D3"/>
    <mergeCell ref="A5:D5"/>
    <mergeCell ref="A6:D6"/>
  </mergeCells>
  <pageMargins left="0.7" right="0.7" top="0.75" bottom="0.75" header="0.3" footer="0.3"/>
  <pageSetup paperSize="2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topLeftCell="A16" zoomScaleSheetLayoutView="100" workbookViewId="0">
      <selection activeCell="A21" sqref="A21:I34"/>
    </sheetView>
  </sheetViews>
  <sheetFormatPr defaultRowHeight="15"/>
  <cols>
    <col min="1" max="1" width="4.42578125" customWidth="1"/>
    <col min="2" max="2" width="12" customWidth="1"/>
    <col min="3" max="3" width="3.28515625" customWidth="1"/>
    <col min="4" max="5" width="3.42578125" customWidth="1"/>
    <col min="6" max="6" width="3.7109375" customWidth="1"/>
    <col min="7" max="7" width="4" customWidth="1"/>
    <col min="8" max="8" width="39.7109375" customWidth="1"/>
    <col min="9" max="9" width="15.42578125" customWidth="1"/>
    <col min="10" max="10" width="14.42578125" customWidth="1"/>
    <col min="11" max="11" width="10.42578125" customWidth="1"/>
    <col min="12" max="12" width="16" customWidth="1"/>
    <col min="13" max="13" width="15" customWidth="1"/>
  </cols>
  <sheetData>
    <row r="1" spans="1:13" ht="15.75">
      <c r="A1" s="33" t="s">
        <v>321</v>
      </c>
    </row>
    <row r="2" spans="1:13">
      <c r="A2" t="s">
        <v>322</v>
      </c>
    </row>
    <row r="3" spans="1:13" ht="21">
      <c r="A3" s="915" t="s">
        <v>323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</row>
    <row r="4" spans="1:13">
      <c r="A4" s="908" t="s">
        <v>268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</row>
    <row r="5" spans="1:13">
      <c r="A5" s="908" t="s">
        <v>269</v>
      </c>
      <c r="B5" s="908"/>
      <c r="C5" s="908"/>
      <c r="D5" s="908"/>
      <c r="E5" s="908"/>
      <c r="F5" s="908"/>
      <c r="G5" s="908"/>
      <c r="H5" s="908"/>
      <c r="I5" s="908"/>
      <c r="J5" s="908"/>
      <c r="K5" s="908"/>
      <c r="L5" s="908"/>
      <c r="M5" s="908"/>
    </row>
    <row r="6" spans="1:13" ht="15.75" thickBot="1"/>
    <row r="7" spans="1:13" ht="45.75" thickTop="1">
      <c r="A7" s="48" t="s">
        <v>274</v>
      </c>
      <c r="B7" s="49" t="s">
        <v>284</v>
      </c>
      <c r="C7" s="944" t="s">
        <v>1</v>
      </c>
      <c r="D7" s="944"/>
      <c r="E7" s="944"/>
      <c r="F7" s="944"/>
      <c r="G7" s="944"/>
      <c r="H7" s="49" t="s">
        <v>2</v>
      </c>
      <c r="I7" s="49" t="s">
        <v>324</v>
      </c>
      <c r="J7" s="49" t="s">
        <v>325</v>
      </c>
      <c r="K7" s="49" t="s">
        <v>326</v>
      </c>
      <c r="L7" s="49" t="s">
        <v>327</v>
      </c>
      <c r="M7" s="50" t="s">
        <v>329</v>
      </c>
    </row>
    <row r="8" spans="1:13">
      <c r="A8" s="29">
        <v>1</v>
      </c>
      <c r="B8" s="18">
        <v>2</v>
      </c>
      <c r="C8" s="998">
        <v>3</v>
      </c>
      <c r="D8" s="998"/>
      <c r="E8" s="998"/>
      <c r="F8" s="998"/>
      <c r="G8" s="998"/>
      <c r="H8" s="18">
        <v>4</v>
      </c>
      <c r="I8" s="18">
        <v>4</v>
      </c>
      <c r="J8" s="18">
        <v>5</v>
      </c>
      <c r="K8" s="18">
        <v>6</v>
      </c>
      <c r="L8" s="18">
        <v>7</v>
      </c>
      <c r="M8" s="53">
        <v>8</v>
      </c>
    </row>
    <row r="9" spans="1:13">
      <c r="A9" s="4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43"/>
    </row>
    <row r="10" spans="1:13">
      <c r="A10" s="4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43"/>
    </row>
    <row r="11" spans="1:13">
      <c r="A11" s="4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43"/>
    </row>
    <row r="12" spans="1:13">
      <c r="A12" s="4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3"/>
    </row>
    <row r="13" spans="1:13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43"/>
    </row>
    <row r="14" spans="1:13" ht="15.75" thickBot="1">
      <c r="A14" s="997" t="s">
        <v>263</v>
      </c>
      <c r="B14" s="943"/>
      <c r="C14" s="943"/>
      <c r="D14" s="943"/>
      <c r="E14" s="943"/>
      <c r="F14" s="943"/>
      <c r="G14" s="943"/>
      <c r="H14" s="54"/>
      <c r="I14" s="45"/>
      <c r="J14" s="45"/>
      <c r="K14" s="54"/>
      <c r="L14" s="54"/>
      <c r="M14" s="55"/>
    </row>
    <row r="15" spans="1:13" ht="15.75" thickTop="1"/>
    <row r="17" spans="2:11">
      <c r="B17" t="s">
        <v>332</v>
      </c>
      <c r="K17" t="s">
        <v>330</v>
      </c>
    </row>
    <row r="18" spans="2:11">
      <c r="B18" t="s">
        <v>311</v>
      </c>
      <c r="K18" t="s">
        <v>309</v>
      </c>
    </row>
    <row r="21" spans="2:11">
      <c r="B21" t="s">
        <v>279</v>
      </c>
      <c r="K21" t="s">
        <v>331</v>
      </c>
    </row>
  </sheetData>
  <mergeCells count="6">
    <mergeCell ref="A3:M3"/>
    <mergeCell ref="A4:M4"/>
    <mergeCell ref="A5:M5"/>
    <mergeCell ref="C8:G8"/>
    <mergeCell ref="A14:G14"/>
    <mergeCell ref="C7:G7"/>
  </mergeCells>
  <pageMargins left="0.7" right="0.7" top="0.75" bottom="0.75" header="0.3" footer="0.3"/>
  <pageSetup paperSize="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1"/>
  <sheetViews>
    <sheetView view="pageBreakPreview" zoomScaleSheetLayoutView="100" workbookViewId="0">
      <selection activeCell="B27" sqref="B27:B31"/>
    </sheetView>
  </sheetViews>
  <sheetFormatPr defaultRowHeight="15"/>
  <cols>
    <col min="1" max="1" width="4.5703125" customWidth="1"/>
    <col min="2" max="2" width="12.5703125" customWidth="1"/>
    <col min="3" max="3" width="30.85546875" customWidth="1"/>
    <col min="4" max="4" width="13.85546875" customWidth="1"/>
    <col min="5" max="5" width="13.5703125" customWidth="1"/>
    <col min="6" max="6" width="14.5703125" customWidth="1"/>
  </cols>
  <sheetData>
    <row r="1" spans="1:6">
      <c r="A1" t="s">
        <v>333</v>
      </c>
    </row>
    <row r="3" spans="1:6" ht="21">
      <c r="A3" s="915" t="s">
        <v>334</v>
      </c>
      <c r="B3" s="915"/>
      <c r="C3" s="915"/>
      <c r="D3" s="915"/>
      <c r="E3" s="915"/>
      <c r="F3" s="915"/>
    </row>
    <row r="4" spans="1:6">
      <c r="A4" s="908" t="s">
        <v>268</v>
      </c>
      <c r="B4" s="908"/>
      <c r="C4" s="908"/>
      <c r="D4" s="908"/>
      <c r="E4" s="908"/>
      <c r="F4" s="908"/>
    </row>
    <row r="5" spans="1:6">
      <c r="A5" s="908" t="s">
        <v>269</v>
      </c>
      <c r="B5" s="908"/>
      <c r="C5" s="908"/>
      <c r="D5" s="908"/>
      <c r="E5" s="908"/>
      <c r="F5" s="908"/>
    </row>
    <row r="6" spans="1:6" ht="15.75" thickBot="1"/>
    <row r="7" spans="1:6" ht="30.75" thickTop="1">
      <c r="A7" s="48" t="s">
        <v>274</v>
      </c>
      <c r="B7" s="49" t="s">
        <v>284</v>
      </c>
      <c r="C7" s="49" t="s">
        <v>2</v>
      </c>
      <c r="D7" s="49" t="s">
        <v>336</v>
      </c>
      <c r="E7" s="49" t="s">
        <v>335</v>
      </c>
      <c r="F7" s="50" t="s">
        <v>329</v>
      </c>
    </row>
    <row r="8" spans="1:6">
      <c r="A8" s="29">
        <v>1</v>
      </c>
      <c r="B8" s="18">
        <v>2</v>
      </c>
      <c r="C8" s="18">
        <v>3</v>
      </c>
      <c r="D8" s="18">
        <v>4</v>
      </c>
      <c r="E8" s="18">
        <v>5</v>
      </c>
      <c r="F8" s="53">
        <v>6</v>
      </c>
    </row>
    <row r="9" spans="1:6">
      <c r="A9" s="41"/>
      <c r="B9" s="38"/>
      <c r="C9" s="38"/>
      <c r="D9" s="38"/>
      <c r="E9" s="38"/>
      <c r="F9" s="43"/>
    </row>
    <row r="10" spans="1:6">
      <c r="A10" s="41"/>
      <c r="B10" s="38"/>
      <c r="C10" s="38"/>
      <c r="D10" s="38"/>
      <c r="E10" s="38"/>
      <c r="F10" s="43"/>
    </row>
    <row r="11" spans="1:6">
      <c r="A11" s="41"/>
      <c r="B11" s="38"/>
      <c r="C11" s="38"/>
      <c r="D11" s="38"/>
      <c r="E11" s="38"/>
      <c r="F11" s="43"/>
    </row>
    <row r="12" spans="1:6">
      <c r="A12" s="41"/>
      <c r="B12" s="38"/>
      <c r="C12" s="38"/>
      <c r="D12" s="38"/>
      <c r="E12" s="38"/>
      <c r="F12" s="43"/>
    </row>
    <row r="13" spans="1:6">
      <c r="A13" s="41"/>
      <c r="B13" s="38"/>
      <c r="C13" s="38"/>
      <c r="D13" s="38"/>
      <c r="E13" s="38"/>
      <c r="F13" s="43"/>
    </row>
    <row r="14" spans="1:6">
      <c r="A14" s="41"/>
      <c r="B14" s="38"/>
      <c r="C14" s="38"/>
      <c r="D14" s="38"/>
      <c r="E14" s="38"/>
      <c r="F14" s="43"/>
    </row>
    <row r="15" spans="1:6">
      <c r="A15" s="41"/>
      <c r="B15" s="38"/>
      <c r="C15" s="38"/>
      <c r="D15" s="38"/>
      <c r="E15" s="38"/>
      <c r="F15" s="43"/>
    </row>
    <row r="16" spans="1:6">
      <c r="A16" s="41"/>
      <c r="B16" s="38"/>
      <c r="C16" s="38"/>
      <c r="D16" s="38"/>
      <c r="E16" s="38"/>
      <c r="F16" s="43"/>
    </row>
    <row r="17" spans="1:6">
      <c r="A17" s="41"/>
      <c r="B17" s="38"/>
      <c r="C17" s="38"/>
      <c r="D17" s="38"/>
      <c r="E17" s="38"/>
      <c r="F17" s="43"/>
    </row>
    <row r="18" spans="1:6">
      <c r="A18" s="41"/>
      <c r="B18" s="38"/>
      <c r="C18" s="38"/>
      <c r="D18" s="38"/>
      <c r="E18" s="38"/>
      <c r="F18" s="43"/>
    </row>
    <row r="19" spans="1:6">
      <c r="A19" s="41"/>
      <c r="B19" s="38"/>
      <c r="C19" s="38"/>
      <c r="D19" s="38"/>
      <c r="E19" s="38"/>
      <c r="F19" s="43"/>
    </row>
    <row r="20" spans="1:6">
      <c r="A20" s="41"/>
      <c r="B20" s="38"/>
      <c r="C20" s="38"/>
      <c r="D20" s="38"/>
      <c r="E20" s="38"/>
      <c r="F20" s="43"/>
    </row>
    <row r="21" spans="1:6">
      <c r="A21" s="41"/>
      <c r="B21" s="38"/>
      <c r="C21" s="38"/>
      <c r="D21" s="38"/>
      <c r="E21" s="38"/>
      <c r="F21" s="43"/>
    </row>
    <row r="22" spans="1:6">
      <c r="A22" s="41"/>
      <c r="B22" s="38"/>
      <c r="C22" s="38"/>
      <c r="D22" s="38"/>
      <c r="E22" s="38"/>
      <c r="F22" s="43"/>
    </row>
    <row r="23" spans="1:6">
      <c r="A23" s="41"/>
      <c r="B23" s="38"/>
      <c r="C23" s="38"/>
      <c r="D23" s="38"/>
      <c r="E23" s="38"/>
      <c r="F23" s="43"/>
    </row>
    <row r="24" spans="1:6" ht="15.75" thickBot="1">
      <c r="A24" s="44"/>
      <c r="B24" s="45"/>
      <c r="C24" s="45"/>
      <c r="D24" s="45"/>
      <c r="E24" s="45"/>
      <c r="F24" s="47"/>
    </row>
    <row r="25" spans="1:6" ht="15.75" thickTop="1"/>
    <row r="27" spans="1:6">
      <c r="B27" t="s">
        <v>332</v>
      </c>
      <c r="E27" t="s">
        <v>337</v>
      </c>
    </row>
    <row r="28" spans="1:6">
      <c r="B28" t="s">
        <v>311</v>
      </c>
      <c r="E28" t="s">
        <v>309</v>
      </c>
    </row>
    <row r="31" spans="1:6">
      <c r="B31" t="s">
        <v>279</v>
      </c>
      <c r="E31" t="s">
        <v>331</v>
      </c>
    </row>
  </sheetData>
  <mergeCells count="3">
    <mergeCell ref="A3:F3"/>
    <mergeCell ref="A4:F4"/>
    <mergeCell ref="A5:F5"/>
  </mergeCells>
  <pageMargins left="0.7" right="0.7" top="0.75" bottom="0.75" header="0.3" footer="0.3"/>
  <pageSetup paperSize="2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view="pageBreakPreview" topLeftCell="A19" zoomScaleSheetLayoutView="100" workbookViewId="0">
      <selection activeCell="A36" sqref="A36"/>
    </sheetView>
  </sheetViews>
  <sheetFormatPr defaultRowHeight="15"/>
  <cols>
    <col min="1" max="1" width="6" customWidth="1"/>
    <col min="2" max="2" width="14" customWidth="1"/>
    <col min="3" max="3" width="26.7109375" customWidth="1"/>
    <col min="4" max="4" width="12.140625" customWidth="1"/>
    <col min="5" max="5" width="13" customWidth="1"/>
    <col min="6" max="7" width="13.5703125" customWidth="1"/>
    <col min="8" max="8" width="12.85546875" customWidth="1"/>
    <col min="9" max="9" width="20.28515625" customWidth="1"/>
    <col min="10" max="10" width="15.7109375" customWidth="1"/>
  </cols>
  <sheetData>
    <row r="1" spans="1:10">
      <c r="A1" t="s">
        <v>338</v>
      </c>
    </row>
    <row r="2" spans="1:10" ht="21">
      <c r="A2" s="915" t="s">
        <v>339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0">
      <c r="A3" s="908" t="s">
        <v>268</v>
      </c>
      <c r="B3" s="908"/>
      <c r="C3" s="908"/>
      <c r="D3" s="908"/>
      <c r="E3" s="908"/>
      <c r="F3" s="908"/>
      <c r="G3" s="908"/>
      <c r="H3" s="908"/>
      <c r="I3" s="908"/>
      <c r="J3" s="908"/>
    </row>
    <row r="4" spans="1:10">
      <c r="A4" s="908" t="s">
        <v>269</v>
      </c>
      <c r="B4" s="908"/>
      <c r="C4" s="908"/>
      <c r="D4" s="908"/>
      <c r="E4" s="908"/>
      <c r="F4" s="908"/>
      <c r="G4" s="908"/>
      <c r="H4" s="908"/>
      <c r="I4" s="908"/>
      <c r="J4" s="908"/>
    </row>
    <row r="5" spans="1:10" ht="15.75" thickBot="1"/>
    <row r="6" spans="1:10" ht="15.75" thickTop="1">
      <c r="A6" s="948" t="s">
        <v>274</v>
      </c>
      <c r="B6" s="944" t="s">
        <v>340</v>
      </c>
      <c r="C6" s="944" t="s">
        <v>341</v>
      </c>
      <c r="D6" s="944" t="s">
        <v>342</v>
      </c>
      <c r="E6" s="944" t="s">
        <v>343</v>
      </c>
      <c r="F6" s="944"/>
      <c r="G6" s="944" t="s">
        <v>346</v>
      </c>
      <c r="H6" s="944"/>
      <c r="I6" s="944"/>
      <c r="J6" s="946" t="s">
        <v>328</v>
      </c>
    </row>
    <row r="7" spans="1:10" ht="37.5" customHeight="1">
      <c r="A7" s="949"/>
      <c r="B7" s="945"/>
      <c r="C7" s="945"/>
      <c r="D7" s="945"/>
      <c r="E7" s="37" t="s">
        <v>344</v>
      </c>
      <c r="F7" s="37" t="s">
        <v>345</v>
      </c>
      <c r="G7" s="37" t="s">
        <v>347</v>
      </c>
      <c r="H7" s="37" t="s">
        <v>348</v>
      </c>
      <c r="I7" s="37" t="s">
        <v>349</v>
      </c>
      <c r="J7" s="947"/>
    </row>
    <row r="8" spans="1:10">
      <c r="A8" s="29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53">
        <v>10</v>
      </c>
    </row>
    <row r="9" spans="1:10">
      <c r="A9" s="41"/>
      <c r="B9" s="38"/>
      <c r="C9" s="38"/>
      <c r="D9" s="38"/>
      <c r="E9" s="38"/>
      <c r="F9" s="38"/>
      <c r="G9" s="38"/>
      <c r="H9" s="38"/>
      <c r="I9" s="38"/>
      <c r="J9" s="43"/>
    </row>
    <row r="10" spans="1:10">
      <c r="A10" s="41"/>
      <c r="B10" s="38"/>
      <c r="C10" s="38"/>
      <c r="D10" s="38"/>
      <c r="E10" s="38"/>
      <c r="F10" s="38"/>
      <c r="G10" s="38"/>
      <c r="H10" s="38"/>
      <c r="I10" s="38"/>
      <c r="J10" s="43"/>
    </row>
    <row r="11" spans="1:10">
      <c r="A11" s="41"/>
      <c r="B11" s="38"/>
      <c r="C11" s="38"/>
      <c r="D11" s="38"/>
      <c r="E11" s="38"/>
      <c r="F11" s="38"/>
      <c r="G11" s="38"/>
      <c r="H11" s="38"/>
      <c r="I11" s="38"/>
      <c r="J11" s="43"/>
    </row>
    <row r="12" spans="1:10">
      <c r="A12" s="41"/>
      <c r="B12" s="38"/>
      <c r="C12" s="38"/>
      <c r="D12" s="38"/>
      <c r="E12" s="38"/>
      <c r="F12" s="38"/>
      <c r="G12" s="38"/>
      <c r="H12" s="38"/>
      <c r="I12" s="38"/>
      <c r="J12" s="43"/>
    </row>
    <row r="13" spans="1:10">
      <c r="A13" s="41"/>
      <c r="B13" s="38"/>
      <c r="C13" s="38"/>
      <c r="D13" s="38"/>
      <c r="E13" s="38"/>
      <c r="F13" s="38"/>
      <c r="G13" s="38"/>
      <c r="H13" s="38"/>
      <c r="I13" s="38"/>
      <c r="J13" s="43"/>
    </row>
    <row r="14" spans="1:10">
      <c r="A14" s="999" t="s">
        <v>350</v>
      </c>
      <c r="B14" s="942"/>
      <c r="C14" s="942"/>
      <c r="D14" s="38"/>
      <c r="E14" s="38"/>
      <c r="F14" s="38"/>
      <c r="G14" s="38"/>
      <c r="H14" s="38"/>
      <c r="I14" s="38"/>
      <c r="J14" s="43"/>
    </row>
    <row r="15" spans="1:10" ht="15.75" thickBot="1">
      <c r="A15" s="997" t="s">
        <v>351</v>
      </c>
      <c r="B15" s="943"/>
      <c r="C15" s="943"/>
      <c r="D15" s="45"/>
      <c r="E15" s="45"/>
      <c r="F15" s="45"/>
      <c r="G15" s="45"/>
      <c r="H15" s="45"/>
      <c r="I15" s="45"/>
      <c r="J15" s="47"/>
    </row>
    <row r="16" spans="1:10" ht="15.75" thickTop="1"/>
    <row r="17" spans="2:9">
      <c r="B17" t="s">
        <v>332</v>
      </c>
      <c r="I17" t="s">
        <v>337</v>
      </c>
    </row>
    <row r="18" spans="2:9">
      <c r="B18" t="s">
        <v>311</v>
      </c>
      <c r="I18" t="s">
        <v>309</v>
      </c>
    </row>
    <row r="20" spans="2:9">
      <c r="B20" t="s">
        <v>279</v>
      </c>
      <c r="I20" t="s">
        <v>331</v>
      </c>
    </row>
  </sheetData>
  <mergeCells count="12">
    <mergeCell ref="A15:C15"/>
    <mergeCell ref="G6:I6"/>
    <mergeCell ref="J6:J7"/>
    <mergeCell ref="A2:J2"/>
    <mergeCell ref="A3:J3"/>
    <mergeCell ref="A4:J4"/>
    <mergeCell ref="A14:C14"/>
    <mergeCell ref="A6:A7"/>
    <mergeCell ref="B6:B7"/>
    <mergeCell ref="C6:C7"/>
    <mergeCell ref="D6:D7"/>
    <mergeCell ref="E6:F6"/>
  </mergeCells>
  <pageMargins left="0.7" right="0.7" top="0.75" bottom="0.75" header="0.3" footer="0.3"/>
  <pageSetup paperSize="2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14"/>
  <sheetViews>
    <sheetView view="pageBreakPreview" zoomScaleSheetLayoutView="100" workbookViewId="0">
      <selection activeCell="E20" sqref="E20"/>
    </sheetView>
  </sheetViews>
  <sheetFormatPr defaultRowHeight="15.75"/>
  <cols>
    <col min="1" max="1" width="4.140625" style="1" customWidth="1"/>
    <col min="2" max="2" width="3.85546875" style="1" customWidth="1"/>
    <col min="3" max="3" width="4.140625" style="1" customWidth="1"/>
    <col min="4" max="4" width="3.7109375" style="1" customWidth="1"/>
    <col min="5" max="5" width="49.5703125" style="7" customWidth="1"/>
    <col min="6" max="6" width="18.5703125" style="7" customWidth="1"/>
    <col min="7" max="7" width="18.42578125" style="7" customWidth="1"/>
    <col min="8" max="8" width="16.28515625" style="2" customWidth="1"/>
    <col min="9" max="9" width="15.28515625" style="2" customWidth="1"/>
  </cols>
  <sheetData>
    <row r="1" spans="1:9">
      <c r="A1" s="34" t="s">
        <v>361</v>
      </c>
    </row>
    <row r="3" spans="1:9" ht="15.75" customHeight="1">
      <c r="A3" s="908" t="s">
        <v>352</v>
      </c>
      <c r="B3" s="908"/>
      <c r="C3" s="908"/>
      <c r="D3" s="908"/>
      <c r="E3" s="908"/>
      <c r="F3" s="908"/>
      <c r="G3" s="908"/>
      <c r="H3" s="908"/>
      <c r="I3" s="908"/>
    </row>
    <row r="4" spans="1:9" ht="15.75" customHeight="1">
      <c r="A4" s="908" t="s">
        <v>362</v>
      </c>
      <c r="B4" s="908"/>
      <c r="C4" s="908"/>
      <c r="D4" s="908"/>
      <c r="E4" s="908"/>
      <c r="F4" s="908"/>
      <c r="G4" s="908"/>
      <c r="H4" s="908"/>
      <c r="I4" s="908"/>
    </row>
    <row r="5" spans="1:9" ht="15.75" customHeight="1">
      <c r="A5" s="908" t="s">
        <v>353</v>
      </c>
      <c r="B5" s="908"/>
      <c r="C5" s="908"/>
      <c r="D5" s="908"/>
      <c r="E5" s="908"/>
      <c r="F5" s="908"/>
      <c r="G5" s="908"/>
      <c r="H5" s="908"/>
      <c r="I5" s="908"/>
    </row>
    <row r="6" spans="1:9" ht="16.5" thickBot="1"/>
    <row r="7" spans="1:9" ht="30.75" thickTop="1">
      <c r="A7" s="948" t="s">
        <v>1</v>
      </c>
      <c r="B7" s="944"/>
      <c r="C7" s="944"/>
      <c r="D7" s="944"/>
      <c r="E7" s="59" t="s">
        <v>2</v>
      </c>
      <c r="F7" s="59" t="s">
        <v>355</v>
      </c>
      <c r="G7" s="59" t="s">
        <v>356</v>
      </c>
      <c r="H7" s="57" t="s">
        <v>360</v>
      </c>
      <c r="I7" s="58" t="s">
        <v>4</v>
      </c>
    </row>
    <row r="8" spans="1:9" ht="15">
      <c r="A8" s="1000">
        <v>1</v>
      </c>
      <c r="B8" s="998"/>
      <c r="C8" s="998"/>
      <c r="D8" s="998"/>
      <c r="E8" s="64">
        <v>2</v>
      </c>
      <c r="F8" s="64">
        <v>3</v>
      </c>
      <c r="G8" s="64">
        <v>4</v>
      </c>
      <c r="H8" s="4">
        <v>5</v>
      </c>
      <c r="I8" s="30">
        <v>6</v>
      </c>
    </row>
    <row r="9" spans="1:9" ht="15">
      <c r="A9" s="29"/>
      <c r="B9" s="18"/>
      <c r="C9" s="18"/>
      <c r="D9" s="18"/>
      <c r="E9" s="63" t="s">
        <v>363</v>
      </c>
      <c r="F9" s="64"/>
      <c r="G9" s="64"/>
      <c r="H9" s="4"/>
      <c r="I9" s="30"/>
    </row>
    <row r="10" spans="1:9">
      <c r="A10" s="19">
        <v>1</v>
      </c>
      <c r="B10" s="5"/>
      <c r="C10" s="5"/>
      <c r="D10" s="5"/>
      <c r="E10" s="8" t="s">
        <v>5</v>
      </c>
      <c r="F10" s="8"/>
      <c r="G10" s="8"/>
      <c r="H10" s="3"/>
      <c r="I10" s="20"/>
    </row>
    <row r="11" spans="1:9">
      <c r="A11" s="19">
        <v>1</v>
      </c>
      <c r="B11" s="5">
        <v>1</v>
      </c>
      <c r="C11" s="5"/>
      <c r="D11" s="5"/>
      <c r="E11" s="8" t="s">
        <v>6</v>
      </c>
      <c r="F11" s="8"/>
      <c r="G11" s="8"/>
      <c r="H11" s="3"/>
      <c r="I11" s="20"/>
    </row>
    <row r="12" spans="1:9">
      <c r="A12" s="19">
        <v>1</v>
      </c>
      <c r="B12" s="5">
        <v>1</v>
      </c>
      <c r="C12" s="5">
        <v>1</v>
      </c>
      <c r="D12" s="5"/>
      <c r="E12" s="9" t="s">
        <v>7</v>
      </c>
      <c r="F12" s="9"/>
      <c r="G12" s="9"/>
      <c r="H12" s="3"/>
      <c r="I12" s="31"/>
    </row>
    <row r="13" spans="1:9">
      <c r="A13" s="19"/>
      <c r="B13" s="5"/>
      <c r="C13" s="5"/>
      <c r="D13" s="13"/>
      <c r="E13" s="10" t="s">
        <v>8</v>
      </c>
      <c r="F13" s="10"/>
      <c r="G13" s="10"/>
      <c r="H13" s="3"/>
      <c r="I13" s="31"/>
    </row>
    <row r="14" spans="1:9">
      <c r="A14" s="19"/>
      <c r="B14" s="5"/>
      <c r="C14" s="5"/>
      <c r="D14" s="13"/>
      <c r="E14" s="10" t="s">
        <v>9</v>
      </c>
      <c r="F14" s="10"/>
      <c r="G14" s="10"/>
      <c r="H14" s="3"/>
      <c r="I14" s="31"/>
    </row>
    <row r="15" spans="1:9">
      <c r="A15" s="19"/>
      <c r="B15" s="5"/>
      <c r="C15" s="5"/>
      <c r="D15" s="13"/>
      <c r="E15" s="11" t="s">
        <v>42</v>
      </c>
      <c r="F15" s="11"/>
      <c r="G15" s="11"/>
      <c r="H15" s="3"/>
      <c r="I15" s="31"/>
    </row>
    <row r="16" spans="1:9">
      <c r="A16" s="19"/>
      <c r="B16" s="5"/>
      <c r="C16" s="5"/>
      <c r="D16" s="13"/>
      <c r="E16" s="11" t="s">
        <v>43</v>
      </c>
      <c r="F16" s="11"/>
      <c r="G16" s="11"/>
      <c r="H16" s="3"/>
      <c r="I16" s="31"/>
    </row>
    <row r="17" spans="1:9">
      <c r="A17" s="19"/>
      <c r="B17" s="5"/>
      <c r="C17" s="5"/>
      <c r="D17" s="13"/>
      <c r="E17" s="11" t="s">
        <v>44</v>
      </c>
      <c r="F17" s="11"/>
      <c r="G17" s="11"/>
      <c r="H17" s="3"/>
      <c r="I17" s="31"/>
    </row>
    <row r="18" spans="1:9">
      <c r="A18" s="19"/>
      <c r="B18" s="5"/>
      <c r="C18" s="5"/>
      <c r="D18" s="5"/>
      <c r="E18" s="12" t="s">
        <v>10</v>
      </c>
      <c r="F18" s="12"/>
      <c r="G18" s="12"/>
      <c r="H18" s="3"/>
      <c r="I18" s="31"/>
    </row>
    <row r="19" spans="1:9">
      <c r="A19" s="19"/>
      <c r="B19" s="5"/>
      <c r="C19" s="5"/>
      <c r="D19" s="5"/>
      <c r="E19" s="8" t="s">
        <v>11</v>
      </c>
      <c r="F19" s="8"/>
      <c r="G19" s="8"/>
      <c r="H19" s="3"/>
      <c r="I19" s="31"/>
    </row>
    <row r="20" spans="1:9">
      <c r="A20" s="19">
        <v>1</v>
      </c>
      <c r="B20" s="5">
        <v>1</v>
      </c>
      <c r="C20" s="5">
        <v>2</v>
      </c>
      <c r="D20" s="5"/>
      <c r="E20" s="9" t="s">
        <v>12</v>
      </c>
      <c r="F20" s="9"/>
      <c r="G20" s="9"/>
      <c r="H20" s="3"/>
      <c r="I20" s="31"/>
    </row>
    <row r="21" spans="1:9">
      <c r="A21" s="19"/>
      <c r="B21" s="5"/>
      <c r="C21" s="5"/>
      <c r="D21" s="13"/>
      <c r="E21" s="8" t="s">
        <v>13</v>
      </c>
      <c r="F21" s="8"/>
      <c r="G21" s="8"/>
      <c r="H21" s="3"/>
      <c r="I21" s="31"/>
    </row>
    <row r="22" spans="1:9">
      <c r="A22" s="19"/>
      <c r="B22" s="5"/>
      <c r="C22" s="5"/>
      <c r="D22" s="13"/>
      <c r="E22" s="8" t="s">
        <v>14</v>
      </c>
      <c r="F22" s="8"/>
      <c r="G22" s="8"/>
      <c r="H22" s="3"/>
      <c r="I22" s="31"/>
    </row>
    <row r="23" spans="1:9">
      <c r="A23" s="19"/>
      <c r="B23" s="5"/>
      <c r="C23" s="5"/>
      <c r="D23" s="13"/>
      <c r="E23" s="8" t="s">
        <v>15</v>
      </c>
      <c r="F23" s="8"/>
      <c r="G23" s="8"/>
      <c r="H23" s="3"/>
      <c r="I23" s="31"/>
    </row>
    <row r="24" spans="1:9">
      <c r="A24" s="19"/>
      <c r="B24" s="5"/>
      <c r="C24" s="5"/>
      <c r="D24" s="13"/>
      <c r="E24" s="8" t="s">
        <v>16</v>
      </c>
      <c r="F24" s="8"/>
      <c r="G24" s="8"/>
      <c r="H24" s="3"/>
      <c r="I24" s="31"/>
    </row>
    <row r="25" spans="1:9">
      <c r="A25" s="19"/>
      <c r="B25" s="5"/>
      <c r="C25" s="5"/>
      <c r="D25" s="13"/>
      <c r="E25" s="8" t="s">
        <v>17</v>
      </c>
      <c r="F25" s="8"/>
      <c r="G25" s="8"/>
      <c r="H25" s="3"/>
      <c r="I25" s="31"/>
    </row>
    <row r="26" spans="1:9">
      <c r="A26" s="19"/>
      <c r="B26" s="5"/>
      <c r="C26" s="5"/>
      <c r="D26" s="13"/>
      <c r="E26" s="8" t="s">
        <v>18</v>
      </c>
      <c r="F26" s="8"/>
      <c r="G26" s="8"/>
      <c r="H26" s="3"/>
      <c r="I26" s="31"/>
    </row>
    <row r="27" spans="1:9">
      <c r="A27" s="19"/>
      <c r="B27" s="5"/>
      <c r="C27" s="5"/>
      <c r="D27" s="13"/>
      <c r="E27" s="8" t="s">
        <v>19</v>
      </c>
      <c r="F27" s="8"/>
      <c r="G27" s="8"/>
      <c r="H27" s="3"/>
      <c r="I27" s="31"/>
    </row>
    <row r="28" spans="1:9">
      <c r="A28" s="19"/>
      <c r="B28" s="5"/>
      <c r="C28" s="5"/>
      <c r="D28" s="13"/>
      <c r="E28" s="8" t="s">
        <v>20</v>
      </c>
      <c r="F28" s="8"/>
      <c r="G28" s="8"/>
      <c r="H28" s="3"/>
      <c r="I28" s="31"/>
    </row>
    <row r="29" spans="1:9">
      <c r="A29" s="19"/>
      <c r="B29" s="5"/>
      <c r="C29" s="5"/>
      <c r="D29" s="13"/>
      <c r="E29" s="8" t="s">
        <v>21</v>
      </c>
      <c r="F29" s="8"/>
      <c r="G29" s="8"/>
      <c r="H29" s="3"/>
      <c r="I29" s="31"/>
    </row>
    <row r="30" spans="1:9">
      <c r="A30" s="19"/>
      <c r="B30" s="5"/>
      <c r="C30" s="5"/>
      <c r="D30" s="13"/>
      <c r="E30" s="8" t="s">
        <v>22</v>
      </c>
      <c r="F30" s="8"/>
      <c r="G30" s="8"/>
      <c r="H30" s="3"/>
      <c r="I30" s="31"/>
    </row>
    <row r="31" spans="1:9" ht="20.25" customHeight="1">
      <c r="A31" s="19">
        <v>1</v>
      </c>
      <c r="B31" s="5">
        <v>1</v>
      </c>
      <c r="C31" s="5">
        <v>3</v>
      </c>
      <c r="D31" s="5"/>
      <c r="E31" s="12" t="s">
        <v>23</v>
      </c>
      <c r="F31" s="12"/>
      <c r="G31" s="12"/>
      <c r="H31" s="3"/>
      <c r="I31" s="31"/>
    </row>
    <row r="32" spans="1:9">
      <c r="A32" s="19">
        <v>1</v>
      </c>
      <c r="B32" s="5">
        <v>1</v>
      </c>
      <c r="C32" s="5">
        <v>4</v>
      </c>
      <c r="D32" s="5"/>
      <c r="E32" s="32" t="s">
        <v>24</v>
      </c>
      <c r="F32" s="60"/>
      <c r="G32" s="60"/>
      <c r="H32" s="3"/>
      <c r="I32" s="31"/>
    </row>
    <row r="33" spans="1:9">
      <c r="A33" s="19"/>
      <c r="B33" s="5"/>
      <c r="C33" s="5"/>
      <c r="D33" s="5"/>
      <c r="E33" s="8" t="s">
        <v>25</v>
      </c>
      <c r="F33" s="61"/>
      <c r="G33" s="61"/>
      <c r="H33" s="3"/>
      <c r="I33" s="31"/>
    </row>
    <row r="34" spans="1:9" ht="48.75" customHeight="1">
      <c r="A34" s="19"/>
      <c r="B34" s="5"/>
      <c r="C34" s="5"/>
      <c r="D34" s="5"/>
      <c r="E34" s="32" t="s">
        <v>26</v>
      </c>
      <c r="F34" s="61"/>
      <c r="G34" s="62"/>
      <c r="H34" s="3"/>
      <c r="I34" s="31"/>
    </row>
    <row r="35" spans="1:9" ht="32.25" customHeight="1">
      <c r="A35" s="19"/>
      <c r="B35" s="5"/>
      <c r="C35" s="5"/>
      <c r="D35" s="5"/>
      <c r="E35" s="8" t="s">
        <v>27</v>
      </c>
      <c r="F35" s="8"/>
      <c r="G35" s="8"/>
      <c r="H35" s="3"/>
      <c r="I35" s="31"/>
    </row>
    <row r="36" spans="1:9" ht="17.25" customHeight="1">
      <c r="A36" s="19"/>
      <c r="B36" s="5"/>
      <c r="C36" s="5"/>
      <c r="D36" s="5"/>
      <c r="E36" s="8" t="s">
        <v>28</v>
      </c>
      <c r="F36" s="8"/>
      <c r="G36" s="8"/>
      <c r="H36" s="3"/>
      <c r="I36" s="31"/>
    </row>
    <row r="37" spans="1:9" ht="19.5" customHeight="1">
      <c r="A37" s="19"/>
      <c r="B37" s="5"/>
      <c r="C37" s="5"/>
      <c r="D37" s="5"/>
      <c r="E37" s="8" t="s">
        <v>29</v>
      </c>
      <c r="F37" s="8"/>
      <c r="G37" s="8"/>
      <c r="H37" s="3"/>
      <c r="I37" s="31"/>
    </row>
    <row r="38" spans="1:9" ht="20.25" customHeight="1">
      <c r="A38" s="19">
        <v>1</v>
      </c>
      <c r="B38" s="5">
        <v>2</v>
      </c>
      <c r="C38" s="5"/>
      <c r="D38" s="5"/>
      <c r="E38" s="8" t="s">
        <v>30</v>
      </c>
      <c r="F38" s="8"/>
      <c r="G38" s="8"/>
      <c r="H38" s="3"/>
      <c r="I38" s="31"/>
    </row>
    <row r="39" spans="1:9">
      <c r="A39" s="19">
        <v>1</v>
      </c>
      <c r="B39" s="5">
        <v>2</v>
      </c>
      <c r="C39" s="5">
        <v>1</v>
      </c>
      <c r="D39" s="5"/>
      <c r="E39" s="8" t="s">
        <v>35</v>
      </c>
      <c r="F39" s="8"/>
      <c r="G39" s="8"/>
      <c r="H39" s="3"/>
      <c r="I39" s="31"/>
    </row>
    <row r="40" spans="1:9" ht="20.25" customHeight="1">
      <c r="A40" s="19">
        <v>1</v>
      </c>
      <c r="B40" s="5">
        <v>2</v>
      </c>
      <c r="C40" s="5">
        <v>2</v>
      </c>
      <c r="D40" s="5"/>
      <c r="E40" s="8" t="s">
        <v>31</v>
      </c>
      <c r="F40" s="8"/>
      <c r="G40" s="8"/>
      <c r="H40" s="3"/>
      <c r="I40" s="31"/>
    </row>
    <row r="41" spans="1:9">
      <c r="A41" s="19"/>
      <c r="B41" s="5"/>
      <c r="C41" s="5"/>
      <c r="D41" s="5"/>
      <c r="E41" s="8" t="s">
        <v>32</v>
      </c>
      <c r="F41" s="8"/>
      <c r="G41" s="8"/>
      <c r="H41" s="3"/>
      <c r="I41" s="31"/>
    </row>
    <row r="42" spans="1:9">
      <c r="A42" s="19"/>
      <c r="B42" s="5"/>
      <c r="C42" s="5"/>
      <c r="D42" s="5"/>
      <c r="E42" s="8" t="s">
        <v>33</v>
      </c>
      <c r="F42" s="8"/>
      <c r="G42" s="8"/>
      <c r="H42" s="3"/>
      <c r="I42" s="31"/>
    </row>
    <row r="43" spans="1:9">
      <c r="A43" s="19">
        <v>1</v>
      </c>
      <c r="B43" s="5">
        <v>2</v>
      </c>
      <c r="C43" s="5">
        <v>3</v>
      </c>
      <c r="D43" s="5"/>
      <c r="E43" s="8" t="s">
        <v>34</v>
      </c>
      <c r="F43" s="8"/>
      <c r="G43" s="8"/>
      <c r="H43" s="3"/>
      <c r="I43" s="31"/>
    </row>
    <row r="44" spans="1:9">
      <c r="A44" s="19">
        <v>1</v>
      </c>
      <c r="B44" s="5">
        <v>2</v>
      </c>
      <c r="C44" s="5">
        <v>4</v>
      </c>
      <c r="D44" s="5"/>
      <c r="E44" s="8" t="s">
        <v>36</v>
      </c>
      <c r="F44" s="8"/>
      <c r="G44" s="8"/>
      <c r="H44" s="3"/>
      <c r="I44" s="31"/>
    </row>
    <row r="45" spans="1:9">
      <c r="A45" s="19"/>
      <c r="B45" s="5"/>
      <c r="C45" s="5"/>
      <c r="D45" s="5"/>
      <c r="E45" s="8" t="s">
        <v>37</v>
      </c>
      <c r="F45" s="8"/>
      <c r="G45" s="8"/>
      <c r="H45" s="3"/>
      <c r="I45" s="31"/>
    </row>
    <row r="46" spans="1:9" ht="21.75" customHeight="1">
      <c r="A46" s="19"/>
      <c r="B46" s="5"/>
      <c r="C46" s="5"/>
      <c r="D46" s="5"/>
      <c r="E46" s="8" t="s">
        <v>38</v>
      </c>
      <c r="F46" s="8"/>
      <c r="G46" s="8"/>
      <c r="H46" s="3"/>
      <c r="I46" s="31"/>
    </row>
    <row r="47" spans="1:9">
      <c r="A47" s="19">
        <v>1</v>
      </c>
      <c r="B47" s="5">
        <v>3</v>
      </c>
      <c r="C47" s="5"/>
      <c r="D47" s="5"/>
      <c r="E47" s="8" t="s">
        <v>39</v>
      </c>
      <c r="F47" s="8"/>
      <c r="G47" s="8"/>
      <c r="H47" s="3"/>
      <c r="I47" s="31"/>
    </row>
    <row r="48" spans="1:9" ht="31.5">
      <c r="A48" s="19">
        <v>1</v>
      </c>
      <c r="B48" s="5">
        <v>3</v>
      </c>
      <c r="C48" s="5">
        <v>1</v>
      </c>
      <c r="D48" s="5"/>
      <c r="E48" s="8" t="s">
        <v>40</v>
      </c>
      <c r="F48" s="8"/>
      <c r="G48" s="8"/>
      <c r="H48" s="3"/>
      <c r="I48" s="31"/>
    </row>
    <row r="49" spans="1:9" ht="21" customHeight="1">
      <c r="A49" s="19">
        <v>1</v>
      </c>
      <c r="B49" s="5">
        <v>3</v>
      </c>
      <c r="C49" s="5">
        <v>2</v>
      </c>
      <c r="D49" s="5"/>
      <c r="E49" s="8" t="s">
        <v>41</v>
      </c>
      <c r="F49" s="8"/>
      <c r="G49" s="8"/>
      <c r="H49" s="3"/>
      <c r="I49" s="31"/>
    </row>
    <row r="50" spans="1:9">
      <c r="A50" s="19"/>
      <c r="B50" s="5"/>
      <c r="C50" s="5"/>
      <c r="D50" s="5"/>
      <c r="E50" s="8" t="s">
        <v>45</v>
      </c>
      <c r="F50" s="8"/>
      <c r="G50" s="8"/>
      <c r="H50" s="3"/>
      <c r="I50" s="31"/>
    </row>
    <row r="51" spans="1:9">
      <c r="A51" s="19"/>
      <c r="B51" s="5"/>
      <c r="C51" s="5"/>
      <c r="D51" s="5"/>
      <c r="E51" s="8"/>
      <c r="F51" s="8"/>
      <c r="G51" s="8"/>
      <c r="H51" s="3"/>
      <c r="I51" s="31"/>
    </row>
    <row r="52" spans="1:9">
      <c r="A52" s="19">
        <v>2</v>
      </c>
      <c r="B52" s="5"/>
      <c r="C52" s="5"/>
      <c r="D52" s="5"/>
      <c r="E52" s="8" t="s">
        <v>46</v>
      </c>
      <c r="F52" s="8"/>
      <c r="G52" s="8"/>
      <c r="H52" s="3"/>
      <c r="I52" s="31"/>
    </row>
    <row r="53" spans="1:9">
      <c r="A53" s="19">
        <v>2</v>
      </c>
      <c r="B53" s="5">
        <v>1</v>
      </c>
      <c r="C53" s="5"/>
      <c r="D53" s="5"/>
      <c r="E53" s="14" t="s">
        <v>47</v>
      </c>
      <c r="F53" s="14"/>
      <c r="G53" s="14"/>
      <c r="H53" s="3"/>
      <c r="I53" s="31"/>
    </row>
    <row r="54" spans="1:9">
      <c r="A54" s="19">
        <v>2</v>
      </c>
      <c r="B54" s="5">
        <v>1</v>
      </c>
      <c r="C54" s="5">
        <v>1</v>
      </c>
      <c r="D54" s="5"/>
      <c r="E54" s="8" t="s">
        <v>48</v>
      </c>
      <c r="F54" s="8"/>
      <c r="G54" s="8"/>
      <c r="H54" s="3"/>
      <c r="I54" s="31"/>
    </row>
    <row r="55" spans="1:9">
      <c r="A55" s="19">
        <v>2</v>
      </c>
      <c r="B55" s="5">
        <v>1</v>
      </c>
      <c r="C55" s="5">
        <v>1</v>
      </c>
      <c r="D55" s="5">
        <v>1</v>
      </c>
      <c r="E55" s="8" t="s">
        <v>49</v>
      </c>
      <c r="F55" s="8"/>
      <c r="G55" s="8"/>
      <c r="H55" s="3"/>
      <c r="I55" s="31"/>
    </row>
    <row r="56" spans="1:9">
      <c r="A56" s="19"/>
      <c r="B56" s="5"/>
      <c r="C56" s="5"/>
      <c r="D56" s="5"/>
      <c r="E56" s="8" t="s">
        <v>55</v>
      </c>
      <c r="F56" s="8"/>
      <c r="G56" s="8"/>
      <c r="H56" s="3"/>
      <c r="I56" s="31"/>
    </row>
    <row r="57" spans="1:9">
      <c r="A57" s="19"/>
      <c r="B57" s="5"/>
      <c r="C57" s="5"/>
      <c r="D57" s="5"/>
      <c r="E57" s="16" t="s">
        <v>56</v>
      </c>
      <c r="F57" s="16"/>
      <c r="G57" s="16"/>
      <c r="H57" s="3"/>
      <c r="I57" s="31"/>
    </row>
    <row r="58" spans="1:9">
      <c r="A58" s="19"/>
      <c r="B58" s="5"/>
      <c r="C58" s="5"/>
      <c r="D58" s="5"/>
      <c r="E58" s="16" t="s">
        <v>57</v>
      </c>
      <c r="F58" s="16"/>
      <c r="G58" s="16"/>
      <c r="H58" s="3"/>
      <c r="I58" s="31"/>
    </row>
    <row r="59" spans="1:9">
      <c r="A59" s="19"/>
      <c r="B59" s="5"/>
      <c r="C59" s="5"/>
      <c r="D59" s="5"/>
      <c r="E59" s="16" t="s">
        <v>58</v>
      </c>
      <c r="F59" s="16"/>
      <c r="G59" s="16"/>
      <c r="H59" s="3"/>
      <c r="I59" s="31"/>
    </row>
    <row r="60" spans="1:9">
      <c r="A60" s="19"/>
      <c r="B60" s="5"/>
      <c r="C60" s="5"/>
      <c r="D60" s="5"/>
      <c r="E60" s="16" t="s">
        <v>59</v>
      </c>
      <c r="F60" s="16"/>
      <c r="G60" s="16"/>
      <c r="H60" s="3"/>
      <c r="I60" s="31"/>
    </row>
    <row r="61" spans="1:9">
      <c r="A61" s="19"/>
      <c r="B61" s="5"/>
      <c r="C61" s="5"/>
      <c r="D61" s="5"/>
      <c r="E61" s="16" t="s">
        <v>60</v>
      </c>
      <c r="F61" s="16"/>
      <c r="G61" s="16"/>
      <c r="H61" s="3"/>
      <c r="I61" s="31"/>
    </row>
    <row r="62" spans="1:9" ht="30.75" customHeight="1">
      <c r="A62" s="19"/>
      <c r="B62" s="5"/>
      <c r="C62" s="5"/>
      <c r="D62" s="5"/>
      <c r="E62" s="16" t="s">
        <v>80</v>
      </c>
      <c r="F62" s="16"/>
      <c r="G62" s="16"/>
      <c r="H62" s="15"/>
      <c r="I62" s="31"/>
    </row>
    <row r="63" spans="1:9" ht="17.25" customHeight="1">
      <c r="A63" s="19"/>
      <c r="B63" s="5"/>
      <c r="C63" s="5"/>
      <c r="D63" s="5"/>
      <c r="E63" s="8" t="s">
        <v>61</v>
      </c>
      <c r="F63" s="8"/>
      <c r="G63" s="8"/>
      <c r="H63" s="15"/>
      <c r="I63" s="31"/>
    </row>
    <row r="64" spans="1:9">
      <c r="A64" s="19"/>
      <c r="B64" s="5"/>
      <c r="C64" s="5"/>
      <c r="D64" s="5"/>
      <c r="E64" s="16" t="s">
        <v>62</v>
      </c>
      <c r="F64" s="16"/>
      <c r="G64" s="16"/>
      <c r="H64" s="3"/>
      <c r="I64" s="31"/>
    </row>
    <row r="65" spans="1:9">
      <c r="A65" s="19"/>
      <c r="B65" s="5"/>
      <c r="C65" s="5"/>
      <c r="D65" s="5"/>
      <c r="E65" s="16" t="s">
        <v>63</v>
      </c>
      <c r="F65" s="16"/>
      <c r="G65" s="16"/>
      <c r="H65" s="3"/>
      <c r="I65" s="31"/>
    </row>
    <row r="66" spans="1:9">
      <c r="A66" s="19"/>
      <c r="B66" s="5"/>
      <c r="C66" s="5"/>
      <c r="D66" s="5"/>
      <c r="E66" s="16" t="s">
        <v>64</v>
      </c>
      <c r="F66" s="16"/>
      <c r="G66" s="16"/>
      <c r="H66" s="3"/>
      <c r="I66" s="31"/>
    </row>
    <row r="67" spans="1:9">
      <c r="A67" s="19"/>
      <c r="B67" s="5"/>
      <c r="C67" s="5"/>
      <c r="D67" s="5"/>
      <c r="E67" s="16" t="s">
        <v>65</v>
      </c>
      <c r="F67" s="16"/>
      <c r="G67" s="16"/>
      <c r="H67" s="3"/>
      <c r="I67" s="31"/>
    </row>
    <row r="68" spans="1:9">
      <c r="A68" s="19"/>
      <c r="B68" s="5"/>
      <c r="C68" s="5"/>
      <c r="D68" s="5"/>
      <c r="E68" s="16" t="s">
        <v>66</v>
      </c>
      <c r="F68" s="16"/>
      <c r="G68" s="16"/>
      <c r="H68" s="3"/>
      <c r="I68" s="31"/>
    </row>
    <row r="69" spans="1:9">
      <c r="A69" s="19"/>
      <c r="B69" s="5"/>
      <c r="C69" s="5"/>
      <c r="D69" s="5"/>
      <c r="E69" s="16" t="s">
        <v>67</v>
      </c>
      <c r="F69" s="16"/>
      <c r="G69" s="16"/>
      <c r="H69" s="15"/>
      <c r="I69" s="31"/>
    </row>
    <row r="70" spans="1:9">
      <c r="A70" s="19"/>
      <c r="B70" s="5"/>
      <c r="C70" s="5"/>
      <c r="D70" s="5"/>
      <c r="E70" s="16" t="s">
        <v>68</v>
      </c>
      <c r="F70" s="16"/>
      <c r="G70" s="16"/>
      <c r="H70" s="3"/>
      <c r="I70" s="31"/>
    </row>
    <row r="71" spans="1:9">
      <c r="A71" s="19"/>
      <c r="B71" s="5"/>
      <c r="C71" s="5"/>
      <c r="D71" s="5"/>
      <c r="E71" s="16" t="s">
        <v>69</v>
      </c>
      <c r="F71" s="16"/>
      <c r="G71" s="16"/>
      <c r="H71" s="3"/>
      <c r="I71" s="31"/>
    </row>
    <row r="72" spans="1:9">
      <c r="A72" s="19"/>
      <c r="B72" s="5"/>
      <c r="C72" s="5"/>
      <c r="D72" s="5"/>
      <c r="E72" s="16" t="s">
        <v>70</v>
      </c>
      <c r="F72" s="16"/>
      <c r="G72" s="16"/>
      <c r="H72" s="3"/>
      <c r="I72" s="31"/>
    </row>
    <row r="73" spans="1:9">
      <c r="A73" s="19"/>
      <c r="B73" s="5"/>
      <c r="C73" s="5"/>
      <c r="D73" s="5"/>
      <c r="E73" s="16" t="s">
        <v>71</v>
      </c>
      <c r="F73" s="16"/>
      <c r="G73" s="16"/>
      <c r="H73" s="3"/>
      <c r="I73" s="31"/>
    </row>
    <row r="74" spans="1:9">
      <c r="A74" s="19"/>
      <c r="B74" s="5"/>
      <c r="C74" s="5"/>
      <c r="D74" s="5"/>
      <c r="E74" s="16" t="s">
        <v>72</v>
      </c>
      <c r="F74" s="16"/>
      <c r="G74" s="16"/>
      <c r="H74" s="3"/>
      <c r="I74" s="31"/>
    </row>
    <row r="75" spans="1:9">
      <c r="A75" s="19"/>
      <c r="B75" s="5"/>
      <c r="C75" s="5"/>
      <c r="D75" s="5"/>
      <c r="E75" s="16" t="s">
        <v>79</v>
      </c>
      <c r="F75" s="16"/>
      <c r="G75" s="16"/>
      <c r="H75" s="15"/>
      <c r="I75" s="31"/>
    </row>
    <row r="76" spans="1:9">
      <c r="A76" s="19"/>
      <c r="B76" s="5"/>
      <c r="C76" s="5"/>
      <c r="D76" s="5"/>
      <c r="E76" s="16" t="s">
        <v>73</v>
      </c>
      <c r="F76" s="16"/>
      <c r="G76" s="16"/>
      <c r="H76" s="3"/>
      <c r="I76" s="31"/>
    </row>
    <row r="77" spans="1:9">
      <c r="A77" s="19"/>
      <c r="B77" s="5"/>
      <c r="C77" s="5"/>
      <c r="D77" s="5"/>
      <c r="E77" s="16" t="s">
        <v>74</v>
      </c>
      <c r="F77" s="16"/>
      <c r="G77" s="16"/>
      <c r="H77" s="3"/>
      <c r="I77" s="31"/>
    </row>
    <row r="78" spans="1:9">
      <c r="A78" s="19"/>
      <c r="B78" s="5"/>
      <c r="C78" s="5"/>
      <c r="D78" s="5"/>
      <c r="E78" s="16" t="s">
        <v>75</v>
      </c>
      <c r="F78" s="16"/>
      <c r="G78" s="16"/>
      <c r="H78" s="3"/>
      <c r="I78" s="31"/>
    </row>
    <row r="79" spans="1:9">
      <c r="A79" s="19"/>
      <c r="B79" s="5"/>
      <c r="C79" s="5"/>
      <c r="D79" s="5"/>
      <c r="E79" s="16" t="s">
        <v>76</v>
      </c>
      <c r="F79" s="16"/>
      <c r="G79" s="16"/>
      <c r="H79" s="3"/>
      <c r="I79" s="31"/>
    </row>
    <row r="80" spans="1:9">
      <c r="A80" s="19"/>
      <c r="B80" s="5"/>
      <c r="C80" s="5"/>
      <c r="D80" s="5"/>
      <c r="E80" s="16" t="s">
        <v>77</v>
      </c>
      <c r="F80" s="16"/>
      <c r="G80" s="16"/>
      <c r="H80" s="3"/>
      <c r="I80" s="31"/>
    </row>
    <row r="81" spans="1:9" ht="32.25" customHeight="1">
      <c r="A81" s="19"/>
      <c r="B81" s="5"/>
      <c r="C81" s="5"/>
      <c r="D81" s="5"/>
      <c r="E81" s="16" t="s">
        <v>78</v>
      </c>
      <c r="F81" s="16"/>
      <c r="G81" s="16"/>
      <c r="H81" s="15"/>
      <c r="I81" s="31"/>
    </row>
    <row r="82" spans="1:9">
      <c r="A82" s="19"/>
      <c r="B82" s="5"/>
      <c r="C82" s="5"/>
      <c r="D82" s="5"/>
      <c r="E82" s="8" t="s">
        <v>51</v>
      </c>
      <c r="F82" s="8"/>
      <c r="G82" s="8"/>
      <c r="H82" s="3"/>
      <c r="I82" s="31"/>
    </row>
    <row r="83" spans="1:9">
      <c r="A83" s="19"/>
      <c r="B83" s="5"/>
      <c r="C83" s="5"/>
      <c r="D83" s="5"/>
      <c r="E83" s="16" t="s">
        <v>52</v>
      </c>
      <c r="F83" s="16"/>
      <c r="G83" s="16"/>
      <c r="H83" s="3"/>
      <c r="I83" s="31"/>
    </row>
    <row r="84" spans="1:9">
      <c r="A84" s="19"/>
      <c r="B84" s="5"/>
      <c r="C84" s="5"/>
      <c r="D84" s="5"/>
      <c r="E84" s="16" t="s">
        <v>53</v>
      </c>
      <c r="F84" s="16"/>
      <c r="G84" s="16"/>
      <c r="H84" s="3"/>
      <c r="I84" s="31"/>
    </row>
    <row r="85" spans="1:9">
      <c r="A85" s="19"/>
      <c r="B85" s="5"/>
      <c r="C85" s="5"/>
      <c r="D85" s="5"/>
      <c r="E85" s="16" t="s">
        <v>54</v>
      </c>
      <c r="F85" s="16"/>
      <c r="G85" s="16"/>
      <c r="H85" s="3"/>
      <c r="I85" s="31"/>
    </row>
    <row r="86" spans="1:9">
      <c r="A86" s="19"/>
      <c r="B86" s="5"/>
      <c r="C86" s="5"/>
      <c r="D86" s="5"/>
      <c r="E86" s="16"/>
      <c r="F86" s="16"/>
      <c r="G86" s="16"/>
      <c r="H86" s="3"/>
      <c r="I86" s="31"/>
    </row>
    <row r="87" spans="1:9">
      <c r="A87" s="19">
        <v>2</v>
      </c>
      <c r="B87" s="5">
        <v>1</v>
      </c>
      <c r="C87" s="5">
        <v>2</v>
      </c>
      <c r="D87" s="5"/>
      <c r="E87" s="8" t="s">
        <v>81</v>
      </c>
      <c r="F87" s="8"/>
      <c r="G87" s="8"/>
      <c r="H87" s="3"/>
      <c r="I87" s="31"/>
    </row>
    <row r="88" spans="1:9">
      <c r="A88" s="19">
        <v>2</v>
      </c>
      <c r="B88" s="5">
        <v>1</v>
      </c>
      <c r="C88" s="5">
        <v>2</v>
      </c>
      <c r="D88" s="5">
        <v>2</v>
      </c>
      <c r="E88" s="8" t="s">
        <v>82</v>
      </c>
      <c r="F88" s="8"/>
      <c r="G88" s="8"/>
      <c r="H88" s="3"/>
      <c r="I88" s="31"/>
    </row>
    <row r="89" spans="1:9" ht="16.5" customHeight="1">
      <c r="A89" s="19"/>
      <c r="B89" s="5"/>
      <c r="C89" s="5"/>
      <c r="D89" s="5"/>
      <c r="E89" s="16" t="s">
        <v>83</v>
      </c>
      <c r="F89" s="16"/>
      <c r="G89" s="16"/>
      <c r="H89" s="15"/>
      <c r="I89" s="31"/>
    </row>
    <row r="90" spans="1:9">
      <c r="A90" s="19"/>
      <c r="B90" s="5"/>
      <c r="C90" s="5"/>
      <c r="D90" s="5"/>
      <c r="E90" s="16" t="s">
        <v>84</v>
      </c>
      <c r="F90" s="16"/>
      <c r="G90" s="16"/>
      <c r="H90" s="15"/>
      <c r="I90" s="31"/>
    </row>
    <row r="91" spans="1:9">
      <c r="A91" s="19"/>
      <c r="B91" s="5"/>
      <c r="C91" s="5"/>
      <c r="D91" s="5"/>
      <c r="E91" s="16" t="s">
        <v>85</v>
      </c>
      <c r="F91" s="16"/>
      <c r="G91" s="16"/>
      <c r="H91" s="15"/>
      <c r="I91" s="31"/>
    </row>
    <row r="92" spans="1:9">
      <c r="A92" s="19"/>
      <c r="B92" s="5"/>
      <c r="C92" s="5"/>
      <c r="D92" s="5"/>
      <c r="E92" s="16" t="s">
        <v>86</v>
      </c>
      <c r="F92" s="16"/>
      <c r="G92" s="16"/>
      <c r="H92" s="15"/>
      <c r="I92" s="31"/>
    </row>
    <row r="93" spans="1:9">
      <c r="A93" s="19"/>
      <c r="B93" s="5"/>
      <c r="C93" s="5"/>
      <c r="D93" s="5"/>
      <c r="E93" s="16" t="s">
        <v>87</v>
      </c>
      <c r="F93" s="16"/>
      <c r="G93" s="16"/>
      <c r="H93" s="15"/>
      <c r="I93" s="31"/>
    </row>
    <row r="94" spans="1:9">
      <c r="A94" s="19"/>
      <c r="B94" s="5"/>
      <c r="C94" s="5"/>
      <c r="D94" s="5"/>
      <c r="E94" s="16" t="s">
        <v>88</v>
      </c>
      <c r="F94" s="16"/>
      <c r="G94" s="16"/>
      <c r="H94" s="15"/>
      <c r="I94" s="31"/>
    </row>
    <row r="95" spans="1:9">
      <c r="A95" s="19"/>
      <c r="B95" s="5"/>
      <c r="C95" s="5"/>
      <c r="D95" s="5"/>
      <c r="E95" s="16" t="s">
        <v>89</v>
      </c>
      <c r="F95" s="16"/>
      <c r="G95" s="16"/>
      <c r="H95" s="15"/>
      <c r="I95" s="31"/>
    </row>
    <row r="96" spans="1:9">
      <c r="A96" s="19"/>
      <c r="B96" s="5"/>
      <c r="C96" s="5"/>
      <c r="D96" s="5"/>
      <c r="E96" s="16" t="s">
        <v>90</v>
      </c>
      <c r="F96" s="16"/>
      <c r="G96" s="16"/>
      <c r="H96" s="15"/>
      <c r="I96" s="31"/>
    </row>
    <row r="97" spans="1:9">
      <c r="A97" s="19"/>
      <c r="B97" s="5"/>
      <c r="C97" s="5"/>
      <c r="D97" s="5"/>
      <c r="E97" s="16" t="s">
        <v>115</v>
      </c>
      <c r="F97" s="16"/>
      <c r="G97" s="16"/>
      <c r="H97" s="15"/>
      <c r="I97" s="31"/>
    </row>
    <row r="98" spans="1:9">
      <c r="A98" s="19"/>
      <c r="B98" s="5"/>
      <c r="C98" s="5"/>
      <c r="D98" s="5"/>
      <c r="E98" s="16" t="s">
        <v>91</v>
      </c>
      <c r="F98" s="16"/>
      <c r="G98" s="16"/>
      <c r="H98" s="3"/>
      <c r="I98" s="31"/>
    </row>
    <row r="99" spans="1:9">
      <c r="A99" s="19"/>
      <c r="B99" s="5"/>
      <c r="C99" s="5"/>
      <c r="D99" s="5"/>
      <c r="E99" s="16" t="s">
        <v>92</v>
      </c>
      <c r="F99" s="16"/>
      <c r="G99" s="16"/>
      <c r="H99" s="3"/>
      <c r="I99" s="31"/>
    </row>
    <row r="100" spans="1:9">
      <c r="A100" s="19"/>
      <c r="B100" s="5"/>
      <c r="C100" s="5"/>
      <c r="D100" s="5"/>
      <c r="E100" s="16" t="s">
        <v>93</v>
      </c>
      <c r="F100" s="16"/>
      <c r="G100" s="16"/>
      <c r="H100" s="3"/>
      <c r="I100" s="31"/>
    </row>
    <row r="101" spans="1:9">
      <c r="A101" s="19"/>
      <c r="B101" s="5"/>
      <c r="C101" s="5"/>
      <c r="D101" s="5"/>
      <c r="E101" s="16" t="s">
        <v>94</v>
      </c>
      <c r="F101" s="16"/>
      <c r="G101" s="16"/>
      <c r="H101" s="3"/>
      <c r="I101" s="31"/>
    </row>
    <row r="102" spans="1:9">
      <c r="A102" s="19"/>
      <c r="B102" s="5"/>
      <c r="C102" s="5"/>
      <c r="D102" s="5"/>
      <c r="E102" s="16" t="s">
        <v>95</v>
      </c>
      <c r="F102" s="16"/>
      <c r="G102" s="16"/>
      <c r="H102" s="3"/>
      <c r="I102" s="31"/>
    </row>
    <row r="103" spans="1:9">
      <c r="A103" s="19"/>
      <c r="B103" s="5"/>
      <c r="C103" s="5"/>
      <c r="D103" s="5"/>
      <c r="E103" s="16" t="s">
        <v>96</v>
      </c>
      <c r="F103" s="16"/>
      <c r="G103" s="16"/>
      <c r="H103" s="3"/>
      <c r="I103" s="31"/>
    </row>
    <row r="104" spans="1:9">
      <c r="A104" s="19"/>
      <c r="B104" s="5"/>
      <c r="C104" s="5"/>
      <c r="D104" s="5"/>
      <c r="E104" s="16" t="s">
        <v>97</v>
      </c>
      <c r="F104" s="16"/>
      <c r="G104" s="16"/>
      <c r="H104" s="3"/>
      <c r="I104" s="31"/>
    </row>
    <row r="105" spans="1:9">
      <c r="A105" s="19"/>
      <c r="B105" s="5"/>
      <c r="C105" s="5"/>
      <c r="D105" s="5"/>
      <c r="E105" s="16" t="s">
        <v>98</v>
      </c>
      <c r="F105" s="16"/>
      <c r="G105" s="16"/>
      <c r="H105" s="3"/>
      <c r="I105" s="31"/>
    </row>
    <row r="106" spans="1:9">
      <c r="A106" s="19"/>
      <c r="B106" s="5"/>
      <c r="C106" s="5"/>
      <c r="D106" s="5"/>
      <c r="E106" s="16" t="s">
        <v>99</v>
      </c>
      <c r="F106" s="16"/>
      <c r="G106" s="16"/>
      <c r="H106" s="3"/>
      <c r="I106" s="31"/>
    </row>
    <row r="107" spans="1:9">
      <c r="A107" s="19"/>
      <c r="B107" s="5"/>
      <c r="C107" s="5"/>
      <c r="D107" s="5"/>
      <c r="E107" s="16" t="s">
        <v>100</v>
      </c>
      <c r="F107" s="16"/>
      <c r="G107" s="16"/>
      <c r="H107" s="3"/>
      <c r="I107" s="31"/>
    </row>
    <row r="108" spans="1:9">
      <c r="A108" s="19"/>
      <c r="B108" s="5"/>
      <c r="C108" s="5"/>
      <c r="D108" s="5"/>
      <c r="E108" s="16" t="s">
        <v>101</v>
      </c>
      <c r="F108" s="16"/>
      <c r="G108" s="16"/>
      <c r="H108" s="3"/>
      <c r="I108" s="31"/>
    </row>
    <row r="109" spans="1:9">
      <c r="A109" s="19"/>
      <c r="B109" s="5"/>
      <c r="C109" s="5"/>
      <c r="D109" s="5"/>
      <c r="E109" s="16" t="s">
        <v>102</v>
      </c>
      <c r="F109" s="16"/>
      <c r="G109" s="16"/>
      <c r="H109" s="3"/>
      <c r="I109" s="31"/>
    </row>
    <row r="110" spans="1:9">
      <c r="A110" s="19"/>
      <c r="B110" s="5"/>
      <c r="C110" s="5"/>
      <c r="D110" s="5"/>
      <c r="E110" s="16" t="s">
        <v>103</v>
      </c>
      <c r="F110" s="16"/>
      <c r="G110" s="16"/>
      <c r="H110" s="3"/>
      <c r="I110" s="31"/>
    </row>
    <row r="111" spans="1:9">
      <c r="A111" s="19"/>
      <c r="B111" s="5"/>
      <c r="C111" s="5"/>
      <c r="D111" s="5"/>
      <c r="E111" s="16" t="s">
        <v>104</v>
      </c>
      <c r="F111" s="16"/>
      <c r="G111" s="16"/>
      <c r="H111" s="3"/>
      <c r="I111" s="31"/>
    </row>
    <row r="112" spans="1:9" ht="18" customHeight="1">
      <c r="A112" s="19"/>
      <c r="B112" s="5"/>
      <c r="C112" s="5"/>
      <c r="D112" s="5"/>
      <c r="E112" s="16" t="s">
        <v>105</v>
      </c>
      <c r="F112" s="16"/>
      <c r="G112" s="16"/>
      <c r="H112" s="3"/>
      <c r="I112" s="31"/>
    </row>
    <row r="113" spans="1:9">
      <c r="A113" s="19"/>
      <c r="B113" s="5"/>
      <c r="C113" s="5"/>
      <c r="D113" s="5"/>
      <c r="E113" s="16" t="s">
        <v>106</v>
      </c>
      <c r="F113" s="16"/>
      <c r="G113" s="16"/>
      <c r="H113" s="3"/>
      <c r="I113" s="31"/>
    </row>
    <row r="114" spans="1:9">
      <c r="A114" s="19"/>
      <c r="B114" s="5"/>
      <c r="C114" s="5"/>
      <c r="D114" s="5"/>
      <c r="E114" s="16" t="s">
        <v>107</v>
      </c>
      <c r="F114" s="16"/>
      <c r="G114" s="16"/>
      <c r="H114" s="3"/>
      <c r="I114" s="31"/>
    </row>
    <row r="115" spans="1:9">
      <c r="A115" s="19">
        <v>2</v>
      </c>
      <c r="B115" s="5">
        <v>1</v>
      </c>
      <c r="C115" s="5">
        <v>2</v>
      </c>
      <c r="D115" s="5">
        <v>3</v>
      </c>
      <c r="E115" s="8" t="s">
        <v>114</v>
      </c>
      <c r="F115" s="8"/>
      <c r="G115" s="8"/>
      <c r="H115" s="3"/>
      <c r="I115" s="31"/>
    </row>
    <row r="116" spans="1:9">
      <c r="A116" s="19"/>
      <c r="B116" s="5"/>
      <c r="C116" s="5"/>
      <c r="D116" s="5"/>
      <c r="E116" s="16" t="s">
        <v>116</v>
      </c>
      <c r="F116" s="16"/>
      <c r="G116" s="16"/>
      <c r="H116" s="3"/>
      <c r="I116" s="31"/>
    </row>
    <row r="117" spans="1:9">
      <c r="A117" s="19"/>
      <c r="B117" s="5"/>
      <c r="C117" s="5"/>
      <c r="D117" s="5"/>
      <c r="E117" s="16" t="s">
        <v>117</v>
      </c>
      <c r="F117" s="16"/>
      <c r="G117" s="16"/>
      <c r="H117" s="3"/>
      <c r="I117" s="31"/>
    </row>
    <row r="118" spans="1:9">
      <c r="A118" s="19"/>
      <c r="B118" s="5"/>
      <c r="C118" s="5"/>
      <c r="D118" s="5"/>
      <c r="E118" s="16" t="s">
        <v>118</v>
      </c>
      <c r="F118" s="16"/>
      <c r="G118" s="16"/>
      <c r="H118" s="3"/>
      <c r="I118" s="31"/>
    </row>
    <row r="119" spans="1:9">
      <c r="A119" s="19"/>
      <c r="B119" s="5"/>
      <c r="C119" s="5"/>
      <c r="D119" s="5"/>
      <c r="E119" s="16" t="s">
        <v>119</v>
      </c>
      <c r="F119" s="16"/>
      <c r="G119" s="16"/>
      <c r="H119" s="3"/>
      <c r="I119" s="31"/>
    </row>
    <row r="120" spans="1:9">
      <c r="A120" s="19"/>
      <c r="B120" s="5"/>
      <c r="C120" s="5"/>
      <c r="D120" s="5"/>
      <c r="E120" s="16" t="s">
        <v>120</v>
      </c>
      <c r="F120" s="16"/>
      <c r="G120" s="16"/>
      <c r="H120" s="3"/>
      <c r="I120" s="31"/>
    </row>
    <row r="121" spans="1:9">
      <c r="A121" s="19"/>
      <c r="B121" s="5"/>
      <c r="C121" s="5"/>
      <c r="D121" s="5"/>
      <c r="E121" s="16"/>
      <c r="F121" s="16"/>
      <c r="G121" s="16"/>
      <c r="H121" s="3"/>
      <c r="I121" s="31"/>
    </row>
    <row r="122" spans="1:9">
      <c r="A122" s="19">
        <v>2</v>
      </c>
      <c r="B122" s="5">
        <v>1</v>
      </c>
      <c r="C122" s="5">
        <v>3</v>
      </c>
      <c r="D122" s="5"/>
      <c r="E122" s="8" t="s">
        <v>108</v>
      </c>
      <c r="F122" s="8"/>
      <c r="G122" s="8"/>
      <c r="H122" s="3"/>
      <c r="I122" s="31"/>
    </row>
    <row r="123" spans="1:9">
      <c r="A123" s="19">
        <v>2</v>
      </c>
      <c r="B123" s="5">
        <v>1</v>
      </c>
      <c r="C123" s="5">
        <v>3</v>
      </c>
      <c r="D123" s="5">
        <v>2</v>
      </c>
      <c r="E123" s="8" t="s">
        <v>82</v>
      </c>
      <c r="F123" s="8"/>
      <c r="G123" s="8"/>
      <c r="H123" s="3"/>
      <c r="I123" s="31"/>
    </row>
    <row r="124" spans="1:9">
      <c r="A124" s="19"/>
      <c r="B124" s="5"/>
      <c r="C124" s="5"/>
      <c r="D124" s="5"/>
      <c r="E124" s="16" t="s">
        <v>91</v>
      </c>
      <c r="F124" s="16"/>
      <c r="G124" s="16"/>
      <c r="H124" s="3"/>
      <c r="I124" s="31"/>
    </row>
    <row r="125" spans="1:9">
      <c r="A125" s="19"/>
      <c r="B125" s="5"/>
      <c r="C125" s="5"/>
      <c r="D125" s="5"/>
      <c r="E125" s="16" t="s">
        <v>92</v>
      </c>
      <c r="F125" s="16"/>
      <c r="G125" s="16"/>
      <c r="H125" s="3"/>
      <c r="I125" s="31"/>
    </row>
    <row r="126" spans="1:9">
      <c r="A126" s="19"/>
      <c r="B126" s="5"/>
      <c r="C126" s="5"/>
      <c r="D126" s="5"/>
      <c r="E126" s="16" t="s">
        <v>109</v>
      </c>
      <c r="F126" s="16"/>
      <c r="G126" s="16"/>
      <c r="H126" s="3"/>
      <c r="I126" s="31"/>
    </row>
    <row r="127" spans="1:9">
      <c r="A127" s="19"/>
      <c r="B127" s="5"/>
      <c r="C127" s="5"/>
      <c r="D127" s="5"/>
      <c r="E127" s="16" t="s">
        <v>110</v>
      </c>
      <c r="F127" s="16"/>
      <c r="G127" s="16"/>
      <c r="H127" s="3"/>
      <c r="I127" s="31"/>
    </row>
    <row r="128" spans="1:9">
      <c r="A128" s="19"/>
      <c r="B128" s="5"/>
      <c r="C128" s="5"/>
      <c r="D128" s="5"/>
      <c r="E128" s="16" t="s">
        <v>105</v>
      </c>
      <c r="F128" s="16"/>
      <c r="G128" s="16"/>
      <c r="H128" s="3"/>
      <c r="I128" s="31"/>
    </row>
    <row r="129" spans="1:9">
      <c r="A129" s="19"/>
      <c r="B129" s="5"/>
      <c r="C129" s="5"/>
      <c r="D129" s="5"/>
      <c r="E129" s="16" t="s">
        <v>106</v>
      </c>
      <c r="F129" s="16"/>
      <c r="G129" s="16"/>
      <c r="H129" s="3"/>
      <c r="I129" s="31"/>
    </row>
    <row r="130" spans="1:9">
      <c r="A130" s="19"/>
      <c r="B130" s="5"/>
      <c r="C130" s="5"/>
      <c r="D130" s="5"/>
      <c r="E130" s="16" t="s">
        <v>107</v>
      </c>
      <c r="F130" s="16"/>
      <c r="G130" s="16"/>
      <c r="H130" s="3"/>
      <c r="I130" s="31"/>
    </row>
    <row r="131" spans="1:9">
      <c r="A131" s="19"/>
      <c r="B131" s="5"/>
      <c r="C131" s="5"/>
      <c r="D131" s="5"/>
      <c r="E131" s="16" t="s">
        <v>44</v>
      </c>
      <c r="F131" s="16"/>
      <c r="G131" s="16"/>
      <c r="H131" s="3"/>
      <c r="I131" s="31"/>
    </row>
    <row r="132" spans="1:9">
      <c r="A132" s="19"/>
      <c r="B132" s="5"/>
      <c r="C132" s="5"/>
      <c r="D132" s="5"/>
      <c r="E132" s="8"/>
      <c r="F132" s="8"/>
      <c r="G132" s="8"/>
      <c r="H132" s="3"/>
      <c r="I132" s="31"/>
    </row>
    <row r="133" spans="1:9">
      <c r="A133" s="19">
        <v>2</v>
      </c>
      <c r="B133" s="5">
        <v>1</v>
      </c>
      <c r="C133" s="5">
        <v>4</v>
      </c>
      <c r="D133" s="5"/>
      <c r="E133" s="8" t="s">
        <v>111</v>
      </c>
      <c r="F133" s="8"/>
      <c r="G133" s="8"/>
      <c r="H133" s="3"/>
      <c r="I133" s="31"/>
    </row>
    <row r="134" spans="1:9">
      <c r="A134" s="19">
        <v>2</v>
      </c>
      <c r="B134" s="5">
        <v>1</v>
      </c>
      <c r="C134" s="5">
        <v>4</v>
      </c>
      <c r="D134" s="5">
        <v>2</v>
      </c>
      <c r="E134" s="8" t="s">
        <v>82</v>
      </c>
      <c r="F134" s="8"/>
      <c r="G134" s="8"/>
      <c r="H134" s="3"/>
      <c r="I134" s="31"/>
    </row>
    <row r="135" spans="1:9">
      <c r="A135" s="19"/>
      <c r="B135" s="5"/>
      <c r="C135" s="5"/>
      <c r="D135" s="5"/>
      <c r="E135" s="16" t="s">
        <v>91</v>
      </c>
      <c r="F135" s="16"/>
      <c r="G135" s="16"/>
      <c r="H135" s="3"/>
      <c r="I135" s="31"/>
    </row>
    <row r="136" spans="1:9">
      <c r="A136" s="19"/>
      <c r="B136" s="5"/>
      <c r="C136" s="5"/>
      <c r="D136" s="5"/>
      <c r="E136" s="16" t="s">
        <v>92</v>
      </c>
      <c r="F136" s="16"/>
      <c r="G136" s="16"/>
      <c r="H136" s="3"/>
      <c r="I136" s="31"/>
    </row>
    <row r="137" spans="1:9">
      <c r="A137" s="19"/>
      <c r="B137" s="5"/>
      <c r="C137" s="5"/>
      <c r="D137" s="5"/>
      <c r="E137" s="16" t="s">
        <v>113</v>
      </c>
      <c r="F137" s="16"/>
      <c r="G137" s="16"/>
      <c r="H137" s="3"/>
      <c r="I137" s="31"/>
    </row>
    <row r="138" spans="1:9">
      <c r="A138" s="19"/>
      <c r="B138" s="5"/>
      <c r="C138" s="5"/>
      <c r="D138" s="5"/>
      <c r="E138" s="16" t="s">
        <v>112</v>
      </c>
      <c r="F138" s="16"/>
      <c r="G138" s="16"/>
      <c r="H138" s="3"/>
      <c r="I138" s="31"/>
    </row>
    <row r="139" spans="1:9">
      <c r="A139" s="19"/>
      <c r="B139" s="5"/>
      <c r="C139" s="5"/>
      <c r="D139" s="5"/>
      <c r="E139" s="16" t="s">
        <v>44</v>
      </c>
      <c r="F139" s="16"/>
      <c r="G139" s="16"/>
      <c r="H139" s="3"/>
      <c r="I139" s="31"/>
    </row>
    <row r="140" spans="1:9">
      <c r="A140" s="19"/>
      <c r="B140" s="5"/>
      <c r="C140" s="5"/>
      <c r="D140" s="5"/>
      <c r="E140" s="8"/>
      <c r="F140" s="8"/>
      <c r="G140" s="8"/>
      <c r="H140" s="3"/>
      <c r="I140" s="31"/>
    </row>
    <row r="141" spans="1:9">
      <c r="A141" s="19">
        <v>2</v>
      </c>
      <c r="B141" s="5">
        <v>1</v>
      </c>
      <c r="C141" s="5">
        <v>5</v>
      </c>
      <c r="D141" s="5"/>
      <c r="E141" s="8" t="s">
        <v>121</v>
      </c>
      <c r="F141" s="8"/>
      <c r="G141" s="8"/>
      <c r="H141" s="3"/>
      <c r="I141" s="31"/>
    </row>
    <row r="142" spans="1:9">
      <c r="A142" s="19">
        <v>2</v>
      </c>
      <c r="B142" s="5">
        <v>1</v>
      </c>
      <c r="C142" s="5">
        <v>5</v>
      </c>
      <c r="D142" s="5">
        <v>2</v>
      </c>
      <c r="E142" s="8" t="s">
        <v>82</v>
      </c>
      <c r="F142" s="8"/>
      <c r="G142" s="8"/>
      <c r="H142" s="3"/>
      <c r="I142" s="31"/>
    </row>
    <row r="143" spans="1:9">
      <c r="A143" s="19"/>
      <c r="B143" s="5"/>
      <c r="C143" s="5"/>
      <c r="D143" s="5"/>
      <c r="E143" s="16" t="s">
        <v>122</v>
      </c>
      <c r="F143" s="16"/>
      <c r="G143" s="16"/>
      <c r="H143" s="3"/>
      <c r="I143" s="31"/>
    </row>
    <row r="144" spans="1:9">
      <c r="A144" s="19"/>
      <c r="B144" s="5"/>
      <c r="C144" s="5"/>
      <c r="D144" s="5"/>
      <c r="E144" s="16" t="s">
        <v>123</v>
      </c>
      <c r="F144" s="16"/>
      <c r="G144" s="16"/>
      <c r="H144" s="3"/>
      <c r="I144" s="31"/>
    </row>
    <row r="145" spans="1:9">
      <c r="A145" s="19"/>
      <c r="B145" s="5"/>
      <c r="C145" s="5"/>
      <c r="D145" s="5"/>
      <c r="E145" s="16" t="s">
        <v>124</v>
      </c>
      <c r="F145" s="16"/>
      <c r="G145" s="16"/>
      <c r="H145" s="3"/>
      <c r="I145" s="31"/>
    </row>
    <row r="146" spans="1:9">
      <c r="A146" s="19"/>
      <c r="B146" s="5"/>
      <c r="C146" s="5"/>
      <c r="D146" s="5"/>
      <c r="E146" s="16" t="s">
        <v>125</v>
      </c>
      <c r="F146" s="16"/>
      <c r="G146" s="16"/>
      <c r="H146" s="3"/>
      <c r="I146" s="31"/>
    </row>
    <row r="147" spans="1:9">
      <c r="A147" s="19"/>
      <c r="B147" s="5"/>
      <c r="C147" s="5"/>
      <c r="D147" s="5"/>
      <c r="E147" s="16" t="s">
        <v>126</v>
      </c>
      <c r="F147" s="16"/>
      <c r="G147" s="16"/>
      <c r="H147" s="3"/>
      <c r="I147" s="31"/>
    </row>
    <row r="148" spans="1:9">
      <c r="A148" s="19"/>
      <c r="B148" s="5"/>
      <c r="C148" s="5"/>
      <c r="D148" s="5"/>
      <c r="E148" s="16" t="s">
        <v>130</v>
      </c>
      <c r="F148" s="16"/>
      <c r="G148" s="16"/>
      <c r="H148" s="3"/>
      <c r="I148" s="31"/>
    </row>
    <row r="149" spans="1:9">
      <c r="A149" s="19"/>
      <c r="B149" s="5"/>
      <c r="C149" s="5"/>
      <c r="D149" s="5"/>
      <c r="E149" s="16" t="s">
        <v>131</v>
      </c>
      <c r="F149" s="16"/>
      <c r="G149" s="16"/>
      <c r="H149" s="3"/>
      <c r="I149" s="31"/>
    </row>
    <row r="150" spans="1:9">
      <c r="A150" s="19"/>
      <c r="B150" s="5"/>
      <c r="C150" s="5"/>
      <c r="D150" s="5"/>
      <c r="E150" s="8" t="s">
        <v>127</v>
      </c>
      <c r="F150" s="8"/>
      <c r="G150" s="8"/>
      <c r="H150" s="3"/>
      <c r="I150" s="31"/>
    </row>
    <row r="151" spans="1:9">
      <c r="A151" s="19"/>
      <c r="B151" s="5"/>
      <c r="C151" s="5"/>
      <c r="D151" s="5"/>
      <c r="E151" s="8" t="s">
        <v>128</v>
      </c>
      <c r="F151" s="8"/>
      <c r="G151" s="8"/>
      <c r="H151" s="3"/>
      <c r="I151" s="31"/>
    </row>
    <row r="152" spans="1:9">
      <c r="A152" s="19"/>
      <c r="B152" s="5"/>
      <c r="C152" s="5"/>
      <c r="D152" s="5"/>
      <c r="E152" s="8" t="s">
        <v>129</v>
      </c>
      <c r="F152" s="8"/>
      <c r="G152" s="8"/>
      <c r="H152" s="3"/>
      <c r="I152" s="31"/>
    </row>
    <row r="153" spans="1:9">
      <c r="A153" s="19"/>
      <c r="B153" s="5"/>
      <c r="C153" s="5"/>
      <c r="D153" s="5"/>
      <c r="E153" s="8" t="s">
        <v>132</v>
      </c>
      <c r="F153" s="8"/>
      <c r="G153" s="8"/>
      <c r="H153" s="3"/>
      <c r="I153" s="31"/>
    </row>
    <row r="154" spans="1:9">
      <c r="A154" s="19"/>
      <c r="B154" s="5"/>
      <c r="C154" s="5"/>
      <c r="D154" s="5"/>
      <c r="E154" s="8"/>
      <c r="F154" s="8"/>
      <c r="G154" s="8"/>
      <c r="H154" s="3"/>
      <c r="I154" s="31"/>
    </row>
    <row r="155" spans="1:9">
      <c r="A155" s="19">
        <v>2</v>
      </c>
      <c r="B155" s="5">
        <v>1</v>
      </c>
      <c r="C155" s="5">
        <v>6</v>
      </c>
      <c r="D155" s="5"/>
      <c r="E155" s="8" t="s">
        <v>133</v>
      </c>
      <c r="F155" s="8"/>
      <c r="G155" s="8"/>
      <c r="H155" s="3"/>
      <c r="I155" s="31"/>
    </row>
    <row r="156" spans="1:9">
      <c r="A156" s="19">
        <v>2</v>
      </c>
      <c r="B156" s="5">
        <v>1</v>
      </c>
      <c r="C156" s="5">
        <v>6</v>
      </c>
      <c r="D156" s="5">
        <v>2</v>
      </c>
      <c r="E156" s="8" t="s">
        <v>82</v>
      </c>
      <c r="F156" s="8"/>
      <c r="G156" s="8"/>
      <c r="H156" s="3"/>
      <c r="I156" s="31"/>
    </row>
    <row r="157" spans="1:9">
      <c r="A157" s="19"/>
      <c r="B157" s="5"/>
      <c r="C157" s="5"/>
      <c r="D157" s="5"/>
      <c r="E157" s="16" t="s">
        <v>122</v>
      </c>
      <c r="F157" s="16"/>
      <c r="G157" s="16"/>
      <c r="H157" s="3"/>
      <c r="I157" s="31"/>
    </row>
    <row r="158" spans="1:9">
      <c r="A158" s="19"/>
      <c r="B158" s="5"/>
      <c r="C158" s="5"/>
      <c r="D158" s="5"/>
      <c r="E158" s="16" t="s">
        <v>123</v>
      </c>
      <c r="F158" s="16"/>
      <c r="G158" s="16"/>
      <c r="H158" s="3"/>
      <c r="I158" s="31"/>
    </row>
    <row r="159" spans="1:9">
      <c r="A159" s="19"/>
      <c r="B159" s="5"/>
      <c r="C159" s="5"/>
      <c r="D159" s="5"/>
      <c r="E159" s="16" t="s">
        <v>124</v>
      </c>
      <c r="F159" s="16"/>
      <c r="G159" s="16"/>
      <c r="H159" s="3"/>
      <c r="I159" s="31"/>
    </row>
    <row r="160" spans="1:9">
      <c r="A160" s="19"/>
      <c r="B160" s="5"/>
      <c r="C160" s="5"/>
      <c r="D160" s="5"/>
      <c r="E160" s="16" t="s">
        <v>125</v>
      </c>
      <c r="F160" s="16"/>
      <c r="G160" s="16"/>
      <c r="H160" s="3"/>
      <c r="I160" s="31"/>
    </row>
    <row r="161" spans="1:9">
      <c r="A161" s="19"/>
      <c r="B161" s="5"/>
      <c r="C161" s="5"/>
      <c r="D161" s="5"/>
      <c r="E161" s="16" t="s">
        <v>126</v>
      </c>
      <c r="F161" s="16"/>
      <c r="G161" s="16"/>
      <c r="H161" s="3"/>
      <c r="I161" s="31"/>
    </row>
    <row r="162" spans="1:9">
      <c r="A162" s="19"/>
      <c r="B162" s="5"/>
      <c r="C162" s="5"/>
      <c r="D162" s="5"/>
      <c r="E162" s="16" t="s">
        <v>130</v>
      </c>
      <c r="F162" s="16"/>
      <c r="G162" s="16"/>
      <c r="H162" s="3"/>
      <c r="I162" s="31"/>
    </row>
    <row r="163" spans="1:9">
      <c r="A163" s="19"/>
      <c r="B163" s="5"/>
      <c r="C163" s="5"/>
      <c r="D163" s="5"/>
      <c r="E163" s="16" t="s">
        <v>131</v>
      </c>
      <c r="F163" s="16"/>
      <c r="G163" s="16"/>
      <c r="H163" s="3"/>
      <c r="I163" s="31"/>
    </row>
    <row r="164" spans="1:9">
      <c r="A164" s="19"/>
      <c r="B164" s="5"/>
      <c r="C164" s="5"/>
      <c r="D164" s="5"/>
      <c r="E164" s="8" t="s">
        <v>127</v>
      </c>
      <c r="F164" s="8"/>
      <c r="G164" s="8"/>
      <c r="H164" s="3"/>
      <c r="I164" s="31"/>
    </row>
    <row r="165" spans="1:9">
      <c r="A165" s="19"/>
      <c r="B165" s="5"/>
      <c r="C165" s="5"/>
      <c r="D165" s="5"/>
      <c r="E165" s="8" t="s">
        <v>128</v>
      </c>
      <c r="F165" s="8"/>
      <c r="G165" s="8"/>
      <c r="H165" s="3"/>
      <c r="I165" s="31"/>
    </row>
    <row r="166" spans="1:9">
      <c r="A166" s="19"/>
      <c r="B166" s="5"/>
      <c r="C166" s="5"/>
      <c r="D166" s="5"/>
      <c r="E166" s="8" t="s">
        <v>129</v>
      </c>
      <c r="F166" s="8"/>
      <c r="G166" s="8"/>
      <c r="H166" s="3"/>
      <c r="I166" s="31"/>
    </row>
    <row r="167" spans="1:9">
      <c r="A167" s="19"/>
      <c r="B167" s="5"/>
      <c r="C167" s="5"/>
      <c r="D167" s="5"/>
      <c r="E167" s="8" t="s">
        <v>132</v>
      </c>
      <c r="F167" s="8"/>
      <c r="G167" s="8"/>
      <c r="H167" s="3"/>
      <c r="I167" s="31"/>
    </row>
    <row r="168" spans="1:9">
      <c r="A168" s="19"/>
      <c r="B168" s="5"/>
      <c r="C168" s="5"/>
      <c r="D168" s="5"/>
      <c r="E168" s="8"/>
      <c r="F168" s="8"/>
      <c r="G168" s="8"/>
      <c r="H168" s="3"/>
      <c r="I168" s="31"/>
    </row>
    <row r="169" spans="1:9">
      <c r="A169" s="19">
        <v>2</v>
      </c>
      <c r="B169" s="5">
        <v>1</v>
      </c>
      <c r="C169" s="5">
        <v>7</v>
      </c>
      <c r="D169" s="5"/>
      <c r="E169" s="8" t="s">
        <v>134</v>
      </c>
      <c r="F169" s="8"/>
      <c r="G169" s="8"/>
      <c r="H169" s="3"/>
      <c r="I169" s="31"/>
    </row>
    <row r="170" spans="1:9">
      <c r="A170" s="19">
        <v>2</v>
      </c>
      <c r="B170" s="5">
        <v>1</v>
      </c>
      <c r="C170" s="5">
        <v>7</v>
      </c>
      <c r="D170" s="5">
        <v>2</v>
      </c>
      <c r="E170" s="8" t="s">
        <v>82</v>
      </c>
      <c r="F170" s="8"/>
      <c r="G170" s="8"/>
      <c r="H170" s="3"/>
      <c r="I170" s="31"/>
    </row>
    <row r="171" spans="1:9">
      <c r="A171" s="19"/>
      <c r="B171" s="5"/>
      <c r="C171" s="5"/>
      <c r="D171" s="5"/>
      <c r="E171" s="16" t="s">
        <v>122</v>
      </c>
      <c r="F171" s="16"/>
      <c r="G171" s="16"/>
      <c r="H171" s="3"/>
      <c r="I171" s="31"/>
    </row>
    <row r="172" spans="1:9">
      <c r="A172" s="19"/>
      <c r="B172" s="5"/>
      <c r="C172" s="5"/>
      <c r="D172" s="5"/>
      <c r="E172" s="16" t="s">
        <v>123</v>
      </c>
      <c r="F172" s="16"/>
      <c r="G172" s="16"/>
      <c r="H172" s="3"/>
      <c r="I172" s="31"/>
    </row>
    <row r="173" spans="1:9">
      <c r="A173" s="19"/>
      <c r="B173" s="5"/>
      <c r="C173" s="5"/>
      <c r="D173" s="5"/>
      <c r="E173" s="16" t="s">
        <v>124</v>
      </c>
      <c r="F173" s="16"/>
      <c r="G173" s="16"/>
      <c r="H173" s="3"/>
      <c r="I173" s="31"/>
    </row>
    <row r="174" spans="1:9">
      <c r="A174" s="19"/>
      <c r="B174" s="5"/>
      <c r="C174" s="5"/>
      <c r="D174" s="5"/>
      <c r="E174" s="16" t="s">
        <v>125</v>
      </c>
      <c r="F174" s="16"/>
      <c r="G174" s="16"/>
      <c r="H174" s="3"/>
      <c r="I174" s="31"/>
    </row>
    <row r="175" spans="1:9">
      <c r="A175" s="19"/>
      <c r="B175" s="5"/>
      <c r="C175" s="5"/>
      <c r="D175" s="5"/>
      <c r="E175" s="16" t="s">
        <v>126</v>
      </c>
      <c r="F175" s="16"/>
      <c r="G175" s="16"/>
      <c r="H175" s="3"/>
      <c r="I175" s="31"/>
    </row>
    <row r="176" spans="1:9">
      <c r="A176" s="19"/>
      <c r="B176" s="5"/>
      <c r="C176" s="5"/>
      <c r="D176" s="5"/>
      <c r="E176" s="16" t="s">
        <v>130</v>
      </c>
      <c r="F176" s="16"/>
      <c r="G176" s="16"/>
      <c r="H176" s="3"/>
      <c r="I176" s="31"/>
    </row>
    <row r="177" spans="1:9">
      <c r="A177" s="19"/>
      <c r="B177" s="5"/>
      <c r="C177" s="5"/>
      <c r="D177" s="5"/>
      <c r="E177" s="16" t="s">
        <v>131</v>
      </c>
      <c r="F177" s="16"/>
      <c r="G177" s="16"/>
      <c r="H177" s="3"/>
      <c r="I177" s="31"/>
    </row>
    <row r="178" spans="1:9">
      <c r="A178" s="19"/>
      <c r="B178" s="5"/>
      <c r="C178" s="5"/>
      <c r="D178" s="5"/>
      <c r="E178" s="8" t="s">
        <v>127</v>
      </c>
      <c r="F178" s="8"/>
      <c r="G178" s="8"/>
      <c r="H178" s="3"/>
      <c r="I178" s="31"/>
    </row>
    <row r="179" spans="1:9">
      <c r="A179" s="19"/>
      <c r="B179" s="5"/>
      <c r="C179" s="5"/>
      <c r="D179" s="5"/>
      <c r="E179" s="8" t="s">
        <v>128</v>
      </c>
      <c r="F179" s="8"/>
      <c r="G179" s="8"/>
      <c r="H179" s="3"/>
      <c r="I179" s="31"/>
    </row>
    <row r="180" spans="1:9">
      <c r="A180" s="19"/>
      <c r="B180" s="5"/>
      <c r="C180" s="5"/>
      <c r="D180" s="5"/>
      <c r="E180" s="8" t="s">
        <v>129</v>
      </c>
      <c r="F180" s="8"/>
      <c r="G180" s="8"/>
      <c r="H180" s="3"/>
      <c r="I180" s="31"/>
    </row>
    <row r="181" spans="1:9">
      <c r="A181" s="19"/>
      <c r="B181" s="5"/>
      <c r="C181" s="5"/>
      <c r="D181" s="5"/>
      <c r="E181" s="8" t="s">
        <v>132</v>
      </c>
      <c r="F181" s="8"/>
      <c r="G181" s="8"/>
      <c r="H181" s="3"/>
      <c r="I181" s="31"/>
    </row>
    <row r="182" spans="1:9">
      <c r="A182" s="19"/>
      <c r="B182" s="5"/>
      <c r="C182" s="5"/>
      <c r="D182" s="5"/>
      <c r="E182" s="8"/>
      <c r="F182" s="8"/>
      <c r="G182" s="8"/>
      <c r="H182" s="3"/>
      <c r="I182" s="31"/>
    </row>
    <row r="183" spans="1:9" ht="31.5">
      <c r="A183" s="19">
        <v>2</v>
      </c>
      <c r="B183" s="5">
        <v>1</v>
      </c>
      <c r="C183" s="5">
        <v>8</v>
      </c>
      <c r="D183" s="5"/>
      <c r="E183" s="8" t="s">
        <v>135</v>
      </c>
      <c r="F183" s="8"/>
      <c r="G183" s="8"/>
      <c r="H183" s="3"/>
      <c r="I183" s="31"/>
    </row>
    <row r="184" spans="1:9">
      <c r="A184" s="19">
        <v>2</v>
      </c>
      <c r="B184" s="5">
        <v>1</v>
      </c>
      <c r="C184" s="5">
        <v>8</v>
      </c>
      <c r="D184" s="5">
        <v>2</v>
      </c>
      <c r="E184" s="8" t="s">
        <v>82</v>
      </c>
      <c r="F184" s="8"/>
      <c r="G184" s="8"/>
      <c r="H184" s="3"/>
      <c r="I184" s="31"/>
    </row>
    <row r="185" spans="1:9">
      <c r="A185" s="19"/>
      <c r="B185" s="5"/>
      <c r="C185" s="5"/>
      <c r="D185" s="5"/>
      <c r="E185" s="16" t="s">
        <v>122</v>
      </c>
      <c r="F185" s="16"/>
      <c r="G185" s="16"/>
      <c r="H185" s="3"/>
      <c r="I185" s="31"/>
    </row>
    <row r="186" spans="1:9">
      <c r="A186" s="19"/>
      <c r="B186" s="5"/>
      <c r="C186" s="5"/>
      <c r="D186" s="5"/>
      <c r="E186" s="16" t="s">
        <v>123</v>
      </c>
      <c r="F186" s="16"/>
      <c r="G186" s="16"/>
      <c r="H186" s="3"/>
      <c r="I186" s="31"/>
    </row>
    <row r="187" spans="1:9">
      <c r="A187" s="19"/>
      <c r="B187" s="5"/>
      <c r="C187" s="5"/>
      <c r="D187" s="5"/>
      <c r="E187" s="16" t="s">
        <v>124</v>
      </c>
      <c r="F187" s="16"/>
      <c r="G187" s="16"/>
      <c r="H187" s="3"/>
      <c r="I187" s="31"/>
    </row>
    <row r="188" spans="1:9">
      <c r="A188" s="19"/>
      <c r="B188" s="5"/>
      <c r="C188" s="5"/>
      <c r="D188" s="5"/>
      <c r="E188" s="16" t="s">
        <v>125</v>
      </c>
      <c r="F188" s="16"/>
      <c r="G188" s="16"/>
      <c r="H188" s="3"/>
      <c r="I188" s="31"/>
    </row>
    <row r="189" spans="1:9">
      <c r="A189" s="19"/>
      <c r="B189" s="5"/>
      <c r="C189" s="5"/>
      <c r="D189" s="5"/>
      <c r="E189" s="16" t="s">
        <v>126</v>
      </c>
      <c r="F189" s="16"/>
      <c r="G189" s="16"/>
      <c r="H189" s="3"/>
      <c r="I189" s="31"/>
    </row>
    <row r="190" spans="1:9">
      <c r="A190" s="19"/>
      <c r="B190" s="5"/>
      <c r="C190" s="5"/>
      <c r="D190" s="5"/>
      <c r="E190" s="16" t="s">
        <v>130</v>
      </c>
      <c r="F190" s="16"/>
      <c r="G190" s="16"/>
      <c r="H190" s="3"/>
      <c r="I190" s="31"/>
    </row>
    <row r="191" spans="1:9">
      <c r="A191" s="19"/>
      <c r="B191" s="5"/>
      <c r="C191" s="5"/>
      <c r="D191" s="5"/>
      <c r="E191" s="16" t="s">
        <v>131</v>
      </c>
      <c r="F191" s="16"/>
      <c r="G191" s="16"/>
      <c r="H191" s="3"/>
      <c r="I191" s="31"/>
    </row>
    <row r="192" spans="1:9">
      <c r="A192" s="19"/>
      <c r="B192" s="5"/>
      <c r="C192" s="5"/>
      <c r="D192" s="5"/>
      <c r="E192" s="8" t="s">
        <v>127</v>
      </c>
      <c r="F192" s="8"/>
      <c r="G192" s="8"/>
      <c r="H192" s="3"/>
      <c r="I192" s="31"/>
    </row>
    <row r="193" spans="1:9">
      <c r="A193" s="19"/>
      <c r="B193" s="5"/>
      <c r="C193" s="5"/>
      <c r="D193" s="5"/>
      <c r="E193" s="8" t="s">
        <v>128</v>
      </c>
      <c r="F193" s="8"/>
      <c r="G193" s="8"/>
      <c r="H193" s="3"/>
      <c r="I193" s="31"/>
    </row>
    <row r="194" spans="1:9">
      <c r="A194" s="19"/>
      <c r="B194" s="5"/>
      <c r="C194" s="5"/>
      <c r="D194" s="5"/>
      <c r="E194" s="8" t="s">
        <v>129</v>
      </c>
      <c r="F194" s="8"/>
      <c r="G194" s="8"/>
      <c r="H194" s="3"/>
      <c r="I194" s="31"/>
    </row>
    <row r="195" spans="1:9">
      <c r="A195" s="19"/>
      <c r="B195" s="5"/>
      <c r="C195" s="5"/>
      <c r="D195" s="5"/>
      <c r="E195" s="8" t="s">
        <v>132</v>
      </c>
      <c r="F195" s="8"/>
      <c r="G195" s="8"/>
      <c r="H195" s="3"/>
      <c r="I195" s="31"/>
    </row>
    <row r="196" spans="1:9">
      <c r="A196" s="19"/>
      <c r="B196" s="5"/>
      <c r="C196" s="5"/>
      <c r="D196" s="5"/>
      <c r="E196" s="8"/>
      <c r="F196" s="8"/>
      <c r="G196" s="8"/>
      <c r="H196" s="3"/>
      <c r="I196" s="31"/>
    </row>
    <row r="197" spans="1:9">
      <c r="A197" s="19">
        <v>2</v>
      </c>
      <c r="B197" s="5">
        <v>1</v>
      </c>
      <c r="C197" s="5">
        <v>9</v>
      </c>
      <c r="D197" s="5"/>
      <c r="E197" s="8" t="s">
        <v>136</v>
      </c>
      <c r="F197" s="8"/>
      <c r="G197" s="8"/>
      <c r="H197" s="3"/>
      <c r="I197" s="31"/>
    </row>
    <row r="198" spans="1:9">
      <c r="A198" s="19">
        <v>2</v>
      </c>
      <c r="B198" s="5">
        <v>1</v>
      </c>
      <c r="C198" s="5">
        <v>9</v>
      </c>
      <c r="D198" s="5">
        <v>2</v>
      </c>
      <c r="E198" s="8" t="s">
        <v>82</v>
      </c>
      <c r="F198" s="8"/>
      <c r="G198" s="8"/>
      <c r="H198" s="3"/>
      <c r="I198" s="31"/>
    </row>
    <row r="199" spans="1:9">
      <c r="A199" s="19"/>
      <c r="B199" s="5"/>
      <c r="C199" s="5"/>
      <c r="D199" s="5"/>
      <c r="E199" s="16" t="s">
        <v>122</v>
      </c>
      <c r="F199" s="16"/>
      <c r="G199" s="16"/>
      <c r="H199" s="3"/>
      <c r="I199" s="31"/>
    </row>
    <row r="200" spans="1:9">
      <c r="A200" s="19"/>
      <c r="B200" s="5"/>
      <c r="C200" s="5"/>
      <c r="D200" s="5"/>
      <c r="E200" s="16" t="s">
        <v>123</v>
      </c>
      <c r="F200" s="16"/>
      <c r="G200" s="16"/>
      <c r="H200" s="3"/>
      <c r="I200" s="31"/>
    </row>
    <row r="201" spans="1:9">
      <c r="A201" s="19"/>
      <c r="B201" s="5"/>
      <c r="C201" s="5"/>
      <c r="D201" s="5"/>
      <c r="E201" s="16" t="s">
        <v>124</v>
      </c>
      <c r="F201" s="16"/>
      <c r="G201" s="16"/>
      <c r="H201" s="3"/>
      <c r="I201" s="31"/>
    </row>
    <row r="202" spans="1:9">
      <c r="A202" s="19"/>
      <c r="B202" s="5"/>
      <c r="C202" s="5"/>
      <c r="D202" s="5"/>
      <c r="E202" s="16" t="s">
        <v>125</v>
      </c>
      <c r="F202" s="16"/>
      <c r="G202" s="16"/>
      <c r="H202" s="3"/>
      <c r="I202" s="31"/>
    </row>
    <row r="203" spans="1:9">
      <c r="A203" s="19"/>
      <c r="B203" s="5"/>
      <c r="C203" s="5"/>
      <c r="D203" s="5"/>
      <c r="E203" s="16" t="s">
        <v>126</v>
      </c>
      <c r="F203" s="16"/>
      <c r="G203" s="16"/>
      <c r="H203" s="3"/>
      <c r="I203" s="31"/>
    </row>
    <row r="204" spans="1:9">
      <c r="A204" s="19"/>
      <c r="B204" s="5"/>
      <c r="C204" s="5"/>
      <c r="D204" s="5"/>
      <c r="E204" s="16" t="s">
        <v>130</v>
      </c>
      <c r="F204" s="16"/>
      <c r="G204" s="16"/>
      <c r="H204" s="3"/>
      <c r="I204" s="31"/>
    </row>
    <row r="205" spans="1:9">
      <c r="A205" s="19"/>
      <c r="B205" s="5"/>
      <c r="C205" s="5"/>
      <c r="D205" s="5"/>
      <c r="E205" s="16" t="s">
        <v>131</v>
      </c>
      <c r="F205" s="16"/>
      <c r="G205" s="16"/>
      <c r="H205" s="3"/>
      <c r="I205" s="31"/>
    </row>
    <row r="206" spans="1:9">
      <c r="A206" s="19"/>
      <c r="B206" s="5"/>
      <c r="C206" s="5"/>
      <c r="D206" s="5"/>
      <c r="E206" s="8" t="s">
        <v>127</v>
      </c>
      <c r="F206" s="8"/>
      <c r="G206" s="8"/>
      <c r="H206" s="3"/>
      <c r="I206" s="31"/>
    </row>
    <row r="207" spans="1:9">
      <c r="A207" s="19"/>
      <c r="B207" s="5"/>
      <c r="C207" s="5"/>
      <c r="D207" s="5"/>
      <c r="E207" s="8" t="s">
        <v>128</v>
      </c>
      <c r="F207" s="8"/>
      <c r="G207" s="8"/>
      <c r="H207" s="3"/>
      <c r="I207" s="31"/>
    </row>
    <row r="208" spans="1:9">
      <c r="A208" s="19"/>
      <c r="B208" s="5"/>
      <c r="C208" s="5"/>
      <c r="D208" s="5"/>
      <c r="E208" s="8" t="s">
        <v>129</v>
      </c>
      <c r="F208" s="8"/>
      <c r="G208" s="8"/>
      <c r="H208" s="3"/>
      <c r="I208" s="31"/>
    </row>
    <row r="209" spans="1:9">
      <c r="A209" s="19"/>
      <c r="B209" s="5"/>
      <c r="C209" s="5"/>
      <c r="D209" s="5"/>
      <c r="E209" s="8" t="s">
        <v>132</v>
      </c>
      <c r="F209" s="8"/>
      <c r="G209" s="8"/>
      <c r="H209" s="3"/>
      <c r="I209" s="31"/>
    </row>
    <row r="210" spans="1:9">
      <c r="A210" s="19"/>
      <c r="B210" s="5"/>
      <c r="C210" s="5"/>
      <c r="D210" s="5"/>
      <c r="E210" s="8"/>
      <c r="F210" s="8"/>
      <c r="G210" s="8"/>
      <c r="H210" s="3"/>
      <c r="I210" s="31"/>
    </row>
    <row r="211" spans="1:9">
      <c r="A211" s="19">
        <v>2</v>
      </c>
      <c r="B211" s="5">
        <v>1</v>
      </c>
      <c r="C211" s="5">
        <v>10</v>
      </c>
      <c r="D211" s="5"/>
      <c r="E211" s="8" t="s">
        <v>137</v>
      </c>
      <c r="F211" s="8"/>
      <c r="G211" s="8"/>
      <c r="H211" s="3"/>
      <c r="I211" s="31"/>
    </row>
    <row r="212" spans="1:9">
      <c r="A212" s="19">
        <v>2</v>
      </c>
      <c r="B212" s="5">
        <v>1</v>
      </c>
      <c r="C212" s="5">
        <v>10</v>
      </c>
      <c r="D212" s="5">
        <v>2</v>
      </c>
      <c r="E212" s="8" t="s">
        <v>82</v>
      </c>
      <c r="F212" s="8"/>
      <c r="G212" s="8"/>
      <c r="H212" s="3"/>
      <c r="I212" s="31"/>
    </row>
    <row r="213" spans="1:9">
      <c r="A213" s="19"/>
      <c r="B213" s="5"/>
      <c r="C213" s="5"/>
      <c r="D213" s="5"/>
      <c r="E213" s="16" t="s">
        <v>138</v>
      </c>
      <c r="F213" s="16"/>
      <c r="G213" s="16"/>
      <c r="H213" s="3"/>
      <c r="I213" s="31"/>
    </row>
    <row r="214" spans="1:9">
      <c r="A214" s="19"/>
      <c r="B214" s="5"/>
      <c r="C214" s="5"/>
      <c r="D214" s="5"/>
      <c r="E214" s="16" t="s">
        <v>123</v>
      </c>
      <c r="F214" s="16"/>
      <c r="G214" s="16"/>
      <c r="H214" s="3"/>
      <c r="I214" s="31"/>
    </row>
    <row r="215" spans="1:9">
      <c r="A215" s="19"/>
      <c r="B215" s="5"/>
      <c r="C215" s="5"/>
      <c r="D215" s="5"/>
      <c r="E215" s="16" t="s">
        <v>124</v>
      </c>
      <c r="F215" s="16"/>
      <c r="G215" s="16"/>
      <c r="H215" s="3"/>
      <c r="I215" s="31"/>
    </row>
    <row r="216" spans="1:9">
      <c r="A216" s="19"/>
      <c r="B216" s="5"/>
      <c r="C216" s="5"/>
      <c r="D216" s="5"/>
      <c r="E216" s="16" t="s">
        <v>125</v>
      </c>
      <c r="F216" s="16"/>
      <c r="G216" s="16"/>
      <c r="H216" s="3"/>
      <c r="I216" s="31"/>
    </row>
    <row r="217" spans="1:9">
      <c r="A217" s="19"/>
      <c r="B217" s="5"/>
      <c r="C217" s="5"/>
      <c r="D217" s="5"/>
      <c r="E217" s="16" t="s">
        <v>126</v>
      </c>
      <c r="F217" s="16"/>
      <c r="G217" s="16"/>
      <c r="H217" s="3"/>
      <c r="I217" s="31"/>
    </row>
    <row r="218" spans="1:9">
      <c r="A218" s="19"/>
      <c r="B218" s="5"/>
      <c r="C218" s="5"/>
      <c r="D218" s="5"/>
      <c r="E218" s="16" t="s">
        <v>130</v>
      </c>
      <c r="F218" s="16"/>
      <c r="G218" s="16"/>
      <c r="H218" s="3"/>
      <c r="I218" s="31"/>
    </row>
    <row r="219" spans="1:9">
      <c r="A219" s="19"/>
      <c r="B219" s="5"/>
      <c r="C219" s="5"/>
      <c r="D219" s="5"/>
      <c r="E219" s="16" t="s">
        <v>131</v>
      </c>
      <c r="F219" s="16"/>
      <c r="G219" s="16"/>
      <c r="H219" s="3"/>
      <c r="I219" s="31"/>
    </row>
    <row r="220" spans="1:9">
      <c r="A220" s="19"/>
      <c r="B220" s="5"/>
      <c r="C220" s="5"/>
      <c r="D220" s="5"/>
      <c r="E220" s="8" t="s">
        <v>127</v>
      </c>
      <c r="F220" s="8"/>
      <c r="G220" s="8"/>
      <c r="H220" s="3"/>
      <c r="I220" s="31"/>
    </row>
    <row r="221" spans="1:9">
      <c r="A221" s="19"/>
      <c r="B221" s="5"/>
      <c r="C221" s="5"/>
      <c r="D221" s="5"/>
      <c r="E221" s="8" t="s">
        <v>128</v>
      </c>
      <c r="F221" s="8"/>
      <c r="G221" s="8"/>
      <c r="H221" s="3"/>
      <c r="I221" s="31"/>
    </row>
    <row r="222" spans="1:9">
      <c r="A222" s="19"/>
      <c r="B222" s="5"/>
      <c r="C222" s="5"/>
      <c r="D222" s="5"/>
      <c r="E222" s="8" t="s">
        <v>129</v>
      </c>
      <c r="F222" s="8"/>
      <c r="G222" s="8"/>
      <c r="H222" s="3"/>
      <c r="I222" s="31"/>
    </row>
    <row r="223" spans="1:9">
      <c r="A223" s="19"/>
      <c r="B223" s="5"/>
      <c r="C223" s="5"/>
      <c r="D223" s="5"/>
      <c r="E223" s="8" t="s">
        <v>132</v>
      </c>
      <c r="F223" s="8"/>
      <c r="G223" s="8"/>
      <c r="H223" s="3"/>
      <c r="I223" s="31"/>
    </row>
    <row r="224" spans="1:9">
      <c r="A224" s="19"/>
      <c r="B224" s="5"/>
      <c r="C224" s="5"/>
      <c r="D224" s="5"/>
      <c r="E224" s="8"/>
      <c r="F224" s="8"/>
      <c r="G224" s="8"/>
      <c r="H224" s="3"/>
      <c r="I224" s="31"/>
    </row>
    <row r="225" spans="1:9" ht="19.5" customHeight="1">
      <c r="A225" s="19">
        <v>2</v>
      </c>
      <c r="B225" s="5">
        <v>1</v>
      </c>
      <c r="C225" s="5">
        <v>11</v>
      </c>
      <c r="D225" s="5"/>
      <c r="E225" s="8" t="s">
        <v>139</v>
      </c>
      <c r="F225" s="8"/>
      <c r="G225" s="8"/>
      <c r="H225" s="3"/>
      <c r="I225" s="31"/>
    </row>
    <row r="226" spans="1:9">
      <c r="A226" s="19">
        <v>2</v>
      </c>
      <c r="B226" s="5">
        <v>1</v>
      </c>
      <c r="C226" s="5">
        <v>11</v>
      </c>
      <c r="D226" s="5">
        <v>2</v>
      </c>
      <c r="E226" s="8" t="s">
        <v>82</v>
      </c>
      <c r="F226" s="8"/>
      <c r="G226" s="8"/>
      <c r="H226" s="3"/>
      <c r="I226" s="31"/>
    </row>
    <row r="227" spans="1:9">
      <c r="A227" s="19"/>
      <c r="B227" s="5"/>
      <c r="C227" s="5"/>
      <c r="D227" s="5"/>
      <c r="E227" s="16" t="s">
        <v>140</v>
      </c>
      <c r="F227" s="16"/>
      <c r="G227" s="16"/>
      <c r="H227" s="3" t="e">
        <f>#REF!*#REF!*#REF!</f>
        <v>#REF!</v>
      </c>
      <c r="I227" s="31"/>
    </row>
    <row r="228" spans="1:9">
      <c r="A228" s="19"/>
      <c r="B228" s="5"/>
      <c r="C228" s="5"/>
      <c r="D228" s="5"/>
      <c r="E228" s="16" t="s">
        <v>130</v>
      </c>
      <c r="F228" s="16"/>
      <c r="G228" s="16"/>
      <c r="H228" s="3"/>
      <c r="I228" s="31"/>
    </row>
    <row r="229" spans="1:9">
      <c r="A229" s="19"/>
      <c r="B229" s="5"/>
      <c r="C229" s="5"/>
      <c r="D229" s="5"/>
      <c r="E229" s="16" t="s">
        <v>131</v>
      </c>
      <c r="F229" s="16"/>
      <c r="G229" s="16"/>
      <c r="H229" s="3"/>
      <c r="I229" s="31"/>
    </row>
    <row r="230" spans="1:9">
      <c r="A230" s="19"/>
      <c r="B230" s="5"/>
      <c r="C230" s="5"/>
      <c r="D230" s="5"/>
      <c r="E230" s="8" t="s">
        <v>127</v>
      </c>
      <c r="F230" s="8"/>
      <c r="G230" s="8"/>
      <c r="H230" s="3"/>
      <c r="I230" s="31"/>
    </row>
    <row r="231" spans="1:9">
      <c r="A231" s="19"/>
      <c r="B231" s="5"/>
      <c r="C231" s="5"/>
      <c r="D231" s="5"/>
      <c r="E231" s="8" t="s">
        <v>128</v>
      </c>
      <c r="F231" s="8"/>
      <c r="G231" s="8"/>
      <c r="H231" s="3"/>
      <c r="I231" s="31"/>
    </row>
    <row r="232" spans="1:9">
      <c r="A232" s="19"/>
      <c r="B232" s="5"/>
      <c r="C232" s="5"/>
      <c r="D232" s="5"/>
      <c r="E232" s="8" t="s">
        <v>129</v>
      </c>
      <c r="F232" s="8"/>
      <c r="G232" s="8"/>
      <c r="H232" s="3"/>
      <c r="I232" s="31"/>
    </row>
    <row r="233" spans="1:9">
      <c r="A233" s="19"/>
      <c r="B233" s="5"/>
      <c r="C233" s="5"/>
      <c r="D233" s="5"/>
      <c r="E233" s="8" t="s">
        <v>132</v>
      </c>
      <c r="F233" s="8"/>
      <c r="G233" s="8"/>
      <c r="H233" s="3"/>
      <c r="I233" s="31"/>
    </row>
    <row r="234" spans="1:9">
      <c r="A234" s="19"/>
      <c r="B234" s="5"/>
      <c r="C234" s="5"/>
      <c r="D234" s="5"/>
      <c r="E234" s="8"/>
      <c r="F234" s="8"/>
      <c r="G234" s="8"/>
      <c r="H234" s="3"/>
      <c r="I234" s="31"/>
    </row>
    <row r="235" spans="1:9">
      <c r="A235" s="19">
        <v>2</v>
      </c>
      <c r="B235" s="5">
        <v>1</v>
      </c>
      <c r="C235" s="5">
        <v>12</v>
      </c>
      <c r="D235" s="5"/>
      <c r="E235" s="8" t="s">
        <v>141</v>
      </c>
      <c r="F235" s="8"/>
      <c r="G235" s="8"/>
      <c r="H235" s="3"/>
      <c r="I235" s="31"/>
    </row>
    <row r="236" spans="1:9">
      <c r="A236" s="19">
        <v>2</v>
      </c>
      <c r="B236" s="5">
        <v>1</v>
      </c>
      <c r="C236" s="5">
        <v>12</v>
      </c>
      <c r="D236" s="5">
        <v>2</v>
      </c>
      <c r="E236" s="8" t="s">
        <v>82</v>
      </c>
      <c r="F236" s="8"/>
      <c r="G236" s="8"/>
      <c r="H236" s="3"/>
      <c r="I236" s="31"/>
    </row>
    <row r="237" spans="1:9">
      <c r="A237" s="19"/>
      <c r="B237" s="5"/>
      <c r="C237" s="5"/>
      <c r="D237" s="5"/>
      <c r="E237" s="16" t="s">
        <v>142</v>
      </c>
      <c r="F237" s="16"/>
      <c r="G237" s="16"/>
      <c r="H237" s="3"/>
      <c r="I237" s="31"/>
    </row>
    <row r="238" spans="1:9">
      <c r="A238" s="19"/>
      <c r="B238" s="5"/>
      <c r="C238" s="5"/>
      <c r="D238" s="5"/>
      <c r="E238" s="16" t="s">
        <v>123</v>
      </c>
      <c r="F238" s="16"/>
      <c r="G238" s="16"/>
      <c r="H238" s="3"/>
      <c r="I238" s="31"/>
    </row>
    <row r="239" spans="1:9">
      <c r="A239" s="19"/>
      <c r="B239" s="5"/>
      <c r="C239" s="5"/>
      <c r="D239" s="5"/>
      <c r="E239" s="16" t="s">
        <v>124</v>
      </c>
      <c r="F239" s="16"/>
      <c r="G239" s="16"/>
      <c r="H239" s="3"/>
      <c r="I239" s="31"/>
    </row>
    <row r="240" spans="1:9">
      <c r="A240" s="19"/>
      <c r="B240" s="5"/>
      <c r="C240" s="5"/>
      <c r="D240" s="5"/>
      <c r="E240" s="16" t="s">
        <v>125</v>
      </c>
      <c r="F240" s="16"/>
      <c r="G240" s="16"/>
      <c r="H240" s="3"/>
      <c r="I240" s="31"/>
    </row>
    <row r="241" spans="1:9">
      <c r="A241" s="19"/>
      <c r="B241" s="5"/>
      <c r="C241" s="5"/>
      <c r="D241" s="5"/>
      <c r="E241" s="16" t="s">
        <v>126</v>
      </c>
      <c r="F241" s="16"/>
      <c r="G241" s="16"/>
      <c r="H241" s="3"/>
      <c r="I241" s="31"/>
    </row>
    <row r="242" spans="1:9">
      <c r="A242" s="19"/>
      <c r="B242" s="5"/>
      <c r="C242" s="5"/>
      <c r="D242" s="5"/>
      <c r="E242" s="16" t="s">
        <v>130</v>
      </c>
      <c r="F242" s="16"/>
      <c r="G242" s="16"/>
      <c r="H242" s="3"/>
      <c r="I242" s="31"/>
    </row>
    <row r="243" spans="1:9">
      <c r="A243" s="19"/>
      <c r="B243" s="5"/>
      <c r="C243" s="5"/>
      <c r="D243" s="5"/>
      <c r="E243" s="16" t="s">
        <v>131</v>
      </c>
      <c r="F243" s="16"/>
      <c r="G243" s="16"/>
      <c r="H243" s="3"/>
      <c r="I243" s="31"/>
    </row>
    <row r="244" spans="1:9">
      <c r="A244" s="19"/>
      <c r="B244" s="5"/>
      <c r="C244" s="5"/>
      <c r="D244" s="5"/>
      <c r="E244" s="8" t="s">
        <v>127</v>
      </c>
      <c r="F244" s="8"/>
      <c r="G244" s="8"/>
      <c r="H244" s="3"/>
      <c r="I244" s="31"/>
    </row>
    <row r="245" spans="1:9">
      <c r="A245" s="19"/>
      <c r="B245" s="5"/>
      <c r="C245" s="5"/>
      <c r="D245" s="5"/>
      <c r="E245" s="8" t="s">
        <v>128</v>
      </c>
      <c r="F245" s="8"/>
      <c r="G245" s="8"/>
      <c r="H245" s="3"/>
      <c r="I245" s="31"/>
    </row>
    <row r="246" spans="1:9">
      <c r="A246" s="19"/>
      <c r="B246" s="5"/>
      <c r="C246" s="5"/>
      <c r="D246" s="5"/>
      <c r="E246" s="8" t="s">
        <v>129</v>
      </c>
      <c r="F246" s="8"/>
      <c r="G246" s="8"/>
      <c r="H246" s="3"/>
      <c r="I246" s="31"/>
    </row>
    <row r="247" spans="1:9">
      <c r="A247" s="19"/>
      <c r="B247" s="5"/>
      <c r="C247" s="5"/>
      <c r="D247" s="5"/>
      <c r="E247" s="8" t="s">
        <v>132</v>
      </c>
      <c r="F247" s="8"/>
      <c r="G247" s="8"/>
      <c r="H247" s="3"/>
      <c r="I247" s="31"/>
    </row>
    <row r="248" spans="1:9">
      <c r="A248" s="19"/>
      <c r="B248" s="5"/>
      <c r="C248" s="5"/>
      <c r="D248" s="5"/>
      <c r="E248" s="8"/>
      <c r="F248" s="8"/>
      <c r="G248" s="8"/>
      <c r="H248" s="3"/>
      <c r="I248" s="31"/>
    </row>
    <row r="249" spans="1:9">
      <c r="A249" s="19">
        <v>2</v>
      </c>
      <c r="B249" s="5">
        <v>1</v>
      </c>
      <c r="C249" s="5">
        <v>13</v>
      </c>
      <c r="D249" s="5"/>
      <c r="E249" s="8" t="s">
        <v>143</v>
      </c>
      <c r="F249" s="8"/>
      <c r="G249" s="8"/>
      <c r="H249" s="3"/>
      <c r="I249" s="31"/>
    </row>
    <row r="250" spans="1:9">
      <c r="A250" s="19">
        <v>2</v>
      </c>
      <c r="B250" s="5">
        <v>1</v>
      </c>
      <c r="C250" s="5">
        <v>13</v>
      </c>
      <c r="D250" s="5">
        <v>2</v>
      </c>
      <c r="E250" s="8" t="s">
        <v>82</v>
      </c>
      <c r="F250" s="8"/>
      <c r="G250" s="8"/>
      <c r="H250" s="3"/>
      <c r="I250" s="31"/>
    </row>
    <row r="251" spans="1:9">
      <c r="A251" s="19"/>
      <c r="B251" s="5"/>
      <c r="C251" s="5"/>
      <c r="D251" s="5"/>
      <c r="E251" s="16" t="s">
        <v>144</v>
      </c>
      <c r="F251" s="16"/>
      <c r="G251" s="16"/>
      <c r="H251" s="3"/>
      <c r="I251" s="31"/>
    </row>
    <row r="252" spans="1:9">
      <c r="A252" s="19"/>
      <c r="B252" s="5"/>
      <c r="C252" s="5"/>
      <c r="D252" s="5"/>
      <c r="E252" s="16" t="s">
        <v>123</v>
      </c>
      <c r="F252" s="16"/>
      <c r="G252" s="16"/>
      <c r="H252" s="3"/>
      <c r="I252" s="31"/>
    </row>
    <row r="253" spans="1:9">
      <c r="A253" s="19"/>
      <c r="B253" s="5"/>
      <c r="C253" s="5"/>
      <c r="D253" s="5"/>
      <c r="E253" s="16" t="s">
        <v>124</v>
      </c>
      <c r="F253" s="16"/>
      <c r="G253" s="16"/>
      <c r="H253" s="3"/>
      <c r="I253" s="31"/>
    </row>
    <row r="254" spans="1:9">
      <c r="A254" s="19"/>
      <c r="B254" s="5"/>
      <c r="C254" s="5"/>
      <c r="D254" s="5"/>
      <c r="E254" s="16" t="s">
        <v>125</v>
      </c>
      <c r="F254" s="16"/>
      <c r="G254" s="16"/>
      <c r="H254" s="3"/>
      <c r="I254" s="31"/>
    </row>
    <row r="255" spans="1:9">
      <c r="A255" s="19"/>
      <c r="B255" s="5"/>
      <c r="C255" s="5"/>
      <c r="D255" s="5"/>
      <c r="E255" s="16" t="s">
        <v>126</v>
      </c>
      <c r="F255" s="16"/>
      <c r="G255" s="16"/>
      <c r="H255" s="3"/>
      <c r="I255" s="31"/>
    </row>
    <row r="256" spans="1:9">
      <c r="A256" s="19"/>
      <c r="B256" s="5"/>
      <c r="C256" s="5"/>
      <c r="D256" s="5"/>
      <c r="E256" s="8" t="s">
        <v>127</v>
      </c>
      <c r="F256" s="8"/>
      <c r="G256" s="8"/>
      <c r="H256" s="3"/>
      <c r="I256" s="31"/>
    </row>
    <row r="257" spans="1:9">
      <c r="A257" s="19"/>
      <c r="B257" s="5"/>
      <c r="C257" s="5"/>
      <c r="D257" s="5"/>
      <c r="E257" s="8" t="s">
        <v>128</v>
      </c>
      <c r="F257" s="8"/>
      <c r="G257" s="8"/>
      <c r="H257" s="3"/>
      <c r="I257" s="31"/>
    </row>
    <row r="258" spans="1:9">
      <c r="A258" s="19"/>
      <c r="B258" s="5"/>
      <c r="C258" s="5"/>
      <c r="D258" s="5"/>
      <c r="E258" s="8" t="s">
        <v>129</v>
      </c>
      <c r="F258" s="8"/>
      <c r="G258" s="8"/>
      <c r="H258" s="3"/>
      <c r="I258" s="31"/>
    </row>
    <row r="259" spans="1:9">
      <c r="A259" s="19"/>
      <c r="B259" s="5"/>
      <c r="C259" s="5"/>
      <c r="D259" s="5"/>
      <c r="E259" s="8" t="s">
        <v>132</v>
      </c>
      <c r="F259" s="8"/>
      <c r="G259" s="8"/>
      <c r="H259" s="3"/>
      <c r="I259" s="31"/>
    </row>
    <row r="260" spans="1:9">
      <c r="A260" s="19"/>
      <c r="B260" s="5"/>
      <c r="C260" s="5"/>
      <c r="D260" s="5"/>
      <c r="E260" s="8"/>
      <c r="F260" s="8"/>
      <c r="G260" s="8"/>
      <c r="H260" s="3"/>
      <c r="I260" s="31"/>
    </row>
    <row r="261" spans="1:9">
      <c r="A261" s="19">
        <v>2</v>
      </c>
      <c r="B261" s="5">
        <v>1</v>
      </c>
      <c r="C261" s="5">
        <v>14</v>
      </c>
      <c r="D261" s="5"/>
      <c r="E261" s="8" t="s">
        <v>145</v>
      </c>
      <c r="F261" s="8"/>
      <c r="G261" s="8"/>
      <c r="H261" s="3"/>
      <c r="I261" s="31"/>
    </row>
    <row r="262" spans="1:9">
      <c r="A262" s="19">
        <v>2</v>
      </c>
      <c r="B262" s="5">
        <v>1</v>
      </c>
      <c r="C262" s="5">
        <v>14</v>
      </c>
      <c r="D262" s="5">
        <v>2</v>
      </c>
      <c r="E262" s="8" t="s">
        <v>82</v>
      </c>
      <c r="F262" s="8"/>
      <c r="G262" s="8"/>
      <c r="H262" s="3"/>
      <c r="I262" s="31"/>
    </row>
    <row r="263" spans="1:9">
      <c r="A263" s="19"/>
      <c r="B263" s="5"/>
      <c r="C263" s="5"/>
      <c r="D263" s="5"/>
      <c r="E263" s="16" t="s">
        <v>144</v>
      </c>
      <c r="F263" s="16"/>
      <c r="G263" s="16"/>
      <c r="H263" s="3"/>
      <c r="I263" s="31"/>
    </row>
    <row r="264" spans="1:9">
      <c r="A264" s="19"/>
      <c r="B264" s="5"/>
      <c r="C264" s="5"/>
      <c r="D264" s="5"/>
      <c r="E264" s="16" t="s">
        <v>123</v>
      </c>
      <c r="F264" s="16"/>
      <c r="G264" s="16"/>
      <c r="H264" s="3"/>
      <c r="I264" s="31"/>
    </row>
    <row r="265" spans="1:9">
      <c r="A265" s="19"/>
      <c r="B265" s="5"/>
      <c r="C265" s="5"/>
      <c r="D265" s="5"/>
      <c r="E265" s="16" t="s">
        <v>124</v>
      </c>
      <c r="F265" s="16"/>
      <c r="G265" s="16"/>
      <c r="H265" s="3"/>
      <c r="I265" s="31"/>
    </row>
    <row r="266" spans="1:9">
      <c r="A266" s="19"/>
      <c r="B266" s="5"/>
      <c r="C266" s="5"/>
      <c r="D266" s="5"/>
      <c r="E266" s="16" t="s">
        <v>125</v>
      </c>
      <c r="F266" s="16"/>
      <c r="G266" s="16"/>
      <c r="H266" s="3"/>
      <c r="I266" s="31"/>
    </row>
    <row r="267" spans="1:9">
      <c r="A267" s="19"/>
      <c r="B267" s="5"/>
      <c r="C267" s="5"/>
      <c r="D267" s="5"/>
      <c r="E267" s="16" t="s">
        <v>126</v>
      </c>
      <c r="F267" s="16"/>
      <c r="G267" s="16"/>
      <c r="H267" s="3"/>
      <c r="I267" s="31"/>
    </row>
    <row r="268" spans="1:9">
      <c r="A268" s="19"/>
      <c r="B268" s="5"/>
      <c r="C268" s="5"/>
      <c r="D268" s="5"/>
      <c r="E268" s="16" t="s">
        <v>130</v>
      </c>
      <c r="F268" s="16"/>
      <c r="G268" s="16"/>
      <c r="H268" s="3"/>
      <c r="I268" s="31"/>
    </row>
    <row r="269" spans="1:9">
      <c r="A269" s="19"/>
      <c r="B269" s="5"/>
      <c r="C269" s="5"/>
      <c r="D269" s="5"/>
      <c r="E269" s="16" t="s">
        <v>146</v>
      </c>
      <c r="F269" s="16"/>
      <c r="G269" s="16"/>
      <c r="H269" s="3"/>
      <c r="I269" s="31"/>
    </row>
    <row r="270" spans="1:9">
      <c r="A270" s="19"/>
      <c r="B270" s="5"/>
      <c r="C270" s="5"/>
      <c r="D270" s="5"/>
      <c r="E270" s="16" t="s">
        <v>147</v>
      </c>
      <c r="F270" s="16"/>
      <c r="G270" s="16"/>
      <c r="H270" s="3"/>
      <c r="I270" s="31"/>
    </row>
    <row r="271" spans="1:9">
      <c r="A271" s="19"/>
      <c r="B271" s="5"/>
      <c r="C271" s="5"/>
      <c r="D271" s="5"/>
      <c r="E271" s="8" t="s">
        <v>127</v>
      </c>
      <c r="F271" s="8"/>
      <c r="G271" s="8"/>
      <c r="H271" s="3"/>
      <c r="I271" s="31"/>
    </row>
    <row r="272" spans="1:9">
      <c r="A272" s="19"/>
      <c r="B272" s="5"/>
      <c r="C272" s="5"/>
      <c r="D272" s="5"/>
      <c r="E272" s="8" t="s">
        <v>128</v>
      </c>
      <c r="F272" s="8"/>
      <c r="G272" s="8"/>
      <c r="H272" s="3"/>
      <c r="I272" s="31"/>
    </row>
    <row r="273" spans="1:9">
      <c r="A273" s="19"/>
      <c r="B273" s="5"/>
      <c r="C273" s="5"/>
      <c r="D273" s="5"/>
      <c r="E273" s="8" t="s">
        <v>129</v>
      </c>
      <c r="F273" s="8"/>
      <c r="G273" s="8"/>
      <c r="H273" s="3"/>
      <c r="I273" s="31"/>
    </row>
    <row r="274" spans="1:9">
      <c r="A274" s="19"/>
      <c r="B274" s="5"/>
      <c r="C274" s="5"/>
      <c r="D274" s="5"/>
      <c r="E274" s="8" t="s">
        <v>132</v>
      </c>
      <c r="F274" s="8"/>
      <c r="G274" s="8"/>
      <c r="H274" s="3"/>
      <c r="I274" s="31"/>
    </row>
    <row r="275" spans="1:9">
      <c r="A275" s="19"/>
      <c r="B275" s="5"/>
      <c r="C275" s="5"/>
      <c r="D275" s="5"/>
      <c r="E275" s="8"/>
      <c r="F275" s="8"/>
      <c r="G275" s="8"/>
      <c r="H275" s="3"/>
      <c r="I275" s="31"/>
    </row>
    <row r="276" spans="1:9">
      <c r="A276" s="19">
        <v>2</v>
      </c>
      <c r="B276" s="5">
        <v>1</v>
      </c>
      <c r="C276" s="5">
        <v>15</v>
      </c>
      <c r="D276" s="5"/>
      <c r="E276" s="8" t="s">
        <v>148</v>
      </c>
      <c r="F276" s="8"/>
      <c r="G276" s="8"/>
      <c r="H276" s="3"/>
      <c r="I276" s="31"/>
    </row>
    <row r="277" spans="1:9">
      <c r="A277" s="19">
        <v>2</v>
      </c>
      <c r="B277" s="5">
        <v>1</v>
      </c>
      <c r="C277" s="5">
        <v>15</v>
      </c>
      <c r="D277" s="5">
        <v>2</v>
      </c>
      <c r="E277" s="8" t="s">
        <v>82</v>
      </c>
      <c r="F277" s="8"/>
      <c r="G277" s="8"/>
      <c r="H277" s="3"/>
      <c r="I277" s="31"/>
    </row>
    <row r="278" spans="1:9">
      <c r="A278" s="19"/>
      <c r="B278" s="5"/>
      <c r="C278" s="5"/>
      <c r="D278" s="5"/>
      <c r="E278" s="16" t="s">
        <v>149</v>
      </c>
      <c r="F278" s="16"/>
      <c r="G278" s="16"/>
      <c r="H278" s="3"/>
      <c r="I278" s="31"/>
    </row>
    <row r="279" spans="1:9">
      <c r="A279" s="19"/>
      <c r="B279" s="5"/>
      <c r="C279" s="5"/>
      <c r="D279" s="5"/>
      <c r="E279" s="16" t="s">
        <v>123</v>
      </c>
      <c r="F279" s="16"/>
      <c r="G279" s="16"/>
      <c r="H279" s="3"/>
      <c r="I279" s="31"/>
    </row>
    <row r="280" spans="1:9">
      <c r="A280" s="19"/>
      <c r="B280" s="5"/>
      <c r="C280" s="5"/>
      <c r="D280" s="5"/>
      <c r="E280" s="16" t="s">
        <v>124</v>
      </c>
      <c r="F280" s="16"/>
      <c r="G280" s="16"/>
      <c r="H280" s="3"/>
      <c r="I280" s="31"/>
    </row>
    <row r="281" spans="1:9">
      <c r="A281" s="19"/>
      <c r="B281" s="5"/>
      <c r="C281" s="5"/>
      <c r="D281" s="5"/>
      <c r="E281" s="16" t="s">
        <v>125</v>
      </c>
      <c r="F281" s="16"/>
      <c r="G281" s="16"/>
      <c r="H281" s="3"/>
      <c r="I281" s="31"/>
    </row>
    <row r="282" spans="1:9">
      <c r="A282" s="19"/>
      <c r="B282" s="5"/>
      <c r="C282" s="5"/>
      <c r="D282" s="5"/>
      <c r="E282" s="16" t="s">
        <v>126</v>
      </c>
      <c r="F282" s="16"/>
      <c r="G282" s="16"/>
      <c r="H282" s="3"/>
      <c r="I282" s="31"/>
    </row>
    <row r="283" spans="1:9">
      <c r="A283" s="19"/>
      <c r="B283" s="5"/>
      <c r="C283" s="5"/>
      <c r="D283" s="5"/>
      <c r="E283" s="8" t="s">
        <v>127</v>
      </c>
      <c r="F283" s="8"/>
      <c r="G283" s="8"/>
      <c r="H283" s="3"/>
      <c r="I283" s="31"/>
    </row>
    <row r="284" spans="1:9">
      <c r="A284" s="19"/>
      <c r="B284" s="5"/>
      <c r="C284" s="5"/>
      <c r="D284" s="5"/>
      <c r="E284" s="8" t="s">
        <v>128</v>
      </c>
      <c r="F284" s="8"/>
      <c r="G284" s="8"/>
      <c r="H284" s="3"/>
      <c r="I284" s="31"/>
    </row>
    <row r="285" spans="1:9">
      <c r="A285" s="19"/>
      <c r="B285" s="5"/>
      <c r="C285" s="5"/>
      <c r="D285" s="5"/>
      <c r="E285" s="8" t="s">
        <v>129</v>
      </c>
      <c r="F285" s="8"/>
      <c r="G285" s="8"/>
      <c r="H285" s="3"/>
      <c r="I285" s="31"/>
    </row>
    <row r="286" spans="1:9">
      <c r="A286" s="19"/>
      <c r="B286" s="5"/>
      <c r="C286" s="5"/>
      <c r="D286" s="5"/>
      <c r="E286" s="8" t="s">
        <v>132</v>
      </c>
      <c r="F286" s="8"/>
      <c r="G286" s="8"/>
      <c r="H286" s="3"/>
      <c r="I286" s="31"/>
    </row>
    <row r="287" spans="1:9">
      <c r="A287" s="19"/>
      <c r="B287" s="5"/>
      <c r="C287" s="5"/>
      <c r="D287" s="5"/>
      <c r="E287" s="8"/>
      <c r="F287" s="8"/>
      <c r="G287" s="8"/>
      <c r="H287" s="3"/>
      <c r="I287" s="31"/>
    </row>
    <row r="288" spans="1:9">
      <c r="A288" s="19">
        <v>2</v>
      </c>
      <c r="B288" s="5">
        <v>1</v>
      </c>
      <c r="C288" s="5">
        <v>16</v>
      </c>
      <c r="D288" s="5"/>
      <c r="E288" s="8" t="s">
        <v>152</v>
      </c>
      <c r="F288" s="8"/>
      <c r="G288" s="8"/>
      <c r="H288" s="3"/>
      <c r="I288" s="31"/>
    </row>
    <row r="289" spans="1:9">
      <c r="A289" s="19">
        <v>2</v>
      </c>
      <c r="B289" s="5">
        <v>1</v>
      </c>
      <c r="C289" s="5">
        <v>16</v>
      </c>
      <c r="D289" s="5">
        <v>2</v>
      </c>
      <c r="E289" s="8" t="s">
        <v>82</v>
      </c>
      <c r="F289" s="8"/>
      <c r="G289" s="8"/>
      <c r="H289" s="3"/>
      <c r="I289" s="31"/>
    </row>
    <row r="290" spans="1:9">
      <c r="A290" s="19"/>
      <c r="B290" s="5"/>
      <c r="C290" s="5"/>
      <c r="D290" s="5"/>
      <c r="E290" s="17" t="s">
        <v>153</v>
      </c>
      <c r="F290" s="17"/>
      <c r="G290" s="17"/>
      <c r="H290" s="3"/>
      <c r="I290" s="31"/>
    </row>
    <row r="291" spans="1:9">
      <c r="A291" s="19"/>
      <c r="B291" s="5"/>
      <c r="C291" s="5"/>
      <c r="D291" s="5"/>
      <c r="E291" s="16" t="s">
        <v>123</v>
      </c>
      <c r="F291" s="16"/>
      <c r="G291" s="16"/>
      <c r="H291" s="3"/>
      <c r="I291" s="31"/>
    </row>
    <row r="292" spans="1:9">
      <c r="A292" s="19"/>
      <c r="B292" s="5"/>
      <c r="C292" s="5"/>
      <c r="D292" s="5"/>
      <c r="E292" s="16" t="s">
        <v>124</v>
      </c>
      <c r="F292" s="16"/>
      <c r="G292" s="16"/>
      <c r="H292" s="3"/>
      <c r="I292" s="31"/>
    </row>
    <row r="293" spans="1:9">
      <c r="A293" s="19"/>
      <c r="B293" s="5"/>
      <c r="C293" s="5"/>
      <c r="D293" s="5"/>
      <c r="E293" s="16" t="s">
        <v>125</v>
      </c>
      <c r="F293" s="16"/>
      <c r="G293" s="16"/>
      <c r="H293" s="3"/>
      <c r="I293" s="31"/>
    </row>
    <row r="294" spans="1:9">
      <c r="A294" s="19"/>
      <c r="B294" s="5"/>
      <c r="C294" s="5"/>
      <c r="D294" s="5"/>
      <c r="E294" s="16" t="s">
        <v>126</v>
      </c>
      <c r="F294" s="16"/>
      <c r="G294" s="16"/>
      <c r="H294" s="3"/>
      <c r="I294" s="31"/>
    </row>
    <row r="295" spans="1:9">
      <c r="A295" s="19"/>
      <c r="B295" s="5"/>
      <c r="C295" s="5"/>
      <c r="D295" s="5"/>
      <c r="E295" s="8" t="s">
        <v>127</v>
      </c>
      <c r="F295" s="8"/>
      <c r="G295" s="8"/>
      <c r="H295" s="3"/>
      <c r="I295" s="31"/>
    </row>
    <row r="296" spans="1:9">
      <c r="A296" s="19"/>
      <c r="B296" s="5"/>
      <c r="C296" s="5"/>
      <c r="D296" s="5"/>
      <c r="E296" s="8" t="s">
        <v>128</v>
      </c>
      <c r="F296" s="8"/>
      <c r="G296" s="8"/>
      <c r="H296" s="3"/>
      <c r="I296" s="31"/>
    </row>
    <row r="297" spans="1:9">
      <c r="A297" s="19"/>
      <c r="B297" s="5"/>
      <c r="C297" s="5"/>
      <c r="D297" s="5"/>
      <c r="E297" s="8" t="s">
        <v>129</v>
      </c>
      <c r="F297" s="8"/>
      <c r="G297" s="8"/>
      <c r="H297" s="3"/>
      <c r="I297" s="31"/>
    </row>
    <row r="298" spans="1:9">
      <c r="A298" s="19"/>
      <c r="B298" s="5"/>
      <c r="C298" s="5"/>
      <c r="D298" s="5"/>
      <c r="E298" s="8" t="s">
        <v>132</v>
      </c>
      <c r="F298" s="8"/>
      <c r="G298" s="8"/>
      <c r="H298" s="3"/>
      <c r="I298" s="31"/>
    </row>
    <row r="299" spans="1:9">
      <c r="A299" s="19"/>
      <c r="B299" s="5"/>
      <c r="C299" s="5"/>
      <c r="D299" s="5"/>
      <c r="E299" s="8"/>
      <c r="F299" s="8"/>
      <c r="G299" s="8"/>
      <c r="H299" s="3"/>
      <c r="I299" s="31"/>
    </row>
    <row r="300" spans="1:9">
      <c r="A300" s="19">
        <v>2</v>
      </c>
      <c r="B300" s="5">
        <v>1</v>
      </c>
      <c r="C300" s="5">
        <v>17</v>
      </c>
      <c r="D300" s="5"/>
      <c r="E300" s="8" t="s">
        <v>150</v>
      </c>
      <c r="F300" s="8"/>
      <c r="G300" s="8"/>
      <c r="H300" s="3"/>
      <c r="I300" s="31"/>
    </row>
    <row r="301" spans="1:9">
      <c r="A301" s="19"/>
      <c r="B301" s="5"/>
      <c r="C301" s="5"/>
      <c r="D301" s="5"/>
      <c r="E301" s="8"/>
      <c r="F301" s="8"/>
      <c r="G301" s="8"/>
      <c r="H301" s="3"/>
      <c r="I301" s="31"/>
    </row>
    <row r="302" spans="1:9">
      <c r="A302" s="19">
        <v>2</v>
      </c>
      <c r="B302" s="5">
        <v>2</v>
      </c>
      <c r="C302" s="5"/>
      <c r="D302" s="5"/>
      <c r="E302" s="14" t="s">
        <v>151</v>
      </c>
      <c r="F302" s="14"/>
      <c r="G302" s="14"/>
      <c r="H302" s="3"/>
      <c r="I302" s="31"/>
    </row>
    <row r="303" spans="1:9">
      <c r="A303" s="19">
        <v>2</v>
      </c>
      <c r="B303" s="5">
        <v>2</v>
      </c>
      <c r="C303" s="5">
        <v>1</v>
      </c>
      <c r="D303" s="5"/>
      <c r="E303" s="14" t="s">
        <v>154</v>
      </c>
      <c r="F303" s="14"/>
      <c r="G303" s="14"/>
      <c r="H303" s="3"/>
      <c r="I303" s="31"/>
    </row>
    <row r="304" spans="1:9">
      <c r="A304" s="19">
        <v>2</v>
      </c>
      <c r="B304" s="5">
        <v>2</v>
      </c>
      <c r="C304" s="5">
        <v>1</v>
      </c>
      <c r="D304" s="5">
        <v>2</v>
      </c>
      <c r="E304" s="8" t="s">
        <v>82</v>
      </c>
      <c r="F304" s="8"/>
      <c r="G304" s="8"/>
      <c r="H304" s="3"/>
      <c r="I304" s="31"/>
    </row>
    <row r="305" spans="1:9">
      <c r="A305" s="19"/>
      <c r="B305" s="5"/>
      <c r="C305" s="5"/>
      <c r="D305" s="5"/>
      <c r="E305" s="17" t="s">
        <v>155</v>
      </c>
      <c r="F305" s="17"/>
      <c r="G305" s="17"/>
      <c r="H305" s="3"/>
      <c r="I305" s="31"/>
    </row>
    <row r="306" spans="1:9">
      <c r="A306" s="19"/>
      <c r="B306" s="5"/>
      <c r="C306" s="5"/>
      <c r="D306" s="5"/>
      <c r="E306" s="16" t="s">
        <v>124</v>
      </c>
      <c r="F306" s="16"/>
      <c r="G306" s="16"/>
      <c r="H306" s="3"/>
      <c r="I306" s="31"/>
    </row>
    <row r="307" spans="1:9">
      <c r="A307" s="19"/>
      <c r="B307" s="5"/>
      <c r="C307" s="5"/>
      <c r="D307" s="5"/>
      <c r="E307" s="16" t="s">
        <v>125</v>
      </c>
      <c r="F307" s="16"/>
      <c r="G307" s="16"/>
      <c r="H307" s="3"/>
      <c r="I307" s="31"/>
    </row>
    <row r="308" spans="1:9">
      <c r="A308" s="19"/>
      <c r="B308" s="5"/>
      <c r="C308" s="5"/>
      <c r="D308" s="5"/>
      <c r="E308" s="16" t="s">
        <v>126</v>
      </c>
      <c r="F308" s="16"/>
      <c r="G308" s="16"/>
      <c r="H308" s="3"/>
      <c r="I308" s="31"/>
    </row>
    <row r="309" spans="1:9">
      <c r="A309" s="19"/>
      <c r="B309" s="5"/>
      <c r="C309" s="5"/>
      <c r="D309" s="5"/>
      <c r="E309" s="16" t="s">
        <v>156</v>
      </c>
      <c r="F309" s="16"/>
      <c r="G309" s="16"/>
      <c r="H309" s="3"/>
      <c r="I309" s="31"/>
    </row>
    <row r="310" spans="1:9">
      <c r="A310" s="19"/>
      <c r="B310" s="5"/>
      <c r="C310" s="5"/>
      <c r="D310" s="5"/>
      <c r="E310" s="16" t="s">
        <v>158</v>
      </c>
      <c r="F310" s="16"/>
      <c r="G310" s="16"/>
      <c r="H310" s="3"/>
      <c r="I310" s="31"/>
    </row>
    <row r="311" spans="1:9">
      <c r="A311" s="19"/>
      <c r="B311" s="5"/>
      <c r="C311" s="5"/>
      <c r="D311" s="5"/>
      <c r="E311" s="16" t="s">
        <v>159</v>
      </c>
      <c r="F311" s="16"/>
      <c r="G311" s="16"/>
      <c r="H311" s="3"/>
      <c r="I311" s="31"/>
    </row>
    <row r="312" spans="1:9">
      <c r="A312" s="19"/>
      <c r="B312" s="5"/>
      <c r="C312" s="5"/>
      <c r="D312" s="5"/>
      <c r="E312" s="16" t="s">
        <v>160</v>
      </c>
      <c r="F312" s="16"/>
      <c r="G312" s="16"/>
      <c r="H312" s="3"/>
      <c r="I312" s="31"/>
    </row>
    <row r="313" spans="1:9">
      <c r="A313" s="19"/>
      <c r="B313" s="5"/>
      <c r="C313" s="5"/>
      <c r="D313" s="5"/>
      <c r="E313" s="16" t="s">
        <v>161</v>
      </c>
      <c r="F313" s="16"/>
      <c r="G313" s="16"/>
      <c r="H313" s="3"/>
      <c r="I313" s="31"/>
    </row>
    <row r="314" spans="1:9">
      <c r="A314" s="19"/>
      <c r="B314" s="5"/>
      <c r="C314" s="5"/>
      <c r="D314" s="5"/>
      <c r="E314" s="8" t="s">
        <v>127</v>
      </c>
      <c r="F314" s="8"/>
      <c r="G314" s="8"/>
      <c r="H314" s="3"/>
      <c r="I314" s="31"/>
    </row>
    <row r="315" spans="1:9">
      <c r="A315" s="19"/>
      <c r="B315" s="5"/>
      <c r="C315" s="5"/>
      <c r="D315" s="5"/>
      <c r="E315" s="8" t="s">
        <v>128</v>
      </c>
      <c r="F315" s="8"/>
      <c r="G315" s="8"/>
      <c r="H315" s="3"/>
      <c r="I315" s="31"/>
    </row>
    <row r="316" spans="1:9">
      <c r="A316" s="19"/>
      <c r="B316" s="5"/>
      <c r="C316" s="5"/>
      <c r="D316" s="5"/>
      <c r="E316" s="8" t="s">
        <v>129</v>
      </c>
      <c r="F316" s="8"/>
      <c r="G316" s="8"/>
      <c r="H316" s="3"/>
      <c r="I316" s="31"/>
    </row>
    <row r="317" spans="1:9">
      <c r="A317" s="19"/>
      <c r="B317" s="5"/>
      <c r="C317" s="5"/>
      <c r="D317" s="5"/>
      <c r="E317" s="8" t="s">
        <v>157</v>
      </c>
      <c r="F317" s="8"/>
      <c r="G317" s="8"/>
      <c r="H317" s="3"/>
      <c r="I317" s="31"/>
    </row>
    <row r="318" spans="1:9">
      <c r="A318" s="19">
        <v>2</v>
      </c>
      <c r="B318" s="5">
        <v>2</v>
      </c>
      <c r="C318" s="5">
        <v>1</v>
      </c>
      <c r="D318" s="5">
        <v>3</v>
      </c>
      <c r="E318" s="8" t="s">
        <v>114</v>
      </c>
      <c r="F318" s="8"/>
      <c r="G318" s="8"/>
      <c r="H318" s="3"/>
      <c r="I318" s="31"/>
    </row>
    <row r="319" spans="1:9">
      <c r="A319" s="19"/>
      <c r="B319" s="5"/>
      <c r="C319" s="5"/>
      <c r="D319" s="5"/>
      <c r="E319" s="16" t="s">
        <v>162</v>
      </c>
      <c r="F319" s="16"/>
      <c r="G319" s="16"/>
      <c r="H319" s="3"/>
      <c r="I319" s="31"/>
    </row>
    <row r="320" spans="1:9">
      <c r="A320" s="19"/>
      <c r="B320" s="5"/>
      <c r="C320" s="5"/>
      <c r="D320" s="5"/>
      <c r="E320" s="16" t="s">
        <v>163</v>
      </c>
      <c r="F320" s="16"/>
      <c r="G320" s="16"/>
      <c r="H320" s="3"/>
      <c r="I320" s="31"/>
    </row>
    <row r="321" spans="1:9">
      <c r="A321" s="19"/>
      <c r="B321" s="5"/>
      <c r="C321" s="5"/>
      <c r="D321" s="5"/>
      <c r="E321" s="16" t="s">
        <v>164</v>
      </c>
      <c r="F321" s="16"/>
      <c r="G321" s="16"/>
      <c r="H321" s="3"/>
      <c r="I321" s="31"/>
    </row>
    <row r="322" spans="1:9">
      <c r="A322" s="19"/>
      <c r="B322" s="5"/>
      <c r="C322" s="5"/>
      <c r="D322" s="5"/>
      <c r="E322" s="16" t="s">
        <v>165</v>
      </c>
      <c r="F322" s="16"/>
      <c r="G322" s="16"/>
      <c r="H322" s="3"/>
      <c r="I322" s="31"/>
    </row>
    <row r="323" spans="1:9">
      <c r="A323" s="19"/>
      <c r="B323" s="5"/>
      <c r="C323" s="5"/>
      <c r="D323" s="5"/>
      <c r="E323" s="16" t="s">
        <v>44</v>
      </c>
      <c r="F323" s="16"/>
      <c r="G323" s="16"/>
      <c r="H323" s="3"/>
      <c r="I323" s="31"/>
    </row>
    <row r="324" spans="1:9">
      <c r="A324" s="19"/>
      <c r="B324" s="5"/>
      <c r="C324" s="5"/>
      <c r="D324" s="5"/>
      <c r="E324" s="8"/>
      <c r="F324" s="8"/>
      <c r="G324" s="8"/>
      <c r="H324" s="3"/>
      <c r="I324" s="31"/>
    </row>
    <row r="325" spans="1:9">
      <c r="A325" s="19">
        <v>2</v>
      </c>
      <c r="B325" s="5">
        <v>2</v>
      </c>
      <c r="C325" s="5">
        <v>2</v>
      </c>
      <c r="D325" s="5"/>
      <c r="E325" s="14" t="s">
        <v>166</v>
      </c>
      <c r="F325" s="14"/>
      <c r="G325" s="14"/>
      <c r="H325" s="3"/>
      <c r="I325" s="31"/>
    </row>
    <row r="326" spans="1:9">
      <c r="A326" s="19">
        <v>2</v>
      </c>
      <c r="B326" s="5">
        <v>2</v>
      </c>
      <c r="C326" s="5">
        <v>2</v>
      </c>
      <c r="D326" s="5">
        <v>2</v>
      </c>
      <c r="E326" s="8" t="s">
        <v>82</v>
      </c>
      <c r="F326" s="8"/>
      <c r="G326" s="8"/>
      <c r="H326" s="3"/>
      <c r="I326" s="31"/>
    </row>
    <row r="327" spans="1:9">
      <c r="A327" s="19"/>
      <c r="B327" s="5"/>
      <c r="C327" s="5"/>
      <c r="D327" s="5"/>
      <c r="E327" s="17" t="s">
        <v>155</v>
      </c>
      <c r="F327" s="17"/>
      <c r="G327" s="17"/>
      <c r="H327" s="3"/>
      <c r="I327" s="31"/>
    </row>
    <row r="328" spans="1:9">
      <c r="A328" s="19"/>
      <c r="B328" s="5"/>
      <c r="C328" s="5"/>
      <c r="D328" s="5"/>
      <c r="E328" s="16" t="s">
        <v>124</v>
      </c>
      <c r="F328" s="16"/>
      <c r="G328" s="16"/>
      <c r="H328" s="3"/>
      <c r="I328" s="31"/>
    </row>
    <row r="329" spans="1:9">
      <c r="A329" s="19"/>
      <c r="B329" s="5"/>
      <c r="C329" s="5"/>
      <c r="D329" s="5"/>
      <c r="E329" s="16" t="s">
        <v>125</v>
      </c>
      <c r="F329" s="16"/>
      <c r="G329" s="16"/>
      <c r="H329" s="3"/>
      <c r="I329" s="31"/>
    </row>
    <row r="330" spans="1:9">
      <c r="A330" s="19"/>
      <c r="B330" s="5"/>
      <c r="C330" s="5"/>
      <c r="D330" s="5"/>
      <c r="E330" s="16" t="s">
        <v>126</v>
      </c>
      <c r="F330" s="16"/>
      <c r="G330" s="16"/>
      <c r="H330" s="3"/>
      <c r="I330" s="31"/>
    </row>
    <row r="331" spans="1:9">
      <c r="A331" s="19"/>
      <c r="B331" s="5"/>
      <c r="C331" s="5"/>
      <c r="D331" s="5"/>
      <c r="E331" s="16" t="s">
        <v>156</v>
      </c>
      <c r="F331" s="16"/>
      <c r="G331" s="16"/>
      <c r="H331" s="3"/>
      <c r="I331" s="31"/>
    </row>
    <row r="332" spans="1:9">
      <c r="A332" s="19"/>
      <c r="B332" s="5"/>
      <c r="C332" s="5"/>
      <c r="D332" s="5"/>
      <c r="E332" s="16" t="s">
        <v>158</v>
      </c>
      <c r="F332" s="16"/>
      <c r="G332" s="16"/>
      <c r="H332" s="3"/>
      <c r="I332" s="31"/>
    </row>
    <row r="333" spans="1:9">
      <c r="A333" s="19"/>
      <c r="B333" s="5"/>
      <c r="C333" s="5"/>
      <c r="D333" s="5"/>
      <c r="E333" s="16" t="s">
        <v>159</v>
      </c>
      <c r="F333" s="16"/>
      <c r="G333" s="16"/>
      <c r="H333" s="3"/>
      <c r="I333" s="31"/>
    </row>
    <row r="334" spans="1:9">
      <c r="A334" s="19"/>
      <c r="B334" s="5"/>
      <c r="C334" s="5"/>
      <c r="D334" s="5"/>
      <c r="E334" s="16" t="s">
        <v>160</v>
      </c>
      <c r="F334" s="16"/>
      <c r="G334" s="16"/>
      <c r="H334" s="3"/>
      <c r="I334" s="31"/>
    </row>
    <row r="335" spans="1:9">
      <c r="A335" s="19"/>
      <c r="B335" s="5"/>
      <c r="C335" s="5"/>
      <c r="D335" s="5"/>
      <c r="E335" s="16" t="s">
        <v>161</v>
      </c>
      <c r="F335" s="16"/>
      <c r="G335" s="16"/>
      <c r="H335" s="3"/>
      <c r="I335" s="31"/>
    </row>
    <row r="336" spans="1:9">
      <c r="A336" s="19"/>
      <c r="B336" s="5"/>
      <c r="C336" s="5"/>
      <c r="D336" s="5"/>
      <c r="E336" s="8" t="s">
        <v>127</v>
      </c>
      <c r="F336" s="8"/>
      <c r="G336" s="8"/>
      <c r="H336" s="3"/>
      <c r="I336" s="31"/>
    </row>
    <row r="337" spans="1:9">
      <c r="A337" s="19"/>
      <c r="B337" s="5"/>
      <c r="C337" s="5"/>
      <c r="D337" s="5"/>
      <c r="E337" s="8" t="s">
        <v>128</v>
      </c>
      <c r="F337" s="8"/>
      <c r="G337" s="8"/>
      <c r="H337" s="3"/>
      <c r="I337" s="31"/>
    </row>
    <row r="338" spans="1:9">
      <c r="A338" s="19"/>
      <c r="B338" s="5"/>
      <c r="C338" s="5"/>
      <c r="D338" s="5"/>
      <c r="E338" s="8" t="s">
        <v>129</v>
      </c>
      <c r="F338" s="8"/>
      <c r="G338" s="8"/>
      <c r="H338" s="3"/>
      <c r="I338" s="31"/>
    </row>
    <row r="339" spans="1:9">
      <c r="A339" s="19"/>
      <c r="B339" s="5"/>
      <c r="C339" s="5"/>
      <c r="D339" s="5"/>
      <c r="E339" s="8" t="s">
        <v>157</v>
      </c>
      <c r="F339" s="8"/>
      <c r="G339" s="8"/>
      <c r="H339" s="3"/>
      <c r="I339" s="31"/>
    </row>
    <row r="340" spans="1:9">
      <c r="A340" s="19">
        <v>2</v>
      </c>
      <c r="B340" s="5">
        <v>2</v>
      </c>
      <c r="C340" s="5">
        <v>2</v>
      </c>
      <c r="D340" s="5">
        <v>3</v>
      </c>
      <c r="E340" s="8" t="s">
        <v>114</v>
      </c>
      <c r="F340" s="8"/>
      <c r="G340" s="8"/>
      <c r="H340" s="3"/>
      <c r="I340" s="31"/>
    </row>
    <row r="341" spans="1:9">
      <c r="A341" s="19"/>
      <c r="B341" s="5"/>
      <c r="C341" s="5"/>
      <c r="D341" s="5"/>
      <c r="E341" s="16" t="s">
        <v>162</v>
      </c>
      <c r="F341" s="16"/>
      <c r="G341" s="16"/>
      <c r="H341" s="3"/>
      <c r="I341" s="31"/>
    </row>
    <row r="342" spans="1:9">
      <c r="A342" s="19"/>
      <c r="B342" s="5"/>
      <c r="C342" s="5"/>
      <c r="D342" s="5"/>
      <c r="E342" s="16" t="s">
        <v>163</v>
      </c>
      <c r="F342" s="16"/>
      <c r="G342" s="16"/>
      <c r="H342" s="3"/>
      <c r="I342" s="31"/>
    </row>
    <row r="343" spans="1:9">
      <c r="A343" s="19"/>
      <c r="B343" s="5"/>
      <c r="C343" s="5"/>
      <c r="D343" s="5"/>
      <c r="E343" s="16" t="s">
        <v>164</v>
      </c>
      <c r="F343" s="16"/>
      <c r="G343" s="16"/>
      <c r="H343" s="3"/>
      <c r="I343" s="31"/>
    </row>
    <row r="344" spans="1:9">
      <c r="A344" s="19"/>
      <c r="B344" s="5"/>
      <c r="C344" s="5"/>
      <c r="D344" s="5"/>
      <c r="E344" s="16" t="s">
        <v>165</v>
      </c>
      <c r="F344" s="16"/>
      <c r="G344" s="16"/>
      <c r="H344" s="3"/>
      <c r="I344" s="31"/>
    </row>
    <row r="345" spans="1:9">
      <c r="A345" s="19"/>
      <c r="B345" s="5"/>
      <c r="C345" s="5"/>
      <c r="D345" s="5"/>
      <c r="E345" s="16" t="s">
        <v>44</v>
      </c>
      <c r="F345" s="16"/>
      <c r="G345" s="16"/>
      <c r="H345" s="3"/>
      <c r="I345" s="31"/>
    </row>
    <row r="346" spans="1:9">
      <c r="A346" s="19"/>
      <c r="B346" s="5"/>
      <c r="C346" s="5"/>
      <c r="D346" s="5"/>
      <c r="E346" s="8"/>
      <c r="F346" s="8"/>
      <c r="G346" s="8"/>
      <c r="H346" s="3"/>
      <c r="I346" s="31"/>
    </row>
    <row r="347" spans="1:9">
      <c r="A347" s="19">
        <v>2</v>
      </c>
      <c r="B347" s="5">
        <v>2</v>
      </c>
      <c r="C347" s="5">
        <v>3</v>
      </c>
      <c r="D347" s="5"/>
      <c r="E347" s="14" t="s">
        <v>167</v>
      </c>
      <c r="F347" s="14"/>
      <c r="G347" s="14"/>
      <c r="H347" s="3"/>
      <c r="I347" s="31"/>
    </row>
    <row r="348" spans="1:9">
      <c r="A348" s="19">
        <v>2</v>
      </c>
      <c r="B348" s="5">
        <v>2</v>
      </c>
      <c r="C348" s="5">
        <v>3</v>
      </c>
      <c r="D348" s="5">
        <v>2</v>
      </c>
      <c r="E348" s="8" t="s">
        <v>82</v>
      </c>
      <c r="F348" s="8"/>
      <c r="G348" s="8"/>
      <c r="H348" s="3"/>
      <c r="I348" s="31"/>
    </row>
    <row r="349" spans="1:9">
      <c r="A349" s="19"/>
      <c r="B349" s="5"/>
      <c r="C349" s="5"/>
      <c r="D349" s="5"/>
      <c r="E349" s="17" t="s">
        <v>155</v>
      </c>
      <c r="F349" s="17"/>
      <c r="G349" s="17"/>
      <c r="H349" s="3"/>
      <c r="I349" s="31"/>
    </row>
    <row r="350" spans="1:9">
      <c r="A350" s="19"/>
      <c r="B350" s="5"/>
      <c r="C350" s="5"/>
      <c r="D350" s="5"/>
      <c r="E350" s="16" t="s">
        <v>124</v>
      </c>
      <c r="F350" s="16"/>
      <c r="G350" s="16"/>
      <c r="H350" s="3"/>
      <c r="I350" s="31"/>
    </row>
    <row r="351" spans="1:9">
      <c r="A351" s="19"/>
      <c r="B351" s="5"/>
      <c r="C351" s="5"/>
      <c r="D351" s="5"/>
      <c r="E351" s="16" t="s">
        <v>125</v>
      </c>
      <c r="F351" s="16"/>
      <c r="G351" s="16"/>
      <c r="H351" s="3"/>
      <c r="I351" s="31"/>
    </row>
    <row r="352" spans="1:9">
      <c r="A352" s="19"/>
      <c r="B352" s="5"/>
      <c r="C352" s="5"/>
      <c r="D352" s="5"/>
      <c r="E352" s="16" t="s">
        <v>126</v>
      </c>
      <c r="F352" s="16"/>
      <c r="G352" s="16"/>
      <c r="H352" s="3"/>
      <c r="I352" s="31"/>
    </row>
    <row r="353" spans="1:9">
      <c r="A353" s="19"/>
      <c r="B353" s="5"/>
      <c r="C353" s="5"/>
      <c r="D353" s="5"/>
      <c r="E353" s="16" t="s">
        <v>156</v>
      </c>
      <c r="F353" s="16"/>
      <c r="G353" s="16"/>
      <c r="H353" s="3"/>
      <c r="I353" s="31"/>
    </row>
    <row r="354" spans="1:9">
      <c r="A354" s="19"/>
      <c r="B354" s="5"/>
      <c r="C354" s="5"/>
      <c r="D354" s="5"/>
      <c r="E354" s="16" t="s">
        <v>158</v>
      </c>
      <c r="F354" s="16"/>
      <c r="G354" s="16"/>
      <c r="H354" s="3"/>
      <c r="I354" s="31"/>
    </row>
    <row r="355" spans="1:9">
      <c r="A355" s="19"/>
      <c r="B355" s="5"/>
      <c r="C355" s="5"/>
      <c r="D355" s="5"/>
      <c r="E355" s="16" t="s">
        <v>159</v>
      </c>
      <c r="F355" s="16"/>
      <c r="G355" s="16"/>
      <c r="H355" s="3"/>
      <c r="I355" s="31"/>
    </row>
    <row r="356" spans="1:9">
      <c r="A356" s="19"/>
      <c r="B356" s="5"/>
      <c r="C356" s="5"/>
      <c r="D356" s="5"/>
      <c r="E356" s="16" t="s">
        <v>160</v>
      </c>
      <c r="F356" s="16"/>
      <c r="G356" s="16"/>
      <c r="H356" s="3"/>
      <c r="I356" s="31"/>
    </row>
    <row r="357" spans="1:9">
      <c r="A357" s="19"/>
      <c r="B357" s="5"/>
      <c r="C357" s="5"/>
      <c r="D357" s="5"/>
      <c r="E357" s="16" t="s">
        <v>161</v>
      </c>
      <c r="F357" s="16"/>
      <c r="G357" s="16"/>
      <c r="H357" s="3"/>
      <c r="I357" s="31"/>
    </row>
    <row r="358" spans="1:9">
      <c r="A358" s="19"/>
      <c r="B358" s="5"/>
      <c r="C358" s="5"/>
      <c r="D358" s="5"/>
      <c r="E358" s="8" t="s">
        <v>127</v>
      </c>
      <c r="F358" s="8"/>
      <c r="G358" s="8"/>
      <c r="H358" s="3"/>
      <c r="I358" s="31"/>
    </row>
    <row r="359" spans="1:9">
      <c r="A359" s="19"/>
      <c r="B359" s="5"/>
      <c r="C359" s="5"/>
      <c r="D359" s="5"/>
      <c r="E359" s="8" t="s">
        <v>128</v>
      </c>
      <c r="F359" s="8"/>
      <c r="G359" s="8"/>
      <c r="H359" s="3"/>
      <c r="I359" s="31"/>
    </row>
    <row r="360" spans="1:9">
      <c r="A360" s="19"/>
      <c r="B360" s="5"/>
      <c r="C360" s="5"/>
      <c r="D360" s="5"/>
      <c r="E360" s="8" t="s">
        <v>129</v>
      </c>
      <c r="F360" s="8"/>
      <c r="G360" s="8"/>
      <c r="H360" s="3"/>
      <c r="I360" s="31"/>
    </row>
    <row r="361" spans="1:9">
      <c r="A361" s="19"/>
      <c r="B361" s="5"/>
      <c r="C361" s="5"/>
      <c r="D361" s="5"/>
      <c r="E361" s="8" t="s">
        <v>157</v>
      </c>
      <c r="F361" s="8"/>
      <c r="G361" s="8"/>
      <c r="H361" s="3"/>
      <c r="I361" s="31"/>
    </row>
    <row r="362" spans="1:9">
      <c r="A362" s="19">
        <v>2</v>
      </c>
      <c r="B362" s="5">
        <v>2</v>
      </c>
      <c r="C362" s="5">
        <v>3</v>
      </c>
      <c r="D362" s="5">
        <v>3</v>
      </c>
      <c r="E362" s="8" t="s">
        <v>114</v>
      </c>
      <c r="F362" s="8"/>
      <c r="G362" s="8"/>
      <c r="H362" s="3"/>
      <c r="I362" s="31"/>
    </row>
    <row r="363" spans="1:9">
      <c r="A363" s="19"/>
      <c r="B363" s="5"/>
      <c r="C363" s="5"/>
      <c r="D363" s="5"/>
      <c r="E363" s="16" t="s">
        <v>162</v>
      </c>
      <c r="F363" s="16"/>
      <c r="G363" s="16"/>
      <c r="H363" s="3"/>
      <c r="I363" s="31"/>
    </row>
    <row r="364" spans="1:9">
      <c r="A364" s="19"/>
      <c r="B364" s="5"/>
      <c r="C364" s="5"/>
      <c r="D364" s="5"/>
      <c r="E364" s="16" t="s">
        <v>163</v>
      </c>
      <c r="F364" s="16"/>
      <c r="G364" s="16"/>
      <c r="H364" s="3"/>
      <c r="I364" s="31"/>
    </row>
    <row r="365" spans="1:9">
      <c r="A365" s="19"/>
      <c r="B365" s="5"/>
      <c r="C365" s="5"/>
      <c r="D365" s="5"/>
      <c r="E365" s="16" t="s">
        <v>164</v>
      </c>
      <c r="F365" s="16"/>
      <c r="G365" s="16"/>
      <c r="H365" s="3"/>
      <c r="I365" s="31"/>
    </row>
    <row r="366" spans="1:9">
      <c r="A366" s="19"/>
      <c r="B366" s="5"/>
      <c r="C366" s="5"/>
      <c r="D366" s="5"/>
      <c r="E366" s="16" t="s">
        <v>165</v>
      </c>
      <c r="F366" s="16"/>
      <c r="G366" s="16"/>
      <c r="H366" s="3"/>
      <c r="I366" s="31"/>
    </row>
    <row r="367" spans="1:9">
      <c r="A367" s="19"/>
      <c r="B367" s="5"/>
      <c r="C367" s="5"/>
      <c r="D367" s="5"/>
      <c r="E367" s="16" t="s">
        <v>44</v>
      </c>
      <c r="F367" s="16"/>
      <c r="G367" s="16"/>
      <c r="H367" s="3"/>
      <c r="I367" s="31"/>
    </row>
    <row r="368" spans="1:9">
      <c r="A368" s="19"/>
      <c r="B368" s="5"/>
      <c r="C368" s="5"/>
      <c r="D368" s="5"/>
      <c r="E368" s="8"/>
      <c r="F368" s="8"/>
      <c r="G368" s="8"/>
      <c r="H368" s="3"/>
      <c r="I368" s="31"/>
    </row>
    <row r="369" spans="1:9">
      <c r="A369" s="19">
        <v>2</v>
      </c>
      <c r="B369" s="5">
        <v>2</v>
      </c>
      <c r="C369" s="5">
        <v>4</v>
      </c>
      <c r="D369" s="5"/>
      <c r="E369" s="14" t="s">
        <v>168</v>
      </c>
      <c r="F369" s="14"/>
      <c r="G369" s="14"/>
      <c r="H369" s="3"/>
      <c r="I369" s="31"/>
    </row>
    <row r="370" spans="1:9">
      <c r="A370" s="19">
        <v>2</v>
      </c>
      <c r="B370" s="5">
        <v>2</v>
      </c>
      <c r="C370" s="5">
        <v>4</v>
      </c>
      <c r="D370" s="5">
        <v>2</v>
      </c>
      <c r="E370" s="8" t="s">
        <v>82</v>
      </c>
      <c r="F370" s="8"/>
      <c r="G370" s="8"/>
      <c r="H370" s="3"/>
      <c r="I370" s="31"/>
    </row>
    <row r="371" spans="1:9">
      <c r="A371" s="19"/>
      <c r="B371" s="5"/>
      <c r="C371" s="5"/>
      <c r="D371" s="5"/>
      <c r="E371" s="17" t="s">
        <v>155</v>
      </c>
      <c r="F371" s="17"/>
      <c r="G371" s="17"/>
      <c r="H371" s="3"/>
      <c r="I371" s="31"/>
    </row>
    <row r="372" spans="1:9">
      <c r="A372" s="19"/>
      <c r="B372" s="5"/>
      <c r="C372" s="5"/>
      <c r="D372" s="5"/>
      <c r="E372" s="16" t="s">
        <v>124</v>
      </c>
      <c r="F372" s="16"/>
      <c r="G372" s="16"/>
      <c r="H372" s="3"/>
      <c r="I372" s="31"/>
    </row>
    <row r="373" spans="1:9">
      <c r="A373" s="19"/>
      <c r="B373" s="5"/>
      <c r="C373" s="5"/>
      <c r="D373" s="5"/>
      <c r="E373" s="16" t="s">
        <v>125</v>
      </c>
      <c r="F373" s="16"/>
      <c r="G373" s="16"/>
      <c r="H373" s="3"/>
      <c r="I373" s="31"/>
    </row>
    <row r="374" spans="1:9">
      <c r="A374" s="19"/>
      <c r="B374" s="5"/>
      <c r="C374" s="5"/>
      <c r="D374" s="5"/>
      <c r="E374" s="16" t="s">
        <v>126</v>
      </c>
      <c r="F374" s="16"/>
      <c r="G374" s="16"/>
      <c r="H374" s="3"/>
      <c r="I374" s="31"/>
    </row>
    <row r="375" spans="1:9">
      <c r="A375" s="19"/>
      <c r="B375" s="5"/>
      <c r="C375" s="5"/>
      <c r="D375" s="5"/>
      <c r="E375" s="16" t="s">
        <v>156</v>
      </c>
      <c r="F375" s="16"/>
      <c r="G375" s="16"/>
      <c r="H375" s="3"/>
      <c r="I375" s="31"/>
    </row>
    <row r="376" spans="1:9">
      <c r="A376" s="19"/>
      <c r="B376" s="5"/>
      <c r="C376" s="5"/>
      <c r="D376" s="5"/>
      <c r="E376" s="16" t="s">
        <v>158</v>
      </c>
      <c r="F376" s="16"/>
      <c r="G376" s="16"/>
      <c r="H376" s="3"/>
      <c r="I376" s="31"/>
    </row>
    <row r="377" spans="1:9">
      <c r="A377" s="19"/>
      <c r="B377" s="5"/>
      <c r="C377" s="5"/>
      <c r="D377" s="5"/>
      <c r="E377" s="16" t="s">
        <v>159</v>
      </c>
      <c r="F377" s="16"/>
      <c r="G377" s="16"/>
      <c r="H377" s="3"/>
      <c r="I377" s="31"/>
    </row>
    <row r="378" spans="1:9">
      <c r="A378" s="19"/>
      <c r="B378" s="5"/>
      <c r="C378" s="5"/>
      <c r="D378" s="5"/>
      <c r="E378" s="16" t="s">
        <v>160</v>
      </c>
      <c r="F378" s="16"/>
      <c r="G378" s="16"/>
      <c r="H378" s="3"/>
      <c r="I378" s="31"/>
    </row>
    <row r="379" spans="1:9">
      <c r="A379" s="19"/>
      <c r="B379" s="5"/>
      <c r="C379" s="5"/>
      <c r="D379" s="5"/>
      <c r="E379" s="16" t="s">
        <v>161</v>
      </c>
      <c r="F379" s="16"/>
      <c r="G379" s="16"/>
      <c r="H379" s="3"/>
      <c r="I379" s="31"/>
    </row>
    <row r="380" spans="1:9">
      <c r="A380" s="19"/>
      <c r="B380" s="5"/>
      <c r="C380" s="5"/>
      <c r="D380" s="5"/>
      <c r="E380" s="8" t="s">
        <v>127</v>
      </c>
      <c r="F380" s="8"/>
      <c r="G380" s="8"/>
      <c r="H380" s="3"/>
      <c r="I380" s="31"/>
    </row>
    <row r="381" spans="1:9">
      <c r="A381" s="19"/>
      <c r="B381" s="5"/>
      <c r="C381" s="5"/>
      <c r="D381" s="5"/>
      <c r="E381" s="8" t="s">
        <v>128</v>
      </c>
      <c r="F381" s="8"/>
      <c r="G381" s="8"/>
      <c r="H381" s="3"/>
      <c r="I381" s="31"/>
    </row>
    <row r="382" spans="1:9">
      <c r="A382" s="19"/>
      <c r="B382" s="5"/>
      <c r="C382" s="5"/>
      <c r="D382" s="5"/>
      <c r="E382" s="8" t="s">
        <v>129</v>
      </c>
      <c r="F382" s="8"/>
      <c r="G382" s="8"/>
      <c r="H382" s="3"/>
      <c r="I382" s="31"/>
    </row>
    <row r="383" spans="1:9">
      <c r="A383" s="19"/>
      <c r="B383" s="5"/>
      <c r="C383" s="5"/>
      <c r="D383" s="5"/>
      <c r="E383" s="8" t="s">
        <v>157</v>
      </c>
      <c r="F383" s="8"/>
      <c r="G383" s="8"/>
      <c r="H383" s="3"/>
      <c r="I383" s="31"/>
    </row>
    <row r="384" spans="1:9">
      <c r="A384" s="19">
        <v>2</v>
      </c>
      <c r="B384" s="5">
        <v>2</v>
      </c>
      <c r="C384" s="5">
        <v>4</v>
      </c>
      <c r="D384" s="5">
        <v>3</v>
      </c>
      <c r="E384" s="8" t="s">
        <v>114</v>
      </c>
      <c r="F384" s="8"/>
      <c r="G384" s="8"/>
      <c r="H384" s="3"/>
      <c r="I384" s="31"/>
    </row>
    <row r="385" spans="1:9">
      <c r="A385" s="19"/>
      <c r="B385" s="5"/>
      <c r="C385" s="5"/>
      <c r="D385" s="5"/>
      <c r="E385" s="16" t="s">
        <v>162</v>
      </c>
      <c r="F385" s="16"/>
      <c r="G385" s="16"/>
      <c r="H385" s="3"/>
      <c r="I385" s="31"/>
    </row>
    <row r="386" spans="1:9">
      <c r="A386" s="19"/>
      <c r="B386" s="5"/>
      <c r="C386" s="5"/>
      <c r="D386" s="5"/>
      <c r="E386" s="16" t="s">
        <v>163</v>
      </c>
      <c r="F386" s="16"/>
      <c r="G386" s="16"/>
      <c r="H386" s="3"/>
      <c r="I386" s="31"/>
    </row>
    <row r="387" spans="1:9">
      <c r="A387" s="19"/>
      <c r="B387" s="5"/>
      <c r="C387" s="5"/>
      <c r="D387" s="5"/>
      <c r="E387" s="16" t="s">
        <v>164</v>
      </c>
      <c r="F387" s="16"/>
      <c r="G387" s="16"/>
      <c r="H387" s="3"/>
      <c r="I387" s="31"/>
    </row>
    <row r="388" spans="1:9">
      <c r="A388" s="19"/>
      <c r="B388" s="5"/>
      <c r="C388" s="5"/>
      <c r="D388" s="5"/>
      <c r="E388" s="16" t="s">
        <v>165</v>
      </c>
      <c r="F388" s="16"/>
      <c r="G388" s="16"/>
      <c r="H388" s="3"/>
      <c r="I388" s="31"/>
    </row>
    <row r="389" spans="1:9">
      <c r="A389" s="19"/>
      <c r="B389" s="5"/>
      <c r="C389" s="5"/>
      <c r="D389" s="5"/>
      <c r="E389" s="16" t="s">
        <v>44</v>
      </c>
      <c r="F389" s="16"/>
      <c r="G389" s="16"/>
      <c r="H389" s="3"/>
      <c r="I389" s="31"/>
    </row>
    <row r="390" spans="1:9">
      <c r="A390" s="19"/>
      <c r="B390" s="5"/>
      <c r="C390" s="5"/>
      <c r="D390" s="5"/>
      <c r="E390" s="8"/>
      <c r="F390" s="8"/>
      <c r="G390" s="8"/>
      <c r="H390" s="3"/>
      <c r="I390" s="31"/>
    </row>
    <row r="391" spans="1:9">
      <c r="A391" s="19">
        <v>2</v>
      </c>
      <c r="B391" s="5">
        <v>2</v>
      </c>
      <c r="C391" s="5">
        <v>5</v>
      </c>
      <c r="D391" s="5"/>
      <c r="E391" s="8" t="s">
        <v>169</v>
      </c>
      <c r="F391" s="8"/>
      <c r="G391" s="8"/>
      <c r="H391" s="3"/>
      <c r="I391" s="31"/>
    </row>
    <row r="392" spans="1:9">
      <c r="A392" s="19">
        <v>2</v>
      </c>
      <c r="B392" s="5">
        <v>2</v>
      </c>
      <c r="C392" s="5">
        <v>5</v>
      </c>
      <c r="D392" s="5">
        <v>2</v>
      </c>
      <c r="E392" s="8" t="s">
        <v>82</v>
      </c>
      <c r="F392" s="8"/>
      <c r="G392" s="8"/>
      <c r="H392" s="3"/>
      <c r="I392" s="31"/>
    </row>
    <row r="393" spans="1:9">
      <c r="A393" s="19"/>
      <c r="B393" s="5"/>
      <c r="C393" s="5"/>
      <c r="D393" s="5"/>
      <c r="E393" s="17" t="s">
        <v>155</v>
      </c>
      <c r="F393" s="17"/>
      <c r="G393" s="17"/>
      <c r="H393" s="3"/>
      <c r="I393" s="31"/>
    </row>
    <row r="394" spans="1:9">
      <c r="A394" s="19"/>
      <c r="B394" s="5"/>
      <c r="C394" s="5"/>
      <c r="D394" s="5"/>
      <c r="E394" s="16" t="s">
        <v>124</v>
      </c>
      <c r="F394" s="16"/>
      <c r="G394" s="16"/>
      <c r="H394" s="3"/>
      <c r="I394" s="31"/>
    </row>
    <row r="395" spans="1:9">
      <c r="A395" s="19"/>
      <c r="B395" s="5"/>
      <c r="C395" s="5"/>
      <c r="D395" s="5"/>
      <c r="E395" s="16" t="s">
        <v>125</v>
      </c>
      <c r="F395" s="16"/>
      <c r="G395" s="16"/>
      <c r="H395" s="3"/>
      <c r="I395" s="31"/>
    </row>
    <row r="396" spans="1:9">
      <c r="A396" s="19"/>
      <c r="B396" s="5"/>
      <c r="C396" s="5"/>
      <c r="D396" s="5"/>
      <c r="E396" s="16" t="s">
        <v>126</v>
      </c>
      <c r="F396" s="16"/>
      <c r="G396" s="16"/>
      <c r="H396" s="3"/>
      <c r="I396" s="31"/>
    </row>
    <row r="397" spans="1:9">
      <c r="A397" s="19"/>
      <c r="B397" s="5"/>
      <c r="C397" s="5"/>
      <c r="D397" s="5"/>
      <c r="E397" s="16" t="s">
        <v>156</v>
      </c>
      <c r="F397" s="16"/>
      <c r="G397" s="16"/>
      <c r="H397" s="3"/>
      <c r="I397" s="31"/>
    </row>
    <row r="398" spans="1:9">
      <c r="A398" s="19"/>
      <c r="B398" s="5"/>
      <c r="C398" s="5"/>
      <c r="D398" s="5"/>
      <c r="E398" s="16" t="s">
        <v>158</v>
      </c>
      <c r="F398" s="16"/>
      <c r="G398" s="16"/>
      <c r="H398" s="3"/>
      <c r="I398" s="31"/>
    </row>
    <row r="399" spans="1:9">
      <c r="A399" s="19"/>
      <c r="B399" s="5"/>
      <c r="C399" s="5"/>
      <c r="D399" s="5"/>
      <c r="E399" s="16" t="s">
        <v>159</v>
      </c>
      <c r="F399" s="16"/>
      <c r="G399" s="16"/>
      <c r="H399" s="3"/>
      <c r="I399" s="31"/>
    </row>
    <row r="400" spans="1:9">
      <c r="A400" s="19"/>
      <c r="B400" s="5"/>
      <c r="C400" s="5"/>
      <c r="D400" s="5"/>
      <c r="E400" s="16" t="s">
        <v>160</v>
      </c>
      <c r="F400" s="16"/>
      <c r="G400" s="16"/>
      <c r="H400" s="3"/>
      <c r="I400" s="31"/>
    </row>
    <row r="401" spans="1:9">
      <c r="A401" s="19"/>
      <c r="B401" s="5"/>
      <c r="C401" s="5"/>
      <c r="D401" s="5"/>
      <c r="E401" s="16" t="s">
        <v>161</v>
      </c>
      <c r="F401" s="16"/>
      <c r="G401" s="16"/>
      <c r="H401" s="3"/>
      <c r="I401" s="31"/>
    </row>
    <row r="402" spans="1:9">
      <c r="A402" s="19"/>
      <c r="B402" s="5"/>
      <c r="C402" s="5"/>
      <c r="D402" s="5"/>
      <c r="E402" s="8" t="s">
        <v>127</v>
      </c>
      <c r="F402" s="8"/>
      <c r="G402" s="8"/>
      <c r="H402" s="3"/>
      <c r="I402" s="31"/>
    </row>
    <row r="403" spans="1:9">
      <c r="A403" s="19"/>
      <c r="B403" s="5"/>
      <c r="C403" s="5"/>
      <c r="D403" s="5"/>
      <c r="E403" s="8" t="s">
        <v>128</v>
      </c>
      <c r="F403" s="8"/>
      <c r="G403" s="8"/>
      <c r="H403" s="3"/>
      <c r="I403" s="31"/>
    </row>
    <row r="404" spans="1:9">
      <c r="A404" s="19"/>
      <c r="B404" s="5"/>
      <c r="C404" s="5"/>
      <c r="D404" s="5"/>
      <c r="E404" s="8" t="s">
        <v>129</v>
      </c>
      <c r="F404" s="8"/>
      <c r="G404" s="8"/>
      <c r="H404" s="3"/>
      <c r="I404" s="31"/>
    </row>
    <row r="405" spans="1:9">
      <c r="A405" s="19"/>
      <c r="B405" s="5"/>
      <c r="C405" s="5"/>
      <c r="D405" s="5"/>
      <c r="E405" s="8" t="s">
        <v>157</v>
      </c>
      <c r="F405" s="8"/>
      <c r="G405" s="8"/>
      <c r="H405" s="3"/>
      <c r="I405" s="31"/>
    </row>
    <row r="406" spans="1:9">
      <c r="A406" s="19">
        <v>2</v>
      </c>
      <c r="B406" s="5">
        <v>2</v>
      </c>
      <c r="C406" s="5">
        <v>5</v>
      </c>
      <c r="D406" s="5">
        <v>3</v>
      </c>
      <c r="E406" s="8" t="s">
        <v>114</v>
      </c>
      <c r="F406" s="8"/>
      <c r="G406" s="8"/>
      <c r="H406" s="3"/>
      <c r="I406" s="31"/>
    </row>
    <row r="407" spans="1:9">
      <c r="A407" s="19"/>
      <c r="B407" s="5"/>
      <c r="C407" s="5"/>
      <c r="D407" s="5"/>
      <c r="E407" s="16" t="s">
        <v>162</v>
      </c>
      <c r="F407" s="16"/>
      <c r="G407" s="16"/>
      <c r="H407" s="3"/>
      <c r="I407" s="31"/>
    </row>
    <row r="408" spans="1:9">
      <c r="A408" s="19"/>
      <c r="B408" s="5"/>
      <c r="C408" s="5"/>
      <c r="D408" s="5"/>
      <c r="E408" s="16" t="s">
        <v>163</v>
      </c>
      <c r="F408" s="16"/>
      <c r="G408" s="16"/>
      <c r="H408" s="3"/>
      <c r="I408" s="31"/>
    </row>
    <row r="409" spans="1:9">
      <c r="A409" s="19"/>
      <c r="B409" s="5"/>
      <c r="C409" s="5"/>
      <c r="D409" s="5"/>
      <c r="E409" s="16" t="s">
        <v>164</v>
      </c>
      <c r="F409" s="16"/>
      <c r="G409" s="16"/>
      <c r="H409" s="3"/>
      <c r="I409" s="31"/>
    </row>
    <row r="410" spans="1:9">
      <c r="A410" s="19"/>
      <c r="B410" s="5"/>
      <c r="C410" s="5"/>
      <c r="D410" s="5"/>
      <c r="E410" s="16" t="s">
        <v>165</v>
      </c>
      <c r="F410" s="16"/>
      <c r="G410" s="16"/>
      <c r="H410" s="3"/>
      <c r="I410" s="31"/>
    </row>
    <row r="411" spans="1:9">
      <c r="A411" s="19"/>
      <c r="B411" s="5"/>
      <c r="C411" s="5"/>
      <c r="D411" s="5"/>
      <c r="E411" s="16" t="s">
        <v>44</v>
      </c>
      <c r="F411" s="16"/>
      <c r="G411" s="16"/>
      <c r="H411" s="3"/>
      <c r="I411" s="31"/>
    </row>
    <row r="412" spans="1:9">
      <c r="A412" s="19"/>
      <c r="B412" s="5"/>
      <c r="C412" s="5"/>
      <c r="D412" s="5"/>
      <c r="E412" s="8"/>
      <c r="F412" s="8"/>
      <c r="G412" s="8"/>
      <c r="H412" s="3"/>
      <c r="I412" s="31"/>
    </row>
    <row r="413" spans="1:9">
      <c r="A413" s="19">
        <v>2</v>
      </c>
      <c r="B413" s="5">
        <v>2</v>
      </c>
      <c r="C413" s="5">
        <v>6</v>
      </c>
      <c r="D413" s="5"/>
      <c r="E413" s="8" t="s">
        <v>170</v>
      </c>
      <c r="F413" s="8"/>
      <c r="G413" s="8"/>
      <c r="H413" s="3"/>
      <c r="I413" s="31"/>
    </row>
    <row r="414" spans="1:9">
      <c r="A414" s="19">
        <v>2</v>
      </c>
      <c r="B414" s="5">
        <v>2</v>
      </c>
      <c r="C414" s="5">
        <v>6</v>
      </c>
      <c r="D414" s="5">
        <v>2</v>
      </c>
      <c r="E414" s="8" t="s">
        <v>82</v>
      </c>
      <c r="F414" s="8"/>
      <c r="G414" s="8"/>
      <c r="H414" s="3"/>
      <c r="I414" s="31"/>
    </row>
    <row r="415" spans="1:9">
      <c r="A415" s="19"/>
      <c r="B415" s="5"/>
      <c r="C415" s="5"/>
      <c r="D415" s="5"/>
      <c r="E415" s="8" t="s">
        <v>171</v>
      </c>
      <c r="F415" s="8"/>
      <c r="G415" s="8"/>
      <c r="H415" s="3"/>
      <c r="I415" s="31"/>
    </row>
    <row r="416" spans="1:9">
      <c r="A416" s="19"/>
      <c r="B416" s="5"/>
      <c r="C416" s="5"/>
      <c r="D416" s="5"/>
      <c r="E416" s="8" t="s">
        <v>131</v>
      </c>
      <c r="F416" s="8"/>
      <c r="G416" s="8"/>
      <c r="H416" s="3"/>
      <c r="I416" s="31"/>
    </row>
    <row r="417" spans="1:9">
      <c r="A417" s="19"/>
      <c r="B417" s="5"/>
      <c r="C417" s="5"/>
      <c r="D417" s="5"/>
      <c r="E417" s="8" t="s">
        <v>127</v>
      </c>
      <c r="F417" s="8"/>
      <c r="G417" s="8"/>
      <c r="H417" s="3"/>
      <c r="I417" s="31"/>
    </row>
    <row r="418" spans="1:9">
      <c r="A418" s="19"/>
      <c r="B418" s="5"/>
      <c r="C418" s="5"/>
      <c r="D418" s="5"/>
      <c r="E418" s="8" t="s">
        <v>172</v>
      </c>
      <c r="F418" s="8"/>
      <c r="G418" s="8"/>
      <c r="H418" s="3"/>
      <c r="I418" s="31"/>
    </row>
    <row r="419" spans="1:9">
      <c r="A419" s="19"/>
      <c r="B419" s="5"/>
      <c r="C419" s="5"/>
      <c r="D419" s="5"/>
      <c r="E419" s="8" t="s">
        <v>128</v>
      </c>
      <c r="F419" s="8"/>
      <c r="G419" s="8"/>
      <c r="H419" s="3"/>
      <c r="I419" s="31"/>
    </row>
    <row r="420" spans="1:9">
      <c r="A420" s="19"/>
      <c r="B420" s="5"/>
      <c r="C420" s="5"/>
      <c r="D420" s="5"/>
      <c r="E420" s="8" t="s">
        <v>173</v>
      </c>
      <c r="F420" s="8"/>
      <c r="G420" s="8"/>
      <c r="H420" s="3"/>
      <c r="I420" s="31"/>
    </row>
    <row r="421" spans="1:9">
      <c r="A421" s="19"/>
      <c r="B421" s="5"/>
      <c r="C421" s="5"/>
      <c r="D421" s="5"/>
      <c r="E421" s="8" t="s">
        <v>11</v>
      </c>
      <c r="F421" s="8"/>
      <c r="G421" s="8"/>
      <c r="H421" s="3"/>
      <c r="I421" s="31"/>
    </row>
    <row r="422" spans="1:9">
      <c r="A422" s="19"/>
      <c r="B422" s="5"/>
      <c r="C422" s="5"/>
      <c r="D422" s="5"/>
      <c r="E422" s="8"/>
      <c r="F422" s="8"/>
      <c r="G422" s="8"/>
      <c r="H422" s="3"/>
      <c r="I422" s="31"/>
    </row>
    <row r="423" spans="1:9">
      <c r="A423" s="19">
        <v>2</v>
      </c>
      <c r="B423" s="5">
        <v>2</v>
      </c>
      <c r="C423" s="5">
        <v>7</v>
      </c>
      <c r="D423" s="5"/>
      <c r="E423" s="14" t="s">
        <v>174</v>
      </c>
      <c r="F423" s="14"/>
      <c r="G423" s="14"/>
      <c r="H423" s="3"/>
      <c r="I423" s="31"/>
    </row>
    <row r="424" spans="1:9">
      <c r="A424" s="19">
        <v>2</v>
      </c>
      <c r="B424" s="5">
        <v>2</v>
      </c>
      <c r="C424" s="5">
        <v>7</v>
      </c>
      <c r="D424" s="5">
        <v>2</v>
      </c>
      <c r="E424" s="8" t="s">
        <v>82</v>
      </c>
      <c r="F424" s="8"/>
      <c r="G424" s="8"/>
      <c r="H424" s="3"/>
      <c r="I424" s="31"/>
    </row>
    <row r="425" spans="1:9">
      <c r="A425" s="19"/>
      <c r="B425" s="5"/>
      <c r="C425" s="5"/>
      <c r="D425" s="5"/>
      <c r="E425" s="8" t="s">
        <v>175</v>
      </c>
      <c r="F425" s="8"/>
      <c r="G425" s="8"/>
      <c r="H425" s="3"/>
      <c r="I425" s="31"/>
    </row>
    <row r="426" spans="1:9">
      <c r="A426" s="19"/>
      <c r="B426" s="5"/>
      <c r="C426" s="5"/>
      <c r="D426" s="5"/>
      <c r="E426" s="8" t="s">
        <v>176</v>
      </c>
      <c r="F426" s="8"/>
      <c r="G426" s="8"/>
      <c r="H426" s="3"/>
      <c r="I426" s="31"/>
    </row>
    <row r="427" spans="1:9">
      <c r="A427" s="19"/>
      <c r="B427" s="5"/>
      <c r="C427" s="5"/>
      <c r="D427" s="5"/>
      <c r="E427" s="8" t="s">
        <v>177</v>
      </c>
      <c r="F427" s="8"/>
      <c r="G427" s="8"/>
      <c r="H427" s="3"/>
      <c r="I427" s="31"/>
    </row>
    <row r="428" spans="1:9">
      <c r="A428" s="19"/>
      <c r="B428" s="5"/>
      <c r="C428" s="5"/>
      <c r="D428" s="5"/>
      <c r="E428" s="8" t="s">
        <v>178</v>
      </c>
      <c r="F428" s="8"/>
      <c r="G428" s="8"/>
      <c r="H428" s="3"/>
      <c r="I428" s="31"/>
    </row>
    <row r="429" spans="1:9">
      <c r="A429" s="19"/>
      <c r="B429" s="5"/>
      <c r="C429" s="5"/>
      <c r="D429" s="5"/>
      <c r="E429" s="8" t="s">
        <v>127</v>
      </c>
      <c r="F429" s="8"/>
      <c r="G429" s="8"/>
      <c r="H429" s="3"/>
      <c r="I429" s="31"/>
    </row>
    <row r="430" spans="1:9">
      <c r="A430" s="19"/>
      <c r="B430" s="5"/>
      <c r="C430" s="5"/>
      <c r="D430" s="5"/>
      <c r="E430" s="8" t="s">
        <v>179</v>
      </c>
      <c r="F430" s="8"/>
      <c r="G430" s="8"/>
      <c r="H430" s="3"/>
      <c r="I430" s="31"/>
    </row>
    <row r="431" spans="1:9">
      <c r="A431" s="19"/>
      <c r="B431" s="5"/>
      <c r="C431" s="5"/>
      <c r="D431" s="5"/>
      <c r="E431" s="8"/>
      <c r="F431" s="8"/>
      <c r="G431" s="8"/>
      <c r="H431" s="3"/>
      <c r="I431" s="31"/>
    </row>
    <row r="432" spans="1:9">
      <c r="A432" s="19">
        <v>2</v>
      </c>
      <c r="B432" s="5">
        <v>2</v>
      </c>
      <c r="C432" s="5">
        <v>8</v>
      </c>
      <c r="D432" s="5"/>
      <c r="E432" s="14" t="s">
        <v>180</v>
      </c>
      <c r="F432" s="14"/>
      <c r="G432" s="14"/>
      <c r="H432" s="3"/>
      <c r="I432" s="31"/>
    </row>
    <row r="433" spans="1:9">
      <c r="A433" s="19">
        <v>2</v>
      </c>
      <c r="B433" s="5">
        <v>2</v>
      </c>
      <c r="C433" s="5">
        <v>8</v>
      </c>
      <c r="D433" s="5">
        <v>2</v>
      </c>
      <c r="E433" s="14" t="s">
        <v>82</v>
      </c>
      <c r="F433" s="14"/>
      <c r="G433" s="14"/>
      <c r="H433" s="3"/>
      <c r="I433" s="31"/>
    </row>
    <row r="434" spans="1:9">
      <c r="A434" s="19"/>
      <c r="B434" s="5"/>
      <c r="C434" s="5"/>
      <c r="D434" s="5"/>
      <c r="E434" s="8" t="s">
        <v>181</v>
      </c>
      <c r="F434" s="8"/>
      <c r="G434" s="8"/>
      <c r="H434" s="3"/>
      <c r="I434" s="31"/>
    </row>
    <row r="435" spans="1:9">
      <c r="A435" s="19"/>
      <c r="B435" s="5"/>
      <c r="C435" s="5"/>
      <c r="D435" s="5"/>
      <c r="E435" s="16" t="s">
        <v>182</v>
      </c>
      <c r="F435" s="16"/>
      <c r="G435" s="16"/>
      <c r="H435" s="3"/>
      <c r="I435" s="31"/>
    </row>
    <row r="436" spans="1:9">
      <c r="A436" s="19"/>
      <c r="B436" s="5"/>
      <c r="C436" s="5"/>
      <c r="D436" s="5"/>
      <c r="E436" s="16" t="s">
        <v>124</v>
      </c>
      <c r="F436" s="16"/>
      <c r="G436" s="16"/>
      <c r="H436" s="3"/>
      <c r="I436" s="31"/>
    </row>
    <row r="437" spans="1:9">
      <c r="A437" s="19"/>
      <c r="B437" s="5"/>
      <c r="C437" s="5"/>
      <c r="D437" s="5"/>
      <c r="E437" s="16" t="s">
        <v>125</v>
      </c>
      <c r="F437" s="16"/>
      <c r="G437" s="16"/>
      <c r="H437" s="3"/>
      <c r="I437" s="31"/>
    </row>
    <row r="438" spans="1:9">
      <c r="A438" s="19"/>
      <c r="B438" s="5"/>
      <c r="C438" s="5"/>
      <c r="D438" s="5"/>
      <c r="E438" s="16" t="s">
        <v>126</v>
      </c>
      <c r="F438" s="16"/>
      <c r="G438" s="16"/>
      <c r="H438" s="3"/>
      <c r="I438" s="31"/>
    </row>
    <row r="439" spans="1:9">
      <c r="A439" s="19"/>
      <c r="B439" s="5"/>
      <c r="C439" s="5"/>
      <c r="D439" s="5"/>
      <c r="E439" s="8" t="s">
        <v>146</v>
      </c>
      <c r="F439" s="8"/>
      <c r="G439" s="8"/>
      <c r="H439" s="3"/>
      <c r="I439" s="31"/>
    </row>
    <row r="440" spans="1:9">
      <c r="A440" s="19"/>
      <c r="B440" s="5"/>
      <c r="C440" s="5"/>
      <c r="D440" s="5"/>
      <c r="E440" s="8" t="s">
        <v>127</v>
      </c>
      <c r="F440" s="8"/>
      <c r="G440" s="8"/>
      <c r="H440" s="3"/>
      <c r="I440" s="31"/>
    </row>
    <row r="441" spans="1:9">
      <c r="A441" s="19"/>
      <c r="B441" s="5"/>
      <c r="C441" s="5"/>
      <c r="D441" s="5"/>
      <c r="E441" s="8" t="s">
        <v>173</v>
      </c>
      <c r="F441" s="8"/>
      <c r="G441" s="8"/>
      <c r="H441" s="3"/>
      <c r="I441" s="31"/>
    </row>
    <row r="442" spans="1:9">
      <c r="A442" s="19"/>
      <c r="B442" s="5"/>
      <c r="C442" s="5"/>
      <c r="D442" s="5"/>
      <c r="E442" s="8" t="s">
        <v>130</v>
      </c>
      <c r="F442" s="8"/>
      <c r="G442" s="8"/>
      <c r="H442" s="3"/>
      <c r="I442" s="31"/>
    </row>
    <row r="443" spans="1:9">
      <c r="A443" s="19"/>
      <c r="B443" s="5"/>
      <c r="C443" s="5"/>
      <c r="D443" s="5"/>
      <c r="E443" s="8" t="s">
        <v>179</v>
      </c>
      <c r="F443" s="8"/>
      <c r="G443" s="8"/>
      <c r="H443" s="3"/>
      <c r="I443" s="31"/>
    </row>
    <row r="444" spans="1:9">
      <c r="A444" s="19"/>
      <c r="B444" s="5"/>
      <c r="C444" s="5"/>
      <c r="D444" s="5"/>
      <c r="E444" s="8"/>
      <c r="F444" s="8"/>
      <c r="G444" s="8"/>
      <c r="H444" s="3"/>
      <c r="I444" s="31"/>
    </row>
    <row r="445" spans="1:9">
      <c r="A445" s="19">
        <v>2</v>
      </c>
      <c r="B445" s="5">
        <v>2</v>
      </c>
      <c r="C445" s="5">
        <v>9</v>
      </c>
      <c r="D445" s="5"/>
      <c r="E445" s="14" t="s">
        <v>183</v>
      </c>
      <c r="F445" s="14"/>
      <c r="G445" s="14"/>
      <c r="H445" s="3"/>
      <c r="I445" s="31"/>
    </row>
    <row r="446" spans="1:9">
      <c r="A446" s="19">
        <v>2</v>
      </c>
      <c r="B446" s="5">
        <v>2</v>
      </c>
      <c r="C446" s="5">
        <v>9</v>
      </c>
      <c r="D446" s="5">
        <v>2</v>
      </c>
      <c r="E446" s="8" t="s">
        <v>82</v>
      </c>
      <c r="F446" s="8"/>
      <c r="G446" s="8"/>
      <c r="H446" s="3"/>
      <c r="I446" s="31"/>
    </row>
    <row r="447" spans="1:9">
      <c r="A447" s="19"/>
      <c r="B447" s="5"/>
      <c r="C447" s="5"/>
      <c r="D447" s="5"/>
      <c r="E447" s="17" t="s">
        <v>155</v>
      </c>
      <c r="F447" s="17"/>
      <c r="G447" s="17"/>
      <c r="H447" s="3"/>
      <c r="I447" s="31"/>
    </row>
    <row r="448" spans="1:9">
      <c r="A448" s="19"/>
      <c r="B448" s="5"/>
      <c r="C448" s="5"/>
      <c r="D448" s="5"/>
      <c r="E448" s="16" t="s">
        <v>124</v>
      </c>
      <c r="F448" s="16"/>
      <c r="G448" s="16"/>
      <c r="H448" s="3"/>
      <c r="I448" s="31"/>
    </row>
    <row r="449" spans="1:9">
      <c r="A449" s="19"/>
      <c r="B449" s="5"/>
      <c r="C449" s="5"/>
      <c r="D449" s="5"/>
      <c r="E449" s="16" t="s">
        <v>125</v>
      </c>
      <c r="F449" s="16"/>
      <c r="G449" s="16"/>
      <c r="H449" s="3"/>
      <c r="I449" s="31"/>
    </row>
    <row r="450" spans="1:9">
      <c r="A450" s="19"/>
      <c r="B450" s="5"/>
      <c r="C450" s="5"/>
      <c r="D450" s="5"/>
      <c r="E450" s="16" t="s">
        <v>126</v>
      </c>
      <c r="F450" s="16"/>
      <c r="G450" s="16"/>
      <c r="H450" s="3"/>
      <c r="I450" s="31"/>
    </row>
    <row r="451" spans="1:9">
      <c r="A451" s="19"/>
      <c r="B451" s="5"/>
      <c r="C451" s="5"/>
      <c r="D451" s="5"/>
      <c r="E451" s="16" t="s">
        <v>156</v>
      </c>
      <c r="F451" s="16"/>
      <c r="G451" s="16"/>
      <c r="H451" s="3"/>
      <c r="I451" s="31"/>
    </row>
    <row r="452" spans="1:9">
      <c r="A452" s="19"/>
      <c r="B452" s="5"/>
      <c r="C452" s="5"/>
      <c r="D452" s="5"/>
      <c r="E452" s="16" t="s">
        <v>158</v>
      </c>
      <c r="F452" s="16"/>
      <c r="G452" s="16"/>
      <c r="H452" s="3"/>
      <c r="I452" s="31"/>
    </row>
    <row r="453" spans="1:9">
      <c r="A453" s="19"/>
      <c r="B453" s="5"/>
      <c r="C453" s="5"/>
      <c r="D453" s="5"/>
      <c r="E453" s="16" t="s">
        <v>159</v>
      </c>
      <c r="F453" s="16"/>
      <c r="G453" s="16"/>
      <c r="H453" s="3"/>
      <c r="I453" s="31"/>
    </row>
    <row r="454" spans="1:9">
      <c r="A454" s="19"/>
      <c r="B454" s="5"/>
      <c r="C454" s="5"/>
      <c r="D454" s="5"/>
      <c r="E454" s="16" t="s">
        <v>160</v>
      </c>
      <c r="F454" s="16"/>
      <c r="G454" s="16"/>
      <c r="H454" s="3"/>
      <c r="I454" s="31"/>
    </row>
    <row r="455" spans="1:9">
      <c r="A455" s="19"/>
      <c r="B455" s="5"/>
      <c r="C455" s="5"/>
      <c r="D455" s="5"/>
      <c r="E455" s="16" t="s">
        <v>161</v>
      </c>
      <c r="F455" s="16"/>
      <c r="G455" s="16"/>
      <c r="H455" s="3"/>
      <c r="I455" s="31"/>
    </row>
    <row r="456" spans="1:9">
      <c r="A456" s="19"/>
      <c r="B456" s="5"/>
      <c r="C456" s="5"/>
      <c r="D456" s="5"/>
      <c r="E456" s="8" t="s">
        <v>127</v>
      </c>
      <c r="F456" s="8"/>
      <c r="G456" s="8"/>
      <c r="H456" s="3"/>
      <c r="I456" s="31"/>
    </row>
    <row r="457" spans="1:9">
      <c r="A457" s="19"/>
      <c r="B457" s="5"/>
      <c r="C457" s="5"/>
      <c r="D457" s="5"/>
      <c r="E457" s="8" t="s">
        <v>128</v>
      </c>
      <c r="F457" s="8"/>
      <c r="G457" s="8"/>
      <c r="H457" s="3"/>
      <c r="I457" s="31"/>
    </row>
    <row r="458" spans="1:9">
      <c r="A458" s="19"/>
      <c r="B458" s="5"/>
      <c r="C458" s="5"/>
      <c r="D458" s="5"/>
      <c r="E458" s="8" t="s">
        <v>129</v>
      </c>
      <c r="F458" s="8"/>
      <c r="G458" s="8"/>
      <c r="H458" s="3"/>
      <c r="I458" s="31"/>
    </row>
    <row r="459" spans="1:9">
      <c r="A459" s="19"/>
      <c r="B459" s="5"/>
      <c r="C459" s="5"/>
      <c r="D459" s="5"/>
      <c r="E459" s="8" t="s">
        <v>157</v>
      </c>
      <c r="F459" s="8"/>
      <c r="G459" s="8"/>
      <c r="H459" s="3"/>
      <c r="I459" s="31"/>
    </row>
    <row r="460" spans="1:9">
      <c r="A460" s="19">
        <v>2</v>
      </c>
      <c r="B460" s="5">
        <v>2</v>
      </c>
      <c r="C460" s="5">
        <v>9</v>
      </c>
      <c r="D460" s="5">
        <v>3</v>
      </c>
      <c r="E460" s="8" t="s">
        <v>114</v>
      </c>
      <c r="F460" s="8"/>
      <c r="G460" s="8"/>
      <c r="H460" s="3"/>
      <c r="I460" s="31"/>
    </row>
    <row r="461" spans="1:9">
      <c r="A461" s="19"/>
      <c r="B461" s="5"/>
      <c r="C461" s="5"/>
      <c r="D461" s="5"/>
      <c r="E461" s="16" t="s">
        <v>162</v>
      </c>
      <c r="F461" s="16"/>
      <c r="G461" s="16"/>
      <c r="H461" s="3"/>
      <c r="I461" s="31"/>
    </row>
    <row r="462" spans="1:9">
      <c r="A462" s="19"/>
      <c r="B462" s="5"/>
      <c r="C462" s="5"/>
      <c r="D462" s="5"/>
      <c r="E462" s="16" t="s">
        <v>163</v>
      </c>
      <c r="F462" s="16"/>
      <c r="G462" s="16"/>
      <c r="H462" s="3"/>
      <c r="I462" s="31"/>
    </row>
    <row r="463" spans="1:9">
      <c r="A463" s="19"/>
      <c r="B463" s="5"/>
      <c r="C463" s="5"/>
      <c r="D463" s="5"/>
      <c r="E463" s="16" t="s">
        <v>164</v>
      </c>
      <c r="F463" s="16"/>
      <c r="G463" s="16"/>
      <c r="H463" s="3"/>
      <c r="I463" s="31"/>
    </row>
    <row r="464" spans="1:9">
      <c r="A464" s="19"/>
      <c r="B464" s="5"/>
      <c r="C464" s="5"/>
      <c r="D464" s="5"/>
      <c r="E464" s="16" t="s">
        <v>165</v>
      </c>
      <c r="F464" s="16"/>
      <c r="G464" s="16"/>
      <c r="H464" s="3"/>
      <c r="I464" s="31"/>
    </row>
    <row r="465" spans="1:9">
      <c r="A465" s="19"/>
      <c r="B465" s="5"/>
      <c r="C465" s="5"/>
      <c r="D465" s="5"/>
      <c r="E465" s="16" t="s">
        <v>44</v>
      </c>
      <c r="F465" s="16"/>
      <c r="G465" s="16"/>
      <c r="H465" s="3"/>
      <c r="I465" s="31"/>
    </row>
    <row r="466" spans="1:9">
      <c r="A466" s="19"/>
      <c r="B466" s="5"/>
      <c r="C466" s="5"/>
      <c r="D466" s="5"/>
      <c r="E466" s="8"/>
      <c r="F466" s="8"/>
      <c r="G466" s="8"/>
      <c r="H466" s="3"/>
      <c r="I466" s="31"/>
    </row>
    <row r="467" spans="1:9">
      <c r="A467" s="19">
        <v>2</v>
      </c>
      <c r="B467" s="5">
        <v>2</v>
      </c>
      <c r="C467" s="5">
        <v>10</v>
      </c>
      <c r="D467" s="5"/>
      <c r="E467" s="8" t="s">
        <v>184</v>
      </c>
      <c r="F467" s="8"/>
      <c r="G467" s="8"/>
      <c r="H467" s="3"/>
      <c r="I467" s="31"/>
    </row>
    <row r="468" spans="1:9">
      <c r="A468" s="19">
        <v>2</v>
      </c>
      <c r="B468" s="5">
        <v>2</v>
      </c>
      <c r="C468" s="5">
        <v>10</v>
      </c>
      <c r="D468" s="5">
        <v>2</v>
      </c>
      <c r="E468" s="8" t="s">
        <v>82</v>
      </c>
      <c r="F468" s="8"/>
      <c r="G468" s="8"/>
      <c r="H468" s="3"/>
      <c r="I468" s="31"/>
    </row>
    <row r="469" spans="1:9">
      <c r="A469" s="19"/>
      <c r="B469" s="5"/>
      <c r="C469" s="5"/>
      <c r="D469" s="5"/>
      <c r="E469" s="17" t="s">
        <v>155</v>
      </c>
      <c r="F469" s="17"/>
      <c r="G469" s="17"/>
      <c r="H469" s="3"/>
      <c r="I469" s="31"/>
    </row>
    <row r="470" spans="1:9">
      <c r="A470" s="19"/>
      <c r="B470" s="5"/>
      <c r="C470" s="5"/>
      <c r="D470" s="5"/>
      <c r="E470" s="16" t="s">
        <v>124</v>
      </c>
      <c r="F470" s="16"/>
      <c r="G470" s="16"/>
      <c r="H470" s="3"/>
      <c r="I470" s="31"/>
    </row>
    <row r="471" spans="1:9">
      <c r="A471" s="19"/>
      <c r="B471" s="5"/>
      <c r="C471" s="5"/>
      <c r="D471" s="5"/>
      <c r="E471" s="16" t="s">
        <v>125</v>
      </c>
      <c r="F471" s="16"/>
      <c r="G471" s="16"/>
      <c r="H471" s="3"/>
      <c r="I471" s="31"/>
    </row>
    <row r="472" spans="1:9">
      <c r="A472" s="19"/>
      <c r="B472" s="5"/>
      <c r="C472" s="5"/>
      <c r="D472" s="5"/>
      <c r="E472" s="16" t="s">
        <v>126</v>
      </c>
      <c r="F472" s="16"/>
      <c r="G472" s="16"/>
      <c r="H472" s="3"/>
      <c r="I472" s="31"/>
    </row>
    <row r="473" spans="1:9">
      <c r="A473" s="19"/>
      <c r="B473" s="5"/>
      <c r="C473" s="5"/>
      <c r="D473" s="5"/>
      <c r="E473" s="16" t="s">
        <v>156</v>
      </c>
      <c r="F473" s="16"/>
      <c r="G473" s="16"/>
      <c r="H473" s="3"/>
      <c r="I473" s="31"/>
    </row>
    <row r="474" spans="1:9">
      <c r="A474" s="19"/>
      <c r="B474" s="5"/>
      <c r="C474" s="5"/>
      <c r="D474" s="5"/>
      <c r="E474" s="16" t="s">
        <v>158</v>
      </c>
      <c r="F474" s="16"/>
      <c r="G474" s="16"/>
      <c r="H474" s="3"/>
      <c r="I474" s="31"/>
    </row>
    <row r="475" spans="1:9">
      <c r="A475" s="19"/>
      <c r="B475" s="5"/>
      <c r="C475" s="5"/>
      <c r="D475" s="5"/>
      <c r="E475" s="16" t="s">
        <v>159</v>
      </c>
      <c r="F475" s="16"/>
      <c r="G475" s="16"/>
      <c r="H475" s="3"/>
      <c r="I475" s="31"/>
    </row>
    <row r="476" spans="1:9">
      <c r="A476" s="19"/>
      <c r="B476" s="5"/>
      <c r="C476" s="5"/>
      <c r="D476" s="5"/>
      <c r="E476" s="16" t="s">
        <v>160</v>
      </c>
      <c r="F476" s="16"/>
      <c r="G476" s="16"/>
      <c r="H476" s="3"/>
      <c r="I476" s="31"/>
    </row>
    <row r="477" spans="1:9">
      <c r="A477" s="19"/>
      <c r="B477" s="5"/>
      <c r="C477" s="5"/>
      <c r="D477" s="5"/>
      <c r="E477" s="16" t="s">
        <v>161</v>
      </c>
      <c r="F477" s="16"/>
      <c r="G477" s="16"/>
      <c r="H477" s="3"/>
      <c r="I477" s="31"/>
    </row>
    <row r="478" spans="1:9">
      <c r="A478" s="19"/>
      <c r="B478" s="5"/>
      <c r="C478" s="5"/>
      <c r="D478" s="5"/>
      <c r="E478" s="8" t="s">
        <v>127</v>
      </c>
      <c r="F478" s="8"/>
      <c r="G478" s="8"/>
      <c r="H478" s="3"/>
      <c r="I478" s="31"/>
    </row>
    <row r="479" spans="1:9">
      <c r="A479" s="19"/>
      <c r="B479" s="5"/>
      <c r="C479" s="5"/>
      <c r="D479" s="5"/>
      <c r="E479" s="8" t="s">
        <v>128</v>
      </c>
      <c r="F479" s="8"/>
      <c r="G479" s="8"/>
      <c r="H479" s="3"/>
      <c r="I479" s="31"/>
    </row>
    <row r="480" spans="1:9">
      <c r="A480" s="19"/>
      <c r="B480" s="5"/>
      <c r="C480" s="5"/>
      <c r="D480" s="5"/>
      <c r="E480" s="8" t="s">
        <v>129</v>
      </c>
      <c r="F480" s="8"/>
      <c r="G480" s="8"/>
      <c r="H480" s="3"/>
      <c r="I480" s="31"/>
    </row>
    <row r="481" spans="1:9">
      <c r="A481" s="19"/>
      <c r="B481" s="5"/>
      <c r="C481" s="5"/>
      <c r="D481" s="5"/>
      <c r="E481" s="8" t="s">
        <v>157</v>
      </c>
      <c r="F481" s="8"/>
      <c r="G481" s="8"/>
      <c r="H481" s="3"/>
      <c r="I481" s="31"/>
    </row>
    <row r="482" spans="1:9">
      <c r="A482" s="19">
        <v>2</v>
      </c>
      <c r="B482" s="5">
        <v>2</v>
      </c>
      <c r="C482" s="5">
        <v>10</v>
      </c>
      <c r="D482" s="5">
        <v>3</v>
      </c>
      <c r="E482" s="8" t="s">
        <v>114</v>
      </c>
      <c r="F482" s="8"/>
      <c r="G482" s="8"/>
      <c r="H482" s="3"/>
      <c r="I482" s="31"/>
    </row>
    <row r="483" spans="1:9">
      <c r="A483" s="19"/>
      <c r="B483" s="5"/>
      <c r="C483" s="5"/>
      <c r="D483" s="5"/>
      <c r="E483" s="16" t="s">
        <v>162</v>
      </c>
      <c r="F483" s="16"/>
      <c r="G483" s="16"/>
      <c r="H483" s="3"/>
      <c r="I483" s="31"/>
    </row>
    <row r="484" spans="1:9">
      <c r="A484" s="19"/>
      <c r="B484" s="5"/>
      <c r="C484" s="5"/>
      <c r="D484" s="5"/>
      <c r="E484" s="16" t="s">
        <v>163</v>
      </c>
      <c r="F484" s="16"/>
      <c r="G484" s="16"/>
      <c r="H484" s="3"/>
      <c r="I484" s="31"/>
    </row>
    <row r="485" spans="1:9">
      <c r="A485" s="19"/>
      <c r="B485" s="5"/>
      <c r="C485" s="5"/>
      <c r="D485" s="5"/>
      <c r="E485" s="16" t="s">
        <v>164</v>
      </c>
      <c r="F485" s="16"/>
      <c r="G485" s="16"/>
      <c r="H485" s="3"/>
      <c r="I485" s="31"/>
    </row>
    <row r="486" spans="1:9">
      <c r="A486" s="19"/>
      <c r="B486" s="5"/>
      <c r="C486" s="5"/>
      <c r="D486" s="5"/>
      <c r="E486" s="16" t="s">
        <v>165</v>
      </c>
      <c r="F486" s="16"/>
      <c r="G486" s="16"/>
      <c r="H486" s="3"/>
      <c r="I486" s="31"/>
    </row>
    <row r="487" spans="1:9">
      <c r="A487" s="19"/>
      <c r="B487" s="5"/>
      <c r="C487" s="5"/>
      <c r="D487" s="5"/>
      <c r="E487" s="16" t="s">
        <v>44</v>
      </c>
      <c r="F487" s="16"/>
      <c r="G487" s="16"/>
      <c r="H487" s="3"/>
      <c r="I487" s="31"/>
    </row>
    <row r="488" spans="1:9">
      <c r="A488" s="19"/>
      <c r="B488" s="5"/>
      <c r="C488" s="5"/>
      <c r="D488" s="5"/>
      <c r="E488" s="8"/>
      <c r="F488" s="8"/>
      <c r="G488" s="8"/>
      <c r="H488" s="3"/>
      <c r="I488" s="31"/>
    </row>
    <row r="489" spans="1:9">
      <c r="A489" s="19">
        <v>2</v>
      </c>
      <c r="B489" s="5">
        <v>2</v>
      </c>
      <c r="C489" s="5">
        <v>11</v>
      </c>
      <c r="D489" s="5"/>
      <c r="E489" s="14" t="s">
        <v>185</v>
      </c>
      <c r="F489" s="14"/>
      <c r="G489" s="14"/>
      <c r="H489" s="3"/>
      <c r="I489" s="31"/>
    </row>
    <row r="490" spans="1:9">
      <c r="A490" s="19">
        <v>2</v>
      </c>
      <c r="B490" s="5">
        <v>2</v>
      </c>
      <c r="C490" s="5">
        <v>11</v>
      </c>
      <c r="D490" s="5">
        <v>2</v>
      </c>
      <c r="E490" s="8" t="s">
        <v>82</v>
      </c>
      <c r="F490" s="8"/>
      <c r="G490" s="8"/>
      <c r="H490" s="3"/>
      <c r="I490" s="31"/>
    </row>
    <row r="491" spans="1:9">
      <c r="A491" s="19"/>
      <c r="B491" s="5"/>
      <c r="C491" s="5"/>
      <c r="D491" s="5"/>
      <c r="E491" s="17" t="s">
        <v>155</v>
      </c>
      <c r="F491" s="17"/>
      <c r="G491" s="17"/>
      <c r="H491" s="3"/>
      <c r="I491" s="31"/>
    </row>
    <row r="492" spans="1:9">
      <c r="A492" s="19"/>
      <c r="B492" s="5"/>
      <c r="C492" s="5"/>
      <c r="D492" s="5"/>
      <c r="E492" s="16" t="s">
        <v>124</v>
      </c>
      <c r="F492" s="16"/>
      <c r="G492" s="16"/>
      <c r="H492" s="3"/>
      <c r="I492" s="31"/>
    </row>
    <row r="493" spans="1:9">
      <c r="A493" s="19"/>
      <c r="B493" s="5"/>
      <c r="C493" s="5"/>
      <c r="D493" s="5"/>
      <c r="E493" s="16" t="s">
        <v>125</v>
      </c>
      <c r="F493" s="16"/>
      <c r="G493" s="16"/>
      <c r="H493" s="3"/>
      <c r="I493" s="31"/>
    </row>
    <row r="494" spans="1:9">
      <c r="A494" s="19"/>
      <c r="B494" s="5"/>
      <c r="C494" s="5"/>
      <c r="D494" s="5"/>
      <c r="E494" s="16" t="s">
        <v>126</v>
      </c>
      <c r="F494" s="16"/>
      <c r="G494" s="16"/>
      <c r="H494" s="3"/>
      <c r="I494" s="31"/>
    </row>
    <row r="495" spans="1:9">
      <c r="A495" s="19"/>
      <c r="B495" s="5"/>
      <c r="C495" s="5"/>
      <c r="D495" s="5"/>
      <c r="E495" s="16" t="s">
        <v>156</v>
      </c>
      <c r="F495" s="16"/>
      <c r="G495" s="16"/>
      <c r="H495" s="3"/>
      <c r="I495" s="31"/>
    </row>
    <row r="496" spans="1:9">
      <c r="A496" s="19"/>
      <c r="B496" s="5"/>
      <c r="C496" s="5"/>
      <c r="D496" s="5"/>
      <c r="E496" s="16" t="s">
        <v>158</v>
      </c>
      <c r="F496" s="16"/>
      <c r="G496" s="16"/>
      <c r="H496" s="3"/>
      <c r="I496" s="31"/>
    </row>
    <row r="497" spans="1:9">
      <c r="A497" s="19"/>
      <c r="B497" s="5"/>
      <c r="C497" s="5"/>
      <c r="D497" s="5"/>
      <c r="E497" s="16" t="s">
        <v>159</v>
      </c>
      <c r="F497" s="16"/>
      <c r="G497" s="16"/>
      <c r="H497" s="3"/>
      <c r="I497" s="31"/>
    </row>
    <row r="498" spans="1:9">
      <c r="A498" s="19"/>
      <c r="B498" s="5"/>
      <c r="C498" s="5"/>
      <c r="D498" s="5"/>
      <c r="E498" s="16" t="s">
        <v>160</v>
      </c>
      <c r="F498" s="16"/>
      <c r="G498" s="16"/>
      <c r="H498" s="3"/>
      <c r="I498" s="31"/>
    </row>
    <row r="499" spans="1:9">
      <c r="A499" s="19"/>
      <c r="B499" s="5"/>
      <c r="C499" s="5"/>
      <c r="D499" s="5"/>
      <c r="E499" s="16" t="s">
        <v>161</v>
      </c>
      <c r="F499" s="16"/>
      <c r="G499" s="16"/>
      <c r="H499" s="3"/>
      <c r="I499" s="31"/>
    </row>
    <row r="500" spans="1:9">
      <c r="A500" s="19"/>
      <c r="B500" s="5"/>
      <c r="C500" s="5"/>
      <c r="D500" s="5"/>
      <c r="E500" s="8" t="s">
        <v>127</v>
      </c>
      <c r="F500" s="8"/>
      <c r="G500" s="8"/>
      <c r="H500" s="3"/>
      <c r="I500" s="31"/>
    </row>
    <row r="501" spans="1:9">
      <c r="A501" s="19"/>
      <c r="B501" s="5"/>
      <c r="C501" s="5"/>
      <c r="D501" s="5"/>
      <c r="E501" s="8" t="s">
        <v>128</v>
      </c>
      <c r="F501" s="8"/>
      <c r="G501" s="8"/>
      <c r="H501" s="3"/>
      <c r="I501" s="31"/>
    </row>
    <row r="502" spans="1:9">
      <c r="A502" s="19"/>
      <c r="B502" s="5"/>
      <c r="C502" s="5"/>
      <c r="D502" s="5"/>
      <c r="E502" s="8" t="s">
        <v>129</v>
      </c>
      <c r="F502" s="8"/>
      <c r="G502" s="8"/>
      <c r="H502" s="3"/>
      <c r="I502" s="31"/>
    </row>
    <row r="503" spans="1:9">
      <c r="A503" s="19"/>
      <c r="B503" s="5"/>
      <c r="C503" s="5"/>
      <c r="D503" s="5"/>
      <c r="E503" s="8" t="s">
        <v>157</v>
      </c>
      <c r="F503" s="8"/>
      <c r="G503" s="8"/>
      <c r="H503" s="3"/>
      <c r="I503" s="31"/>
    </row>
    <row r="504" spans="1:9">
      <c r="A504" s="19">
        <v>2</v>
      </c>
      <c r="B504" s="5">
        <v>2</v>
      </c>
      <c r="C504" s="5">
        <v>11</v>
      </c>
      <c r="D504" s="5">
        <v>3</v>
      </c>
      <c r="E504" s="8" t="s">
        <v>114</v>
      </c>
      <c r="F504" s="8"/>
      <c r="G504" s="8"/>
      <c r="H504" s="3"/>
      <c r="I504" s="31"/>
    </row>
    <row r="505" spans="1:9">
      <c r="A505" s="19"/>
      <c r="B505" s="5"/>
      <c r="C505" s="5"/>
      <c r="D505" s="5"/>
      <c r="E505" s="16" t="s">
        <v>162</v>
      </c>
      <c r="F505" s="16"/>
      <c r="G505" s="16"/>
      <c r="H505" s="3"/>
      <c r="I505" s="31"/>
    </row>
    <row r="506" spans="1:9">
      <c r="A506" s="19"/>
      <c r="B506" s="5"/>
      <c r="C506" s="5"/>
      <c r="D506" s="5"/>
      <c r="E506" s="16" t="s">
        <v>163</v>
      </c>
      <c r="F506" s="16"/>
      <c r="G506" s="16"/>
      <c r="H506" s="3"/>
      <c r="I506" s="31"/>
    </row>
    <row r="507" spans="1:9">
      <c r="A507" s="19"/>
      <c r="B507" s="5"/>
      <c r="C507" s="5"/>
      <c r="D507" s="5"/>
      <c r="E507" s="16" t="s">
        <v>164</v>
      </c>
      <c r="F507" s="16"/>
      <c r="G507" s="16"/>
      <c r="H507" s="3"/>
      <c r="I507" s="31"/>
    </row>
    <row r="508" spans="1:9">
      <c r="A508" s="19"/>
      <c r="B508" s="5"/>
      <c r="C508" s="5"/>
      <c r="D508" s="5"/>
      <c r="E508" s="16" t="s">
        <v>165</v>
      </c>
      <c r="F508" s="16"/>
      <c r="G508" s="16"/>
      <c r="H508" s="3"/>
      <c r="I508" s="31"/>
    </row>
    <row r="509" spans="1:9">
      <c r="A509" s="19"/>
      <c r="B509" s="5"/>
      <c r="C509" s="5"/>
      <c r="D509" s="5"/>
      <c r="E509" s="16" t="s">
        <v>44</v>
      </c>
      <c r="F509" s="16"/>
      <c r="G509" s="16"/>
      <c r="H509" s="3"/>
      <c r="I509" s="31"/>
    </row>
    <row r="510" spans="1:9">
      <c r="A510" s="19"/>
      <c r="B510" s="5"/>
      <c r="C510" s="5"/>
      <c r="D510" s="5"/>
      <c r="E510" s="8"/>
      <c r="F510" s="8"/>
      <c r="G510" s="8"/>
      <c r="H510" s="3"/>
      <c r="I510" s="31"/>
    </row>
    <row r="511" spans="1:9">
      <c r="A511" s="19">
        <v>2</v>
      </c>
      <c r="B511" s="5">
        <v>2</v>
      </c>
      <c r="C511" s="5">
        <v>12</v>
      </c>
      <c r="D511" s="5"/>
      <c r="E511" s="14" t="s">
        <v>186</v>
      </c>
      <c r="F511" s="14"/>
      <c r="G511" s="14"/>
      <c r="H511" s="3"/>
      <c r="I511" s="31"/>
    </row>
    <row r="512" spans="1:9">
      <c r="A512" s="19">
        <v>2</v>
      </c>
      <c r="B512" s="5">
        <v>2</v>
      </c>
      <c r="C512" s="5">
        <v>12</v>
      </c>
      <c r="D512" s="5">
        <v>2</v>
      </c>
      <c r="E512" s="8" t="s">
        <v>82</v>
      </c>
      <c r="F512" s="8"/>
      <c r="G512" s="8"/>
      <c r="H512" s="3"/>
      <c r="I512" s="31"/>
    </row>
    <row r="513" spans="1:9">
      <c r="A513" s="19"/>
      <c r="B513" s="5"/>
      <c r="C513" s="5"/>
      <c r="D513" s="5"/>
      <c r="E513" s="17" t="s">
        <v>155</v>
      </c>
      <c r="F513" s="17"/>
      <c r="G513" s="17"/>
      <c r="H513" s="3"/>
      <c r="I513" s="31"/>
    </row>
    <row r="514" spans="1:9">
      <c r="A514" s="19"/>
      <c r="B514" s="5"/>
      <c r="C514" s="5"/>
      <c r="D514" s="5"/>
      <c r="E514" s="16" t="s">
        <v>124</v>
      </c>
      <c r="F514" s="16"/>
      <c r="G514" s="16"/>
      <c r="H514" s="3"/>
      <c r="I514" s="31"/>
    </row>
    <row r="515" spans="1:9">
      <c r="A515" s="19"/>
      <c r="B515" s="5"/>
      <c r="C515" s="5"/>
      <c r="D515" s="5"/>
      <c r="E515" s="16" t="s">
        <v>125</v>
      </c>
      <c r="F515" s="16"/>
      <c r="G515" s="16"/>
      <c r="H515" s="3"/>
      <c r="I515" s="31"/>
    </row>
    <row r="516" spans="1:9">
      <c r="A516" s="19"/>
      <c r="B516" s="5"/>
      <c r="C516" s="5"/>
      <c r="D516" s="5"/>
      <c r="E516" s="16" t="s">
        <v>126</v>
      </c>
      <c r="F516" s="16"/>
      <c r="G516" s="16"/>
      <c r="H516" s="3"/>
      <c r="I516" s="31"/>
    </row>
    <row r="517" spans="1:9">
      <c r="A517" s="19"/>
      <c r="B517" s="5"/>
      <c r="C517" s="5"/>
      <c r="D517" s="5"/>
      <c r="E517" s="16" t="s">
        <v>156</v>
      </c>
      <c r="F517" s="16"/>
      <c r="G517" s="16"/>
      <c r="H517" s="3"/>
      <c r="I517" s="31"/>
    </row>
    <row r="518" spans="1:9">
      <c r="A518" s="19"/>
      <c r="B518" s="5"/>
      <c r="C518" s="5"/>
      <c r="D518" s="5"/>
      <c r="E518" s="16" t="s">
        <v>158</v>
      </c>
      <c r="F518" s="16"/>
      <c r="G518" s="16"/>
      <c r="H518" s="3"/>
      <c r="I518" s="31"/>
    </row>
    <row r="519" spans="1:9">
      <c r="A519" s="19"/>
      <c r="B519" s="5"/>
      <c r="C519" s="5"/>
      <c r="D519" s="5"/>
      <c r="E519" s="16" t="s">
        <v>159</v>
      </c>
      <c r="F519" s="16"/>
      <c r="G519" s="16"/>
      <c r="H519" s="3"/>
      <c r="I519" s="31"/>
    </row>
    <row r="520" spans="1:9">
      <c r="A520" s="19"/>
      <c r="B520" s="5"/>
      <c r="C520" s="5"/>
      <c r="D520" s="5"/>
      <c r="E520" s="16" t="s">
        <v>160</v>
      </c>
      <c r="F520" s="16"/>
      <c r="G520" s="16"/>
      <c r="H520" s="3"/>
      <c r="I520" s="31"/>
    </row>
    <row r="521" spans="1:9">
      <c r="A521" s="19"/>
      <c r="B521" s="5"/>
      <c r="C521" s="5"/>
      <c r="D521" s="5"/>
      <c r="E521" s="16" t="s">
        <v>161</v>
      </c>
      <c r="F521" s="16"/>
      <c r="G521" s="16"/>
      <c r="H521" s="3"/>
      <c r="I521" s="31"/>
    </row>
    <row r="522" spans="1:9">
      <c r="A522" s="19"/>
      <c r="B522" s="5"/>
      <c r="C522" s="5"/>
      <c r="D522" s="5"/>
      <c r="E522" s="8" t="s">
        <v>127</v>
      </c>
      <c r="F522" s="8"/>
      <c r="G522" s="8"/>
      <c r="H522" s="3"/>
      <c r="I522" s="31"/>
    </row>
    <row r="523" spans="1:9">
      <c r="A523" s="19"/>
      <c r="B523" s="5"/>
      <c r="C523" s="5"/>
      <c r="D523" s="5"/>
      <c r="E523" s="8" t="s">
        <v>128</v>
      </c>
      <c r="F523" s="8"/>
      <c r="G523" s="8"/>
      <c r="H523" s="3"/>
      <c r="I523" s="31"/>
    </row>
    <row r="524" spans="1:9">
      <c r="A524" s="19"/>
      <c r="B524" s="5"/>
      <c r="C524" s="5"/>
      <c r="D524" s="5"/>
      <c r="E524" s="8" t="s">
        <v>129</v>
      </c>
      <c r="F524" s="8"/>
      <c r="G524" s="8"/>
      <c r="H524" s="3"/>
      <c r="I524" s="31"/>
    </row>
    <row r="525" spans="1:9">
      <c r="A525" s="19"/>
      <c r="B525" s="5"/>
      <c r="C525" s="5"/>
      <c r="D525" s="5"/>
      <c r="E525" s="8" t="s">
        <v>157</v>
      </c>
      <c r="F525" s="8"/>
      <c r="G525" s="8"/>
      <c r="H525" s="3"/>
      <c r="I525" s="31"/>
    </row>
    <row r="526" spans="1:9">
      <c r="A526" s="19">
        <v>2</v>
      </c>
      <c r="B526" s="5">
        <v>2</v>
      </c>
      <c r="C526" s="5">
        <v>12</v>
      </c>
      <c r="D526" s="5">
        <v>3</v>
      </c>
      <c r="E526" s="8" t="s">
        <v>114</v>
      </c>
      <c r="F526" s="8"/>
      <c r="G526" s="8"/>
      <c r="H526" s="3"/>
      <c r="I526" s="31"/>
    </row>
    <row r="527" spans="1:9">
      <c r="A527" s="19"/>
      <c r="B527" s="5"/>
      <c r="C527" s="5"/>
      <c r="D527" s="5"/>
      <c r="E527" s="16" t="s">
        <v>162</v>
      </c>
      <c r="F527" s="16"/>
      <c r="G527" s="16"/>
      <c r="H527" s="3"/>
      <c r="I527" s="31"/>
    </row>
    <row r="528" spans="1:9">
      <c r="A528" s="19"/>
      <c r="B528" s="5"/>
      <c r="C528" s="5"/>
      <c r="D528" s="5"/>
      <c r="E528" s="16" t="s">
        <v>163</v>
      </c>
      <c r="F528" s="16"/>
      <c r="G528" s="16"/>
      <c r="H528" s="3"/>
      <c r="I528" s="31"/>
    </row>
    <row r="529" spans="1:9">
      <c r="A529" s="19"/>
      <c r="B529" s="5"/>
      <c r="C529" s="5"/>
      <c r="D529" s="5"/>
      <c r="E529" s="16" t="s">
        <v>164</v>
      </c>
      <c r="F529" s="16"/>
      <c r="G529" s="16"/>
      <c r="H529" s="3"/>
      <c r="I529" s="31"/>
    </row>
    <row r="530" spans="1:9">
      <c r="A530" s="19"/>
      <c r="B530" s="5"/>
      <c r="C530" s="5"/>
      <c r="D530" s="5"/>
      <c r="E530" s="16" t="s">
        <v>165</v>
      </c>
      <c r="F530" s="16"/>
      <c r="G530" s="16"/>
      <c r="H530" s="3"/>
      <c r="I530" s="31"/>
    </row>
    <row r="531" spans="1:9">
      <c r="A531" s="19"/>
      <c r="B531" s="5"/>
      <c r="C531" s="5"/>
      <c r="D531" s="5"/>
      <c r="E531" s="16" t="s">
        <v>44</v>
      </c>
      <c r="F531" s="16"/>
      <c r="G531" s="16"/>
      <c r="H531" s="3"/>
      <c r="I531" s="31"/>
    </row>
    <row r="532" spans="1:9">
      <c r="A532" s="19"/>
      <c r="B532" s="5"/>
      <c r="C532" s="5"/>
      <c r="D532" s="5"/>
      <c r="E532" s="8"/>
      <c r="F532" s="8"/>
      <c r="G532" s="8"/>
      <c r="H532" s="3"/>
      <c r="I532" s="31"/>
    </row>
    <row r="533" spans="1:9">
      <c r="A533" s="19">
        <v>2</v>
      </c>
      <c r="B533" s="5">
        <v>2</v>
      </c>
      <c r="C533" s="5">
        <v>13</v>
      </c>
      <c r="D533" s="5"/>
      <c r="E533" s="14" t="s">
        <v>187</v>
      </c>
      <c r="F533" s="14"/>
      <c r="G533" s="14"/>
      <c r="H533" s="3"/>
      <c r="I533" s="31"/>
    </row>
    <row r="534" spans="1:9">
      <c r="A534" s="19">
        <v>2</v>
      </c>
      <c r="B534" s="5">
        <v>2</v>
      </c>
      <c r="C534" s="5">
        <v>13</v>
      </c>
      <c r="D534" s="5">
        <v>2</v>
      </c>
      <c r="E534" s="8" t="s">
        <v>82</v>
      </c>
      <c r="F534" s="8"/>
      <c r="G534" s="8"/>
      <c r="H534" s="3"/>
      <c r="I534" s="31"/>
    </row>
    <row r="535" spans="1:9">
      <c r="A535" s="19"/>
      <c r="B535" s="5"/>
      <c r="C535" s="5"/>
      <c r="D535" s="5"/>
      <c r="E535" s="17" t="s">
        <v>155</v>
      </c>
      <c r="F535" s="17"/>
      <c r="G535" s="17"/>
      <c r="H535" s="3"/>
      <c r="I535" s="31"/>
    </row>
    <row r="536" spans="1:9">
      <c r="A536" s="19"/>
      <c r="B536" s="5"/>
      <c r="C536" s="5"/>
      <c r="D536" s="5"/>
      <c r="E536" s="16" t="s">
        <v>124</v>
      </c>
      <c r="F536" s="16"/>
      <c r="G536" s="16"/>
      <c r="H536" s="3"/>
      <c r="I536" s="31"/>
    </row>
    <row r="537" spans="1:9">
      <c r="A537" s="19"/>
      <c r="B537" s="5"/>
      <c r="C537" s="5"/>
      <c r="D537" s="5"/>
      <c r="E537" s="16" t="s">
        <v>125</v>
      </c>
      <c r="F537" s="16"/>
      <c r="G537" s="16"/>
      <c r="H537" s="3"/>
      <c r="I537" s="31"/>
    </row>
    <row r="538" spans="1:9">
      <c r="A538" s="19"/>
      <c r="B538" s="5"/>
      <c r="C538" s="5"/>
      <c r="D538" s="5"/>
      <c r="E538" s="16" t="s">
        <v>126</v>
      </c>
      <c r="F538" s="16"/>
      <c r="G538" s="16"/>
      <c r="H538" s="3"/>
      <c r="I538" s="31"/>
    </row>
    <row r="539" spans="1:9">
      <c r="A539" s="19"/>
      <c r="B539" s="5"/>
      <c r="C539" s="5"/>
      <c r="D539" s="5"/>
      <c r="E539" s="16" t="s">
        <v>156</v>
      </c>
      <c r="F539" s="16"/>
      <c r="G539" s="16"/>
      <c r="H539" s="3"/>
      <c r="I539" s="31"/>
    </row>
    <row r="540" spans="1:9">
      <c r="A540" s="19"/>
      <c r="B540" s="5"/>
      <c r="C540" s="5"/>
      <c r="D540" s="5"/>
      <c r="E540" s="16" t="s">
        <v>158</v>
      </c>
      <c r="F540" s="16"/>
      <c r="G540" s="16"/>
      <c r="H540" s="3"/>
      <c r="I540" s="31"/>
    </row>
    <row r="541" spans="1:9">
      <c r="A541" s="19"/>
      <c r="B541" s="5"/>
      <c r="C541" s="5"/>
      <c r="D541" s="5"/>
      <c r="E541" s="16" t="s">
        <v>159</v>
      </c>
      <c r="F541" s="16"/>
      <c r="G541" s="16"/>
      <c r="H541" s="3"/>
      <c r="I541" s="31"/>
    </row>
    <row r="542" spans="1:9">
      <c r="A542" s="19"/>
      <c r="B542" s="5"/>
      <c r="C542" s="5"/>
      <c r="D542" s="5"/>
      <c r="E542" s="16" t="s">
        <v>160</v>
      </c>
      <c r="F542" s="16"/>
      <c r="G542" s="16"/>
      <c r="H542" s="3"/>
      <c r="I542" s="31"/>
    </row>
    <row r="543" spans="1:9">
      <c r="A543" s="19"/>
      <c r="B543" s="5"/>
      <c r="C543" s="5"/>
      <c r="D543" s="5"/>
      <c r="E543" s="16" t="s">
        <v>161</v>
      </c>
      <c r="F543" s="16"/>
      <c r="G543" s="16"/>
      <c r="H543" s="3"/>
      <c r="I543" s="31"/>
    </row>
    <row r="544" spans="1:9">
      <c r="A544" s="19"/>
      <c r="B544" s="5"/>
      <c r="C544" s="5"/>
      <c r="D544" s="5"/>
      <c r="E544" s="8" t="s">
        <v>127</v>
      </c>
      <c r="F544" s="8"/>
      <c r="G544" s="8"/>
      <c r="H544" s="3"/>
      <c r="I544" s="31"/>
    </row>
    <row r="545" spans="1:9">
      <c r="A545" s="19"/>
      <c r="B545" s="5"/>
      <c r="C545" s="5"/>
      <c r="D545" s="5"/>
      <c r="E545" s="8" t="s">
        <v>128</v>
      </c>
      <c r="F545" s="8"/>
      <c r="G545" s="8"/>
      <c r="H545" s="3"/>
      <c r="I545" s="31"/>
    </row>
    <row r="546" spans="1:9">
      <c r="A546" s="19"/>
      <c r="B546" s="5"/>
      <c r="C546" s="5"/>
      <c r="D546" s="5"/>
      <c r="E546" s="8" t="s">
        <v>129</v>
      </c>
      <c r="F546" s="8"/>
      <c r="G546" s="8"/>
      <c r="H546" s="3"/>
      <c r="I546" s="31"/>
    </row>
    <row r="547" spans="1:9">
      <c r="A547" s="19"/>
      <c r="B547" s="5"/>
      <c r="C547" s="5"/>
      <c r="D547" s="5"/>
      <c r="E547" s="8" t="s">
        <v>157</v>
      </c>
      <c r="F547" s="8"/>
      <c r="G547" s="8"/>
      <c r="H547" s="3"/>
      <c r="I547" s="31"/>
    </row>
    <row r="548" spans="1:9">
      <c r="A548" s="19">
        <v>2</v>
      </c>
      <c r="B548" s="5">
        <v>2</v>
      </c>
      <c r="C548" s="5">
        <v>13</v>
      </c>
      <c r="D548" s="5">
        <v>3</v>
      </c>
      <c r="E548" s="8" t="s">
        <v>114</v>
      </c>
      <c r="F548" s="8"/>
      <c r="G548" s="8"/>
      <c r="H548" s="3"/>
      <c r="I548" s="31"/>
    </row>
    <row r="549" spans="1:9">
      <c r="A549" s="19"/>
      <c r="B549" s="5"/>
      <c r="C549" s="5"/>
      <c r="D549" s="5"/>
      <c r="E549" s="16" t="s">
        <v>162</v>
      </c>
      <c r="F549" s="16"/>
      <c r="G549" s="16"/>
      <c r="H549" s="3"/>
      <c r="I549" s="31"/>
    </row>
    <row r="550" spans="1:9">
      <c r="A550" s="19"/>
      <c r="B550" s="5"/>
      <c r="C550" s="5"/>
      <c r="D550" s="5"/>
      <c r="E550" s="16" t="s">
        <v>163</v>
      </c>
      <c r="F550" s="16"/>
      <c r="G550" s="16"/>
      <c r="H550" s="3"/>
      <c r="I550" s="31"/>
    </row>
    <row r="551" spans="1:9">
      <c r="A551" s="19"/>
      <c r="B551" s="5"/>
      <c r="C551" s="5"/>
      <c r="D551" s="5"/>
      <c r="E551" s="16" t="s">
        <v>164</v>
      </c>
      <c r="F551" s="16"/>
      <c r="G551" s="16"/>
      <c r="H551" s="3"/>
      <c r="I551" s="31"/>
    </row>
    <row r="552" spans="1:9">
      <c r="A552" s="19"/>
      <c r="B552" s="5"/>
      <c r="C552" s="5"/>
      <c r="D552" s="5"/>
      <c r="E552" s="16" t="s">
        <v>165</v>
      </c>
      <c r="F552" s="16"/>
      <c r="G552" s="16"/>
      <c r="H552" s="3"/>
      <c r="I552" s="31"/>
    </row>
    <row r="553" spans="1:9">
      <c r="A553" s="19"/>
      <c r="B553" s="5"/>
      <c r="C553" s="5"/>
      <c r="D553" s="5"/>
      <c r="E553" s="16" t="s">
        <v>44</v>
      </c>
      <c r="F553" s="16"/>
      <c r="G553" s="16"/>
      <c r="H553" s="3"/>
      <c r="I553" s="31"/>
    </row>
    <row r="554" spans="1:9">
      <c r="A554" s="19"/>
      <c r="B554" s="5"/>
      <c r="C554" s="5"/>
      <c r="D554" s="5"/>
      <c r="E554" s="8"/>
      <c r="F554" s="8"/>
      <c r="G554" s="8"/>
      <c r="H554" s="3"/>
      <c r="I554" s="31"/>
    </row>
    <row r="555" spans="1:9">
      <c r="A555" s="19">
        <v>2</v>
      </c>
      <c r="B555" s="5">
        <v>2</v>
      </c>
      <c r="C555" s="5">
        <v>14</v>
      </c>
      <c r="D555" s="5"/>
      <c r="E555" s="14" t="s">
        <v>188</v>
      </c>
      <c r="F555" s="14"/>
      <c r="G555" s="14"/>
      <c r="H555" s="3"/>
      <c r="I555" s="31"/>
    </row>
    <row r="556" spans="1:9">
      <c r="A556" s="19">
        <v>2</v>
      </c>
      <c r="B556" s="5">
        <v>2</v>
      </c>
      <c r="C556" s="5">
        <v>14</v>
      </c>
      <c r="D556" s="5">
        <v>2</v>
      </c>
      <c r="E556" s="8" t="s">
        <v>82</v>
      </c>
      <c r="F556" s="8"/>
      <c r="G556" s="8"/>
      <c r="H556" s="3"/>
      <c r="I556" s="31"/>
    </row>
    <row r="557" spans="1:9">
      <c r="A557" s="19"/>
      <c r="B557" s="5"/>
      <c r="C557" s="5"/>
      <c r="D557" s="5"/>
      <c r="E557" s="17" t="s">
        <v>155</v>
      </c>
      <c r="F557" s="17"/>
      <c r="G557" s="17"/>
      <c r="H557" s="3"/>
      <c r="I557" s="31"/>
    </row>
    <row r="558" spans="1:9">
      <c r="A558" s="19"/>
      <c r="B558" s="5"/>
      <c r="C558" s="5"/>
      <c r="D558" s="5"/>
      <c r="E558" s="16" t="s">
        <v>124</v>
      </c>
      <c r="F558" s="16"/>
      <c r="G558" s="16"/>
      <c r="H558" s="3"/>
      <c r="I558" s="31"/>
    </row>
    <row r="559" spans="1:9">
      <c r="A559" s="19"/>
      <c r="B559" s="5"/>
      <c r="C559" s="5"/>
      <c r="D559" s="5"/>
      <c r="E559" s="16" t="s">
        <v>125</v>
      </c>
      <c r="F559" s="16"/>
      <c r="G559" s="16"/>
      <c r="H559" s="3"/>
      <c r="I559" s="31"/>
    </row>
    <row r="560" spans="1:9">
      <c r="A560" s="19"/>
      <c r="B560" s="5"/>
      <c r="C560" s="5"/>
      <c r="D560" s="5"/>
      <c r="E560" s="16" t="s">
        <v>126</v>
      </c>
      <c r="F560" s="16"/>
      <c r="G560" s="16"/>
      <c r="H560" s="3"/>
      <c r="I560" s="31"/>
    </row>
    <row r="561" spans="1:9">
      <c r="A561" s="19"/>
      <c r="B561" s="5"/>
      <c r="C561" s="5"/>
      <c r="D561" s="5"/>
      <c r="E561" s="16" t="s">
        <v>156</v>
      </c>
      <c r="F561" s="16"/>
      <c r="G561" s="16"/>
      <c r="H561" s="3"/>
      <c r="I561" s="31"/>
    </row>
    <row r="562" spans="1:9">
      <c r="A562" s="19"/>
      <c r="B562" s="5"/>
      <c r="C562" s="5"/>
      <c r="D562" s="5"/>
      <c r="E562" s="16" t="s">
        <v>158</v>
      </c>
      <c r="F562" s="16"/>
      <c r="G562" s="16"/>
      <c r="H562" s="3"/>
      <c r="I562" s="31"/>
    </row>
    <row r="563" spans="1:9">
      <c r="A563" s="19"/>
      <c r="B563" s="5"/>
      <c r="C563" s="5"/>
      <c r="D563" s="5"/>
      <c r="E563" s="16" t="s">
        <v>159</v>
      </c>
      <c r="F563" s="16"/>
      <c r="G563" s="16"/>
      <c r="H563" s="3"/>
      <c r="I563" s="31"/>
    </row>
    <row r="564" spans="1:9">
      <c r="A564" s="19"/>
      <c r="B564" s="5"/>
      <c r="C564" s="5"/>
      <c r="D564" s="5"/>
      <c r="E564" s="16" t="s">
        <v>160</v>
      </c>
      <c r="F564" s="16"/>
      <c r="G564" s="16"/>
      <c r="H564" s="3"/>
      <c r="I564" s="31"/>
    </row>
    <row r="565" spans="1:9">
      <c r="A565" s="19"/>
      <c r="B565" s="5"/>
      <c r="C565" s="5"/>
      <c r="D565" s="5"/>
      <c r="E565" s="16" t="s">
        <v>161</v>
      </c>
      <c r="F565" s="16"/>
      <c r="G565" s="16"/>
      <c r="H565" s="3"/>
      <c r="I565" s="31"/>
    </row>
    <row r="566" spans="1:9">
      <c r="A566" s="19"/>
      <c r="B566" s="5"/>
      <c r="C566" s="5"/>
      <c r="D566" s="5"/>
      <c r="E566" s="8" t="s">
        <v>127</v>
      </c>
      <c r="F566" s="8"/>
      <c r="G566" s="8"/>
      <c r="H566" s="3"/>
      <c r="I566" s="31"/>
    </row>
    <row r="567" spans="1:9">
      <c r="A567" s="19"/>
      <c r="B567" s="5"/>
      <c r="C567" s="5"/>
      <c r="D567" s="5"/>
      <c r="E567" s="8" t="s">
        <v>128</v>
      </c>
      <c r="F567" s="8"/>
      <c r="G567" s="8"/>
      <c r="H567" s="3"/>
      <c r="I567" s="31"/>
    </row>
    <row r="568" spans="1:9">
      <c r="A568" s="19"/>
      <c r="B568" s="5"/>
      <c r="C568" s="5"/>
      <c r="D568" s="5"/>
      <c r="E568" s="8" t="s">
        <v>129</v>
      </c>
      <c r="F568" s="8"/>
      <c r="G568" s="8"/>
      <c r="H568" s="3"/>
      <c r="I568" s="31"/>
    </row>
    <row r="569" spans="1:9">
      <c r="A569" s="19"/>
      <c r="B569" s="5"/>
      <c r="C569" s="5"/>
      <c r="D569" s="5"/>
      <c r="E569" s="8" t="s">
        <v>157</v>
      </c>
      <c r="F569" s="8"/>
      <c r="G569" s="8"/>
      <c r="H569" s="3"/>
      <c r="I569" s="31"/>
    </row>
    <row r="570" spans="1:9">
      <c r="A570" s="19">
        <v>2</v>
      </c>
      <c r="B570" s="5">
        <v>2</v>
      </c>
      <c r="C570" s="5">
        <v>14</v>
      </c>
      <c r="D570" s="5">
        <v>3</v>
      </c>
      <c r="E570" s="8" t="s">
        <v>114</v>
      </c>
      <c r="F570" s="8"/>
      <c r="G570" s="8"/>
      <c r="H570" s="3"/>
      <c r="I570" s="31"/>
    </row>
    <row r="571" spans="1:9">
      <c r="A571" s="19"/>
      <c r="B571" s="5"/>
      <c r="C571" s="5"/>
      <c r="D571" s="5"/>
      <c r="E571" s="16" t="s">
        <v>162</v>
      </c>
      <c r="F571" s="16"/>
      <c r="G571" s="16"/>
      <c r="H571" s="3"/>
      <c r="I571" s="31"/>
    </row>
    <row r="572" spans="1:9">
      <c r="A572" s="19"/>
      <c r="B572" s="5"/>
      <c r="C572" s="5"/>
      <c r="D572" s="5"/>
      <c r="E572" s="16" t="s">
        <v>163</v>
      </c>
      <c r="F572" s="16"/>
      <c r="G572" s="16"/>
      <c r="H572" s="3"/>
      <c r="I572" s="31"/>
    </row>
    <row r="573" spans="1:9">
      <c r="A573" s="19"/>
      <c r="B573" s="5"/>
      <c r="C573" s="5"/>
      <c r="D573" s="5"/>
      <c r="E573" s="16" t="s">
        <v>164</v>
      </c>
      <c r="F573" s="16"/>
      <c r="G573" s="16"/>
      <c r="H573" s="3"/>
      <c r="I573" s="31"/>
    </row>
    <row r="574" spans="1:9">
      <c r="A574" s="19"/>
      <c r="B574" s="5"/>
      <c r="C574" s="5"/>
      <c r="D574" s="5"/>
      <c r="E574" s="16" t="s">
        <v>165</v>
      </c>
      <c r="F574" s="16"/>
      <c r="G574" s="16"/>
      <c r="H574" s="3"/>
      <c r="I574" s="31"/>
    </row>
    <row r="575" spans="1:9">
      <c r="A575" s="19"/>
      <c r="B575" s="5"/>
      <c r="C575" s="5"/>
      <c r="D575" s="5"/>
      <c r="E575" s="16" t="s">
        <v>44</v>
      </c>
      <c r="F575" s="16"/>
      <c r="G575" s="16"/>
      <c r="H575" s="3"/>
      <c r="I575" s="31"/>
    </row>
    <row r="576" spans="1:9">
      <c r="A576" s="19"/>
      <c r="B576" s="5"/>
      <c r="C576" s="5"/>
      <c r="D576" s="5"/>
      <c r="E576" s="8"/>
      <c r="F576" s="8"/>
      <c r="G576" s="8"/>
      <c r="H576" s="3"/>
      <c r="I576" s="31"/>
    </row>
    <row r="577" spans="1:9" ht="19.5" customHeight="1">
      <c r="A577" s="19">
        <v>2</v>
      </c>
      <c r="B577" s="5">
        <v>2</v>
      </c>
      <c r="C577" s="5">
        <v>15</v>
      </c>
      <c r="D577" s="5"/>
      <c r="E577" s="8" t="s">
        <v>189</v>
      </c>
      <c r="F577" s="8"/>
      <c r="G577" s="8"/>
      <c r="H577" s="3"/>
      <c r="I577" s="31"/>
    </row>
    <row r="578" spans="1:9">
      <c r="A578" s="19">
        <v>2</v>
      </c>
      <c r="B578" s="5">
        <v>2</v>
      </c>
      <c r="C578" s="5">
        <v>15</v>
      </c>
      <c r="D578" s="5">
        <v>2</v>
      </c>
      <c r="E578" s="8" t="s">
        <v>82</v>
      </c>
      <c r="F578" s="8"/>
      <c r="G578" s="8"/>
      <c r="H578" s="3"/>
      <c r="I578" s="31"/>
    </row>
    <row r="579" spans="1:9">
      <c r="A579" s="19"/>
      <c r="B579" s="5"/>
      <c r="C579" s="5"/>
      <c r="D579" s="5"/>
      <c r="E579" s="17" t="s">
        <v>155</v>
      </c>
      <c r="F579" s="17"/>
      <c r="G579" s="17"/>
      <c r="H579" s="3"/>
      <c r="I579" s="31"/>
    </row>
    <row r="580" spans="1:9">
      <c r="A580" s="19"/>
      <c r="B580" s="5"/>
      <c r="C580" s="5"/>
      <c r="D580" s="5"/>
      <c r="E580" s="16" t="s">
        <v>124</v>
      </c>
      <c r="F580" s="16"/>
      <c r="G580" s="16"/>
      <c r="H580" s="3"/>
      <c r="I580" s="31"/>
    </row>
    <row r="581" spans="1:9">
      <c r="A581" s="19"/>
      <c r="B581" s="5"/>
      <c r="C581" s="5"/>
      <c r="D581" s="5"/>
      <c r="E581" s="16" t="s">
        <v>125</v>
      </c>
      <c r="F581" s="16"/>
      <c r="G581" s="16"/>
      <c r="H581" s="3"/>
      <c r="I581" s="31"/>
    </row>
    <row r="582" spans="1:9">
      <c r="A582" s="19"/>
      <c r="B582" s="5"/>
      <c r="C582" s="5"/>
      <c r="D582" s="5"/>
      <c r="E582" s="16" t="s">
        <v>126</v>
      </c>
      <c r="F582" s="16"/>
      <c r="G582" s="16"/>
      <c r="H582" s="3"/>
      <c r="I582" s="31"/>
    </row>
    <row r="583" spans="1:9">
      <c r="A583" s="19"/>
      <c r="B583" s="5"/>
      <c r="C583" s="5"/>
      <c r="D583" s="5"/>
      <c r="E583" s="16" t="s">
        <v>156</v>
      </c>
      <c r="F583" s="16"/>
      <c r="G583" s="16"/>
      <c r="H583" s="3"/>
      <c r="I583" s="31"/>
    </row>
    <row r="584" spans="1:9">
      <c r="A584" s="19"/>
      <c r="B584" s="5"/>
      <c r="C584" s="5"/>
      <c r="D584" s="5"/>
      <c r="E584" s="16" t="s">
        <v>158</v>
      </c>
      <c r="F584" s="16"/>
      <c r="G584" s="16"/>
      <c r="H584" s="3"/>
      <c r="I584" s="31"/>
    </row>
    <row r="585" spans="1:9">
      <c r="A585" s="19"/>
      <c r="B585" s="5"/>
      <c r="C585" s="5"/>
      <c r="D585" s="5"/>
      <c r="E585" s="16" t="s">
        <v>159</v>
      </c>
      <c r="F585" s="16"/>
      <c r="G585" s="16"/>
      <c r="H585" s="3"/>
      <c r="I585" s="31"/>
    </row>
    <row r="586" spans="1:9">
      <c r="A586" s="19"/>
      <c r="B586" s="5"/>
      <c r="C586" s="5"/>
      <c r="D586" s="5"/>
      <c r="E586" s="16" t="s">
        <v>160</v>
      </c>
      <c r="F586" s="16"/>
      <c r="G586" s="16"/>
      <c r="H586" s="3"/>
      <c r="I586" s="31"/>
    </row>
    <row r="587" spans="1:9">
      <c r="A587" s="19"/>
      <c r="B587" s="5"/>
      <c r="C587" s="5"/>
      <c r="D587" s="5"/>
      <c r="E587" s="16" t="s">
        <v>161</v>
      </c>
      <c r="F587" s="16"/>
      <c r="G587" s="16"/>
      <c r="H587" s="3"/>
      <c r="I587" s="31"/>
    </row>
    <row r="588" spans="1:9">
      <c r="A588" s="19"/>
      <c r="B588" s="5"/>
      <c r="C588" s="5"/>
      <c r="D588" s="5"/>
      <c r="E588" s="8" t="s">
        <v>127</v>
      </c>
      <c r="F588" s="8"/>
      <c r="G588" s="8"/>
      <c r="H588" s="3"/>
      <c r="I588" s="31"/>
    </row>
    <row r="589" spans="1:9">
      <c r="A589" s="19"/>
      <c r="B589" s="5"/>
      <c r="C589" s="5"/>
      <c r="D589" s="5"/>
      <c r="E589" s="8" t="s">
        <v>128</v>
      </c>
      <c r="F589" s="8"/>
      <c r="G589" s="8"/>
      <c r="H589" s="3"/>
      <c r="I589" s="31"/>
    </row>
    <row r="590" spans="1:9">
      <c r="A590" s="19"/>
      <c r="B590" s="5"/>
      <c r="C590" s="5"/>
      <c r="D590" s="5"/>
      <c r="E590" s="8" t="s">
        <v>129</v>
      </c>
      <c r="F590" s="8"/>
      <c r="G590" s="8"/>
      <c r="H590" s="3"/>
      <c r="I590" s="31"/>
    </row>
    <row r="591" spans="1:9">
      <c r="A591" s="19"/>
      <c r="B591" s="5"/>
      <c r="C591" s="5"/>
      <c r="D591" s="5"/>
      <c r="E591" s="8" t="s">
        <v>157</v>
      </c>
      <c r="F591" s="8"/>
      <c r="G591" s="8"/>
      <c r="H591" s="3"/>
      <c r="I591" s="31"/>
    </row>
    <row r="592" spans="1:9">
      <c r="A592" s="19">
        <v>2</v>
      </c>
      <c r="B592" s="5">
        <v>2</v>
      </c>
      <c r="C592" s="5">
        <v>15</v>
      </c>
      <c r="D592" s="5">
        <v>3</v>
      </c>
      <c r="E592" s="8" t="s">
        <v>114</v>
      </c>
      <c r="F592" s="8"/>
      <c r="G592" s="8"/>
      <c r="H592" s="3"/>
      <c r="I592" s="31"/>
    </row>
    <row r="593" spans="1:9">
      <c r="A593" s="19"/>
      <c r="B593" s="5"/>
      <c r="C593" s="5"/>
      <c r="D593" s="5"/>
      <c r="E593" s="16" t="s">
        <v>162</v>
      </c>
      <c r="F593" s="16"/>
      <c r="G593" s="16"/>
      <c r="H593" s="3"/>
      <c r="I593" s="31"/>
    </row>
    <row r="594" spans="1:9">
      <c r="A594" s="19"/>
      <c r="B594" s="5"/>
      <c r="C594" s="5"/>
      <c r="D594" s="5"/>
      <c r="E594" s="16" t="s">
        <v>163</v>
      </c>
      <c r="F594" s="16"/>
      <c r="G594" s="16"/>
      <c r="H594" s="3"/>
      <c r="I594" s="31"/>
    </row>
    <row r="595" spans="1:9">
      <c r="A595" s="19"/>
      <c r="B595" s="5"/>
      <c r="C595" s="5"/>
      <c r="D595" s="5"/>
      <c r="E595" s="16" t="s">
        <v>164</v>
      </c>
      <c r="F595" s="16"/>
      <c r="G595" s="16"/>
      <c r="H595" s="3"/>
      <c r="I595" s="31"/>
    </row>
    <row r="596" spans="1:9">
      <c r="A596" s="19"/>
      <c r="B596" s="5"/>
      <c r="C596" s="5"/>
      <c r="D596" s="5"/>
      <c r="E596" s="16" t="s">
        <v>165</v>
      </c>
      <c r="F596" s="16"/>
      <c r="G596" s="16"/>
      <c r="H596" s="3"/>
      <c r="I596" s="31"/>
    </row>
    <row r="597" spans="1:9">
      <c r="A597" s="19"/>
      <c r="B597" s="5"/>
      <c r="C597" s="5"/>
      <c r="D597" s="5"/>
      <c r="E597" s="16" t="s">
        <v>44</v>
      </c>
      <c r="F597" s="16"/>
      <c r="G597" s="16"/>
      <c r="H597" s="3"/>
      <c r="I597" s="31"/>
    </row>
    <row r="598" spans="1:9">
      <c r="A598" s="19"/>
      <c r="B598" s="5"/>
      <c r="C598" s="5"/>
      <c r="D598" s="5"/>
      <c r="E598" s="8"/>
      <c r="F598" s="8"/>
      <c r="G598" s="8"/>
      <c r="H598" s="3"/>
      <c r="I598" s="31"/>
    </row>
    <row r="599" spans="1:9">
      <c r="A599" s="19">
        <v>2</v>
      </c>
      <c r="B599" s="5">
        <v>2</v>
      </c>
      <c r="C599" s="5">
        <v>16</v>
      </c>
      <c r="D599" s="5"/>
      <c r="E599" s="14" t="s">
        <v>190</v>
      </c>
      <c r="F599" s="14"/>
      <c r="G599" s="14"/>
      <c r="H599" s="3"/>
      <c r="I599" s="31"/>
    </row>
    <row r="600" spans="1:9">
      <c r="A600" s="19">
        <v>2</v>
      </c>
      <c r="B600" s="5">
        <v>2</v>
      </c>
      <c r="C600" s="5">
        <v>16</v>
      </c>
      <c r="D600" s="5">
        <v>2</v>
      </c>
      <c r="E600" s="8" t="s">
        <v>82</v>
      </c>
      <c r="F600" s="8"/>
      <c r="G600" s="8"/>
      <c r="H600" s="3"/>
      <c r="I600" s="31"/>
    </row>
    <row r="601" spans="1:9">
      <c r="A601" s="19"/>
      <c r="B601" s="5"/>
      <c r="C601" s="5"/>
      <c r="D601" s="5"/>
      <c r="E601" s="17" t="s">
        <v>155</v>
      </c>
      <c r="F601" s="17"/>
      <c r="G601" s="17"/>
      <c r="H601" s="3"/>
      <c r="I601" s="31"/>
    </row>
    <row r="602" spans="1:9">
      <c r="A602" s="19"/>
      <c r="B602" s="5"/>
      <c r="C602" s="5"/>
      <c r="D602" s="5"/>
      <c r="E602" s="16" t="s">
        <v>124</v>
      </c>
      <c r="F602" s="16"/>
      <c r="G602" s="16"/>
      <c r="H602" s="3"/>
      <c r="I602" s="31"/>
    </row>
    <row r="603" spans="1:9">
      <c r="A603" s="19"/>
      <c r="B603" s="5"/>
      <c r="C603" s="5"/>
      <c r="D603" s="5"/>
      <c r="E603" s="16" t="s">
        <v>125</v>
      </c>
      <c r="F603" s="16"/>
      <c r="G603" s="16"/>
      <c r="H603" s="3"/>
      <c r="I603" s="31"/>
    </row>
    <row r="604" spans="1:9">
      <c r="A604" s="19"/>
      <c r="B604" s="5"/>
      <c r="C604" s="5"/>
      <c r="D604" s="5"/>
      <c r="E604" s="16" t="s">
        <v>126</v>
      </c>
      <c r="F604" s="16"/>
      <c r="G604" s="16"/>
      <c r="H604" s="3"/>
      <c r="I604" s="31"/>
    </row>
    <row r="605" spans="1:9">
      <c r="A605" s="19"/>
      <c r="B605" s="5"/>
      <c r="C605" s="5"/>
      <c r="D605" s="5"/>
      <c r="E605" s="8" t="s">
        <v>127</v>
      </c>
      <c r="F605" s="8"/>
      <c r="G605" s="8"/>
      <c r="H605" s="3"/>
      <c r="I605" s="31"/>
    </row>
    <row r="606" spans="1:9">
      <c r="A606" s="19">
        <v>2</v>
      </c>
      <c r="B606" s="5">
        <v>2</v>
      </c>
      <c r="C606" s="5">
        <v>16</v>
      </c>
      <c r="D606" s="5">
        <v>3</v>
      </c>
      <c r="E606" s="8" t="s">
        <v>114</v>
      </c>
      <c r="F606" s="8"/>
      <c r="G606" s="8"/>
      <c r="H606" s="3"/>
      <c r="I606" s="31"/>
    </row>
    <row r="607" spans="1:9">
      <c r="A607" s="19"/>
      <c r="B607" s="5"/>
      <c r="C607" s="5"/>
      <c r="D607" s="5"/>
      <c r="E607" s="8" t="s">
        <v>191</v>
      </c>
      <c r="F607" s="8"/>
      <c r="G607" s="8"/>
      <c r="H607" s="3"/>
      <c r="I607" s="31"/>
    </row>
    <row r="608" spans="1:9">
      <c r="A608" s="19"/>
      <c r="B608" s="5"/>
      <c r="C608" s="5"/>
      <c r="D608" s="5"/>
      <c r="E608" s="8" t="s">
        <v>179</v>
      </c>
      <c r="F608" s="8"/>
      <c r="G608" s="8"/>
      <c r="H608" s="3"/>
      <c r="I608" s="31"/>
    </row>
    <row r="609" spans="1:9">
      <c r="A609" s="19"/>
      <c r="B609" s="5"/>
      <c r="C609" s="5"/>
      <c r="D609" s="5"/>
      <c r="E609" s="8"/>
      <c r="F609" s="8"/>
      <c r="G609" s="8"/>
      <c r="H609" s="3"/>
      <c r="I609" s="31"/>
    </row>
    <row r="610" spans="1:9">
      <c r="A610" s="19">
        <v>2</v>
      </c>
      <c r="B610" s="5">
        <v>2</v>
      </c>
      <c r="C610" s="5">
        <v>17</v>
      </c>
      <c r="D610" s="5"/>
      <c r="E610" s="14" t="s">
        <v>192</v>
      </c>
      <c r="F610" s="14"/>
      <c r="G610" s="14"/>
      <c r="H610" s="3"/>
      <c r="I610" s="31"/>
    </row>
    <row r="611" spans="1:9">
      <c r="A611" s="19">
        <v>2</v>
      </c>
      <c r="B611" s="5">
        <v>2</v>
      </c>
      <c r="C611" s="5">
        <v>17</v>
      </c>
      <c r="D611" s="5">
        <v>2</v>
      </c>
      <c r="E611" s="8" t="s">
        <v>82</v>
      </c>
      <c r="F611" s="8"/>
      <c r="G611" s="8"/>
      <c r="H611" s="3"/>
      <c r="I611" s="31"/>
    </row>
    <row r="612" spans="1:9">
      <c r="A612" s="19"/>
      <c r="B612" s="5"/>
      <c r="C612" s="5"/>
      <c r="D612" s="5"/>
      <c r="E612" s="17" t="s">
        <v>155</v>
      </c>
      <c r="F612" s="17"/>
      <c r="G612" s="17"/>
      <c r="H612" s="3"/>
      <c r="I612" s="31"/>
    </row>
    <row r="613" spans="1:9">
      <c r="A613" s="19"/>
      <c r="B613" s="5"/>
      <c r="C613" s="5"/>
      <c r="D613" s="5"/>
      <c r="E613" s="16" t="s">
        <v>124</v>
      </c>
      <c r="F613" s="16"/>
      <c r="G613" s="16"/>
      <c r="H613" s="3"/>
      <c r="I613" s="31"/>
    </row>
    <row r="614" spans="1:9">
      <c r="A614" s="19"/>
      <c r="B614" s="5"/>
      <c r="C614" s="5"/>
      <c r="D614" s="5"/>
      <c r="E614" s="16" t="s">
        <v>125</v>
      </c>
      <c r="F614" s="16"/>
      <c r="G614" s="16"/>
      <c r="H614" s="3"/>
      <c r="I614" s="31"/>
    </row>
    <row r="615" spans="1:9">
      <c r="A615" s="19"/>
      <c r="B615" s="5"/>
      <c r="C615" s="5"/>
      <c r="D615" s="5"/>
      <c r="E615" s="16" t="s">
        <v>126</v>
      </c>
      <c r="F615" s="16"/>
      <c r="G615" s="16"/>
      <c r="H615" s="3"/>
      <c r="I615" s="31"/>
    </row>
    <row r="616" spans="1:9">
      <c r="A616" s="19"/>
      <c r="B616" s="5"/>
      <c r="C616" s="5"/>
      <c r="D616" s="5"/>
      <c r="E616" s="16" t="s">
        <v>156</v>
      </c>
      <c r="F616" s="16"/>
      <c r="G616" s="16"/>
      <c r="H616" s="3"/>
      <c r="I616" s="31"/>
    </row>
    <row r="617" spans="1:9">
      <c r="A617" s="19"/>
      <c r="B617" s="5"/>
      <c r="C617" s="5"/>
      <c r="D617" s="5"/>
      <c r="E617" s="16" t="s">
        <v>158</v>
      </c>
      <c r="F617" s="16"/>
      <c r="G617" s="16"/>
      <c r="H617" s="3"/>
      <c r="I617" s="31"/>
    </row>
    <row r="618" spans="1:9">
      <c r="A618" s="19"/>
      <c r="B618" s="5"/>
      <c r="C618" s="5"/>
      <c r="D618" s="5"/>
      <c r="E618" s="16" t="s">
        <v>159</v>
      </c>
      <c r="F618" s="16"/>
      <c r="G618" s="16"/>
      <c r="H618" s="3"/>
      <c r="I618" s="31"/>
    </row>
    <row r="619" spans="1:9">
      <c r="A619" s="19"/>
      <c r="B619" s="5"/>
      <c r="C619" s="5"/>
      <c r="D619" s="5"/>
      <c r="E619" s="16" t="s">
        <v>160</v>
      </c>
      <c r="F619" s="16"/>
      <c r="G619" s="16"/>
      <c r="H619" s="3"/>
      <c r="I619" s="31"/>
    </row>
    <row r="620" spans="1:9">
      <c r="A620" s="19"/>
      <c r="B620" s="5"/>
      <c r="C620" s="5"/>
      <c r="D620" s="5"/>
      <c r="E620" s="16" t="s">
        <v>161</v>
      </c>
      <c r="F620" s="16"/>
      <c r="G620" s="16"/>
      <c r="H620" s="3"/>
      <c r="I620" s="31"/>
    </row>
    <row r="621" spans="1:9">
      <c r="A621" s="19"/>
      <c r="B621" s="5"/>
      <c r="C621" s="5"/>
      <c r="D621" s="5"/>
      <c r="E621" s="16" t="s">
        <v>193</v>
      </c>
      <c r="F621" s="16"/>
      <c r="G621" s="16"/>
      <c r="H621" s="3"/>
      <c r="I621" s="31"/>
    </row>
    <row r="622" spans="1:9">
      <c r="A622" s="19"/>
      <c r="B622" s="5"/>
      <c r="C622" s="5"/>
      <c r="D622" s="5"/>
      <c r="E622" s="16" t="s">
        <v>194</v>
      </c>
      <c r="F622" s="16"/>
      <c r="G622" s="16"/>
      <c r="H622" s="3"/>
      <c r="I622" s="31"/>
    </row>
    <row r="623" spans="1:9">
      <c r="A623" s="19"/>
      <c r="B623" s="5"/>
      <c r="C623" s="5"/>
      <c r="D623" s="5"/>
      <c r="E623" s="16" t="s">
        <v>195</v>
      </c>
      <c r="F623" s="16"/>
      <c r="G623" s="16"/>
      <c r="H623" s="3"/>
      <c r="I623" s="31"/>
    </row>
    <row r="624" spans="1:9">
      <c r="A624" s="19"/>
      <c r="B624" s="5"/>
      <c r="C624" s="5"/>
      <c r="D624" s="5"/>
      <c r="E624" s="8" t="s">
        <v>127</v>
      </c>
      <c r="F624" s="8"/>
      <c r="G624" s="8"/>
      <c r="H624" s="3"/>
      <c r="I624" s="31"/>
    </row>
    <row r="625" spans="1:9">
      <c r="A625" s="19"/>
      <c r="B625" s="5"/>
      <c r="C625" s="5"/>
      <c r="D625" s="5"/>
      <c r="E625" s="8" t="s">
        <v>128</v>
      </c>
      <c r="F625" s="8"/>
      <c r="G625" s="8"/>
      <c r="H625" s="3"/>
      <c r="I625" s="31"/>
    </row>
    <row r="626" spans="1:9">
      <c r="A626" s="19"/>
      <c r="B626" s="5"/>
      <c r="C626" s="5"/>
      <c r="D626" s="5"/>
      <c r="E626" s="8" t="s">
        <v>129</v>
      </c>
      <c r="F626" s="8"/>
      <c r="G626" s="8"/>
      <c r="H626" s="3"/>
      <c r="I626" s="31"/>
    </row>
    <row r="627" spans="1:9">
      <c r="A627" s="19"/>
      <c r="B627" s="5"/>
      <c r="C627" s="5"/>
      <c r="D627" s="5"/>
      <c r="E627" s="8" t="s">
        <v>157</v>
      </c>
      <c r="F627" s="8"/>
      <c r="G627" s="8"/>
      <c r="H627" s="3"/>
      <c r="I627" s="31"/>
    </row>
    <row r="628" spans="1:9">
      <c r="A628" s="19">
        <v>2</v>
      </c>
      <c r="B628" s="5">
        <v>2</v>
      </c>
      <c r="C628" s="5">
        <v>17</v>
      </c>
      <c r="D628" s="5">
        <v>3</v>
      </c>
      <c r="E628" s="8" t="s">
        <v>114</v>
      </c>
      <c r="F628" s="8"/>
      <c r="G628" s="8"/>
      <c r="H628" s="3"/>
      <c r="I628" s="31"/>
    </row>
    <row r="629" spans="1:9">
      <c r="A629" s="19"/>
      <c r="B629" s="5"/>
      <c r="C629" s="5"/>
      <c r="D629" s="5"/>
      <c r="E629" s="16" t="s">
        <v>162</v>
      </c>
      <c r="F629" s="16"/>
      <c r="G629" s="16"/>
      <c r="H629" s="3"/>
      <c r="I629" s="31"/>
    </row>
    <row r="630" spans="1:9">
      <c r="A630" s="19"/>
      <c r="B630" s="5"/>
      <c r="C630" s="5"/>
      <c r="D630" s="5"/>
      <c r="E630" s="16" t="s">
        <v>163</v>
      </c>
      <c r="F630" s="16"/>
      <c r="G630" s="16"/>
      <c r="H630" s="3"/>
      <c r="I630" s="31"/>
    </row>
    <row r="631" spans="1:9">
      <c r="A631" s="19"/>
      <c r="B631" s="5"/>
      <c r="C631" s="5"/>
      <c r="D631" s="5"/>
      <c r="E631" s="16" t="s">
        <v>164</v>
      </c>
      <c r="F631" s="16"/>
      <c r="G631" s="16"/>
      <c r="H631" s="3"/>
      <c r="I631" s="31"/>
    </row>
    <row r="632" spans="1:9">
      <c r="A632" s="19"/>
      <c r="B632" s="5"/>
      <c r="C632" s="5"/>
      <c r="D632" s="5"/>
      <c r="E632" s="16" t="s">
        <v>165</v>
      </c>
      <c r="F632" s="16"/>
      <c r="G632" s="16"/>
      <c r="H632" s="3"/>
      <c r="I632" s="31"/>
    </row>
    <row r="633" spans="1:9">
      <c r="A633" s="19"/>
      <c r="B633" s="5"/>
      <c r="C633" s="5"/>
      <c r="D633" s="5"/>
      <c r="E633" s="16" t="s">
        <v>44</v>
      </c>
      <c r="F633" s="16"/>
      <c r="G633" s="16"/>
      <c r="H633" s="3"/>
      <c r="I633" s="31"/>
    </row>
    <row r="634" spans="1:9">
      <c r="A634" s="19"/>
      <c r="B634" s="5"/>
      <c r="C634" s="5"/>
      <c r="D634" s="5"/>
      <c r="E634" s="8"/>
      <c r="F634" s="8"/>
      <c r="G634" s="8"/>
      <c r="H634" s="3"/>
      <c r="I634" s="31"/>
    </row>
    <row r="635" spans="1:9">
      <c r="A635" s="19">
        <v>2</v>
      </c>
      <c r="B635" s="5">
        <v>2</v>
      </c>
      <c r="C635" s="5">
        <v>18</v>
      </c>
      <c r="D635" s="5"/>
      <c r="E635" s="14" t="s">
        <v>196</v>
      </c>
      <c r="F635" s="14"/>
      <c r="G635" s="14"/>
      <c r="H635" s="3"/>
      <c r="I635" s="31"/>
    </row>
    <row r="636" spans="1:9">
      <c r="A636" s="19"/>
      <c r="B636" s="5"/>
      <c r="C636" s="5"/>
      <c r="D636" s="5"/>
      <c r="E636" s="8" t="s">
        <v>11</v>
      </c>
      <c r="F636" s="8"/>
      <c r="G636" s="8"/>
      <c r="H636" s="3"/>
      <c r="I636" s="31"/>
    </row>
    <row r="637" spans="1:9">
      <c r="A637" s="19"/>
      <c r="B637" s="5"/>
      <c r="C637" s="5"/>
      <c r="D637" s="5"/>
      <c r="E637" s="8"/>
      <c r="F637" s="8"/>
      <c r="G637" s="8"/>
      <c r="H637" s="3"/>
      <c r="I637" s="31"/>
    </row>
    <row r="638" spans="1:9">
      <c r="A638" s="19">
        <v>2</v>
      </c>
      <c r="B638" s="5">
        <v>2</v>
      </c>
      <c r="C638" s="5">
        <v>19</v>
      </c>
      <c r="D638" s="5"/>
      <c r="E638" s="8" t="s">
        <v>197</v>
      </c>
      <c r="F638" s="8"/>
      <c r="G638" s="8"/>
      <c r="H638" s="3"/>
      <c r="I638" s="31"/>
    </row>
    <row r="639" spans="1:9">
      <c r="A639" s="19"/>
      <c r="B639" s="5"/>
      <c r="C639" s="5"/>
      <c r="D639" s="5"/>
      <c r="E639" s="8" t="s">
        <v>11</v>
      </c>
      <c r="F639" s="8"/>
      <c r="G639" s="8"/>
      <c r="H639" s="3"/>
      <c r="I639" s="31"/>
    </row>
    <row r="640" spans="1:9">
      <c r="A640" s="19"/>
      <c r="B640" s="5"/>
      <c r="C640" s="5"/>
      <c r="D640" s="5"/>
      <c r="E640" s="8"/>
      <c r="F640" s="8"/>
      <c r="G640" s="8"/>
      <c r="H640" s="3"/>
      <c r="I640" s="31"/>
    </row>
    <row r="641" spans="1:9">
      <c r="A641" s="19">
        <v>2</v>
      </c>
      <c r="B641" s="5">
        <v>2</v>
      </c>
      <c r="C641" s="5">
        <v>20</v>
      </c>
      <c r="D641" s="5"/>
      <c r="E641" s="14" t="s">
        <v>198</v>
      </c>
      <c r="F641" s="14"/>
      <c r="G641" s="14"/>
      <c r="H641" s="3"/>
      <c r="I641" s="31"/>
    </row>
    <row r="642" spans="1:9">
      <c r="A642" s="19"/>
      <c r="B642" s="5"/>
      <c r="C642" s="5"/>
      <c r="D642" s="5"/>
      <c r="E642" s="8" t="s">
        <v>11</v>
      </c>
      <c r="F642" s="8"/>
      <c r="G642" s="8"/>
      <c r="H642" s="3"/>
      <c r="I642" s="31"/>
    </row>
    <row r="643" spans="1:9">
      <c r="A643" s="19"/>
      <c r="B643" s="5"/>
      <c r="C643" s="5"/>
      <c r="D643" s="5"/>
      <c r="E643" s="8"/>
      <c r="F643" s="8"/>
      <c r="G643" s="8"/>
      <c r="H643" s="3"/>
      <c r="I643" s="31"/>
    </row>
    <row r="644" spans="1:9">
      <c r="A644" s="19">
        <v>2</v>
      </c>
      <c r="B644" s="5">
        <v>2</v>
      </c>
      <c r="C644" s="5">
        <v>21</v>
      </c>
      <c r="D644" s="5"/>
      <c r="E644" s="8" t="s">
        <v>199</v>
      </c>
      <c r="F644" s="8"/>
      <c r="G644" s="8"/>
      <c r="H644" s="3"/>
      <c r="I644" s="31"/>
    </row>
    <row r="645" spans="1:9">
      <c r="A645" s="19"/>
      <c r="B645" s="5"/>
      <c r="C645" s="5"/>
      <c r="D645" s="5"/>
      <c r="E645" s="8" t="s">
        <v>11</v>
      </c>
      <c r="F645" s="8"/>
      <c r="G645" s="8"/>
      <c r="H645" s="3"/>
      <c r="I645" s="31"/>
    </row>
    <row r="646" spans="1:9">
      <c r="A646" s="19"/>
      <c r="B646" s="5"/>
      <c r="C646" s="5"/>
      <c r="D646" s="5"/>
      <c r="E646" s="8"/>
      <c r="F646" s="8"/>
      <c r="G646" s="8"/>
      <c r="H646" s="3"/>
      <c r="I646" s="31"/>
    </row>
    <row r="647" spans="1:9">
      <c r="A647" s="19">
        <v>2</v>
      </c>
      <c r="B647" s="5">
        <v>2</v>
      </c>
      <c r="C647" s="5">
        <v>22</v>
      </c>
      <c r="D647" s="5"/>
      <c r="E647" s="8" t="s">
        <v>200</v>
      </c>
      <c r="F647" s="8"/>
      <c r="G647" s="8"/>
      <c r="H647" s="3"/>
      <c r="I647" s="31"/>
    </row>
    <row r="648" spans="1:9">
      <c r="A648" s="19"/>
      <c r="B648" s="5"/>
      <c r="C648" s="5"/>
      <c r="D648" s="5"/>
      <c r="E648" s="8"/>
      <c r="F648" s="8"/>
      <c r="G648" s="8"/>
      <c r="H648" s="3"/>
      <c r="I648" s="31"/>
    </row>
    <row r="649" spans="1:9">
      <c r="A649" s="19">
        <v>2</v>
      </c>
      <c r="B649" s="5">
        <v>3</v>
      </c>
      <c r="C649" s="5"/>
      <c r="D649" s="5"/>
      <c r="E649" s="14" t="s">
        <v>201</v>
      </c>
      <c r="F649" s="14"/>
      <c r="G649" s="14"/>
      <c r="H649" s="3"/>
      <c r="I649" s="31"/>
    </row>
    <row r="650" spans="1:9">
      <c r="A650" s="19">
        <v>2</v>
      </c>
      <c r="B650" s="5">
        <v>3</v>
      </c>
      <c r="C650" s="5">
        <v>1</v>
      </c>
      <c r="D650" s="5"/>
      <c r="E650" s="14" t="s">
        <v>202</v>
      </c>
      <c r="F650" s="14"/>
      <c r="G650" s="14"/>
      <c r="H650" s="3"/>
      <c r="I650" s="31"/>
    </row>
    <row r="651" spans="1:9">
      <c r="A651" s="19">
        <v>2</v>
      </c>
      <c r="B651" s="5">
        <v>3</v>
      </c>
      <c r="C651" s="5">
        <v>1</v>
      </c>
      <c r="D651" s="5">
        <v>2</v>
      </c>
      <c r="E651" s="14" t="s">
        <v>82</v>
      </c>
      <c r="F651" s="14"/>
      <c r="G651" s="14"/>
      <c r="H651" s="3"/>
      <c r="I651" s="31"/>
    </row>
    <row r="652" spans="1:9">
      <c r="A652" s="19"/>
      <c r="B652" s="5"/>
      <c r="C652" s="5"/>
      <c r="D652" s="5"/>
      <c r="E652" s="8" t="s">
        <v>208</v>
      </c>
      <c r="F652" s="8"/>
      <c r="G652" s="8"/>
      <c r="H652" s="3"/>
      <c r="I652" s="31"/>
    </row>
    <row r="653" spans="1:9">
      <c r="A653" s="19"/>
      <c r="B653" s="5"/>
      <c r="C653" s="5"/>
      <c r="D653" s="5"/>
      <c r="E653" s="16" t="s">
        <v>123</v>
      </c>
      <c r="F653" s="16"/>
      <c r="G653" s="16"/>
      <c r="H653" s="3"/>
      <c r="I653" s="31"/>
    </row>
    <row r="654" spans="1:9">
      <c r="A654" s="19"/>
      <c r="B654" s="5"/>
      <c r="C654" s="5"/>
      <c r="D654" s="5"/>
      <c r="E654" s="16" t="s">
        <v>124</v>
      </c>
      <c r="F654" s="16"/>
      <c r="G654" s="16"/>
      <c r="H654" s="3"/>
      <c r="I654" s="31"/>
    </row>
    <row r="655" spans="1:9">
      <c r="A655" s="19"/>
      <c r="B655" s="5"/>
      <c r="C655" s="5"/>
      <c r="D655" s="5"/>
      <c r="E655" s="16" t="s">
        <v>125</v>
      </c>
      <c r="F655" s="16"/>
      <c r="G655" s="16"/>
      <c r="H655" s="3"/>
      <c r="I655" s="31"/>
    </row>
    <row r="656" spans="1:9">
      <c r="A656" s="19"/>
      <c r="B656" s="5"/>
      <c r="C656" s="5"/>
      <c r="D656" s="5"/>
      <c r="E656" s="16" t="s">
        <v>126</v>
      </c>
      <c r="F656" s="16"/>
      <c r="G656" s="16"/>
      <c r="H656" s="3"/>
      <c r="I656" s="31"/>
    </row>
    <row r="657" spans="1:9">
      <c r="A657" s="19"/>
      <c r="B657" s="5"/>
      <c r="C657" s="5"/>
      <c r="D657" s="5"/>
      <c r="E657" s="8" t="s">
        <v>203</v>
      </c>
      <c r="F657" s="8"/>
      <c r="G657" s="8"/>
      <c r="H657" s="3"/>
      <c r="I657" s="31"/>
    </row>
    <row r="658" spans="1:9">
      <c r="A658" s="19"/>
      <c r="B658" s="5"/>
      <c r="C658" s="5"/>
      <c r="D658" s="5"/>
      <c r="E658" s="8" t="s">
        <v>130</v>
      </c>
      <c r="F658" s="8"/>
      <c r="G658" s="8"/>
      <c r="H658" s="3"/>
      <c r="I658" s="31"/>
    </row>
    <row r="659" spans="1:9">
      <c r="A659" s="19"/>
      <c r="B659" s="5"/>
      <c r="C659" s="5"/>
      <c r="D659" s="5"/>
      <c r="E659" s="8" t="s">
        <v>204</v>
      </c>
      <c r="F659" s="8"/>
      <c r="G659" s="8"/>
      <c r="H659" s="3"/>
      <c r="I659" s="31"/>
    </row>
    <row r="660" spans="1:9">
      <c r="A660" s="19"/>
      <c r="B660" s="5"/>
      <c r="C660" s="5"/>
      <c r="D660" s="5"/>
      <c r="E660" s="8" t="s">
        <v>205</v>
      </c>
      <c r="F660" s="8"/>
      <c r="G660" s="8"/>
      <c r="H660" s="3"/>
      <c r="I660" s="31"/>
    </row>
    <row r="661" spans="1:9">
      <c r="A661" s="19"/>
      <c r="B661" s="5"/>
      <c r="C661" s="5"/>
      <c r="D661" s="5"/>
      <c r="E661" s="8" t="s">
        <v>206</v>
      </c>
      <c r="F661" s="8"/>
      <c r="G661" s="8"/>
      <c r="H661" s="3"/>
      <c r="I661" s="31"/>
    </row>
    <row r="662" spans="1:9">
      <c r="A662" s="19"/>
      <c r="B662" s="5"/>
      <c r="C662" s="5"/>
      <c r="D662" s="5"/>
      <c r="E662" s="8"/>
      <c r="F662" s="8"/>
      <c r="G662" s="8"/>
      <c r="H662" s="3"/>
      <c r="I662" s="31"/>
    </row>
    <row r="663" spans="1:9">
      <c r="A663" s="19">
        <v>2</v>
      </c>
      <c r="B663" s="5">
        <v>3</v>
      </c>
      <c r="C663" s="5">
        <v>2</v>
      </c>
      <c r="D663" s="5"/>
      <c r="E663" s="14" t="s">
        <v>207</v>
      </c>
      <c r="F663" s="14"/>
      <c r="G663" s="14"/>
      <c r="H663" s="3"/>
      <c r="I663" s="31"/>
    </row>
    <row r="664" spans="1:9">
      <c r="A664" s="19">
        <v>2</v>
      </c>
      <c r="B664" s="5">
        <v>3</v>
      </c>
      <c r="C664" s="5">
        <v>2</v>
      </c>
      <c r="D664" s="5">
        <v>2</v>
      </c>
      <c r="E664" s="14" t="s">
        <v>82</v>
      </c>
      <c r="F664" s="14"/>
      <c r="G664" s="14"/>
      <c r="H664" s="3"/>
      <c r="I664" s="31"/>
    </row>
    <row r="665" spans="1:9">
      <c r="A665" s="19"/>
      <c r="B665" s="5"/>
      <c r="C665" s="5"/>
      <c r="D665" s="5"/>
      <c r="E665" s="8" t="s">
        <v>208</v>
      </c>
      <c r="F665" s="8"/>
      <c r="G665" s="8"/>
      <c r="H665" s="3"/>
      <c r="I665" s="31"/>
    </row>
    <row r="666" spans="1:9">
      <c r="A666" s="19"/>
      <c r="B666" s="5"/>
      <c r="C666" s="5"/>
      <c r="D666" s="5"/>
      <c r="E666" s="16" t="s">
        <v>123</v>
      </c>
      <c r="F666" s="16"/>
      <c r="G666" s="16"/>
      <c r="H666" s="3"/>
      <c r="I666" s="31"/>
    </row>
    <row r="667" spans="1:9">
      <c r="A667" s="19"/>
      <c r="B667" s="5"/>
      <c r="C667" s="5"/>
      <c r="D667" s="5"/>
      <c r="E667" s="16" t="s">
        <v>124</v>
      </c>
      <c r="F667" s="16"/>
      <c r="G667" s="16"/>
      <c r="H667" s="3"/>
      <c r="I667" s="31"/>
    </row>
    <row r="668" spans="1:9">
      <c r="A668" s="19"/>
      <c r="B668" s="5"/>
      <c r="C668" s="5"/>
      <c r="D668" s="5"/>
      <c r="E668" s="16" t="s">
        <v>125</v>
      </c>
      <c r="F668" s="16"/>
      <c r="G668" s="16"/>
      <c r="H668" s="3"/>
      <c r="I668" s="31"/>
    </row>
    <row r="669" spans="1:9">
      <c r="A669" s="19"/>
      <c r="B669" s="5"/>
      <c r="C669" s="5"/>
      <c r="D669" s="5"/>
      <c r="E669" s="16" t="s">
        <v>126</v>
      </c>
      <c r="F669" s="16"/>
      <c r="G669" s="16"/>
      <c r="H669" s="3"/>
      <c r="I669" s="31"/>
    </row>
    <row r="670" spans="1:9">
      <c r="A670" s="19"/>
      <c r="B670" s="5"/>
      <c r="C670" s="5"/>
      <c r="D670" s="5"/>
      <c r="E670" s="8" t="s">
        <v>131</v>
      </c>
      <c r="F670" s="8"/>
      <c r="G670" s="8"/>
      <c r="H670" s="3"/>
      <c r="I670" s="31"/>
    </row>
    <row r="671" spans="1:9">
      <c r="A671" s="19"/>
      <c r="B671" s="5"/>
      <c r="C671" s="5"/>
      <c r="D671" s="5"/>
      <c r="E671" s="8" t="s">
        <v>130</v>
      </c>
      <c r="F671" s="8"/>
      <c r="G671" s="8"/>
      <c r="H671" s="3"/>
      <c r="I671" s="31"/>
    </row>
    <row r="672" spans="1:9">
      <c r="A672" s="19"/>
      <c r="B672" s="5"/>
      <c r="C672" s="5"/>
      <c r="D672" s="5"/>
      <c r="E672" s="8" t="s">
        <v>209</v>
      </c>
      <c r="F672" s="8"/>
      <c r="G672" s="8"/>
      <c r="H672" s="3"/>
      <c r="I672" s="31"/>
    </row>
    <row r="673" spans="1:9">
      <c r="A673" s="19"/>
      <c r="B673" s="5"/>
      <c r="C673" s="5"/>
      <c r="D673" s="5"/>
      <c r="E673" s="8" t="s">
        <v>205</v>
      </c>
      <c r="F673" s="8"/>
      <c r="G673" s="8"/>
      <c r="H673" s="3"/>
      <c r="I673" s="31"/>
    </row>
    <row r="674" spans="1:9">
      <c r="A674" s="19"/>
      <c r="B674" s="5"/>
      <c r="C674" s="5"/>
      <c r="D674" s="5"/>
      <c r="E674" s="8" t="s">
        <v>206</v>
      </c>
      <c r="F674" s="8"/>
      <c r="G674" s="8"/>
      <c r="H674" s="3"/>
      <c r="I674" s="31"/>
    </row>
    <row r="675" spans="1:9">
      <c r="A675" s="19"/>
      <c r="B675" s="5"/>
      <c r="C675" s="5"/>
      <c r="D675" s="5"/>
      <c r="E675" s="8"/>
      <c r="F675" s="8"/>
      <c r="G675" s="8"/>
      <c r="H675" s="3"/>
      <c r="I675" s="31"/>
    </row>
    <row r="676" spans="1:9">
      <c r="A676" s="19">
        <v>2</v>
      </c>
      <c r="B676" s="5">
        <v>3</v>
      </c>
      <c r="C676" s="5">
        <v>3</v>
      </c>
      <c r="D676" s="5"/>
      <c r="E676" s="14" t="s">
        <v>210</v>
      </c>
      <c r="F676" s="14"/>
      <c r="G676" s="14"/>
      <c r="H676" s="3"/>
      <c r="I676" s="31"/>
    </row>
    <row r="677" spans="1:9">
      <c r="A677" s="19">
        <v>2</v>
      </c>
      <c r="B677" s="5">
        <v>3</v>
      </c>
      <c r="C677" s="5">
        <v>3</v>
      </c>
      <c r="D677" s="5">
        <v>2</v>
      </c>
      <c r="E677" s="14" t="s">
        <v>82</v>
      </c>
      <c r="F677" s="14"/>
      <c r="G677" s="14"/>
      <c r="H677" s="3"/>
      <c r="I677" s="31"/>
    </row>
    <row r="678" spans="1:9">
      <c r="A678" s="19"/>
      <c r="B678" s="5"/>
      <c r="C678" s="5"/>
      <c r="D678" s="5"/>
      <c r="E678" s="8" t="s">
        <v>208</v>
      </c>
      <c r="F678" s="8"/>
      <c r="G678" s="8"/>
      <c r="H678" s="3"/>
      <c r="I678" s="31"/>
    </row>
    <row r="679" spans="1:9">
      <c r="A679" s="19"/>
      <c r="B679" s="5"/>
      <c r="C679" s="5"/>
      <c r="D679" s="5"/>
      <c r="E679" s="16" t="s">
        <v>123</v>
      </c>
      <c r="F679" s="16"/>
      <c r="G679" s="16"/>
      <c r="H679" s="3"/>
      <c r="I679" s="31"/>
    </row>
    <row r="680" spans="1:9">
      <c r="A680" s="19"/>
      <c r="B680" s="5"/>
      <c r="C680" s="5"/>
      <c r="D680" s="5"/>
      <c r="E680" s="16" t="s">
        <v>124</v>
      </c>
      <c r="F680" s="16"/>
      <c r="G680" s="16"/>
      <c r="H680" s="3"/>
      <c r="I680" s="31"/>
    </row>
    <row r="681" spans="1:9">
      <c r="A681" s="19"/>
      <c r="B681" s="5"/>
      <c r="C681" s="5"/>
      <c r="D681" s="5"/>
      <c r="E681" s="16" t="s">
        <v>125</v>
      </c>
      <c r="F681" s="16"/>
      <c r="G681" s="16"/>
      <c r="H681" s="3"/>
      <c r="I681" s="31"/>
    </row>
    <row r="682" spans="1:9">
      <c r="A682" s="19"/>
      <c r="B682" s="5"/>
      <c r="C682" s="5"/>
      <c r="D682" s="5"/>
      <c r="E682" s="16" t="s">
        <v>126</v>
      </c>
      <c r="F682" s="16"/>
      <c r="G682" s="16"/>
      <c r="H682" s="3"/>
      <c r="I682" s="31"/>
    </row>
    <row r="683" spans="1:9">
      <c r="A683" s="19"/>
      <c r="B683" s="5"/>
      <c r="C683" s="5"/>
      <c r="D683" s="5"/>
      <c r="E683" s="8" t="s">
        <v>131</v>
      </c>
      <c r="F683" s="8"/>
      <c r="G683" s="8"/>
      <c r="H683" s="3"/>
      <c r="I683" s="31"/>
    </row>
    <row r="684" spans="1:9">
      <c r="A684" s="19"/>
      <c r="B684" s="5"/>
      <c r="C684" s="5"/>
      <c r="D684" s="5"/>
      <c r="E684" s="8" t="s">
        <v>130</v>
      </c>
      <c r="F684" s="8"/>
      <c r="G684" s="8"/>
      <c r="H684" s="3"/>
      <c r="I684" s="31"/>
    </row>
    <row r="685" spans="1:9">
      <c r="A685" s="19"/>
      <c r="B685" s="5"/>
      <c r="C685" s="5"/>
      <c r="D685" s="5"/>
      <c r="E685" s="8" t="s">
        <v>209</v>
      </c>
      <c r="F685" s="8"/>
      <c r="G685" s="8"/>
      <c r="H685" s="3"/>
      <c r="I685" s="31"/>
    </row>
    <row r="686" spans="1:9">
      <c r="A686" s="19"/>
      <c r="B686" s="5"/>
      <c r="C686" s="5"/>
      <c r="D686" s="5"/>
      <c r="E686" s="8" t="s">
        <v>205</v>
      </c>
      <c r="F686" s="8"/>
      <c r="G686" s="8"/>
      <c r="H686" s="3"/>
      <c r="I686" s="31"/>
    </row>
    <row r="687" spans="1:9">
      <c r="A687" s="19"/>
      <c r="B687" s="5"/>
      <c r="C687" s="5"/>
      <c r="D687" s="5"/>
      <c r="E687" s="8" t="s">
        <v>206</v>
      </c>
      <c r="F687" s="8"/>
      <c r="G687" s="8"/>
      <c r="H687" s="3"/>
      <c r="I687" s="31"/>
    </row>
    <row r="688" spans="1:9">
      <c r="A688" s="19"/>
      <c r="B688" s="5"/>
      <c r="C688" s="5"/>
      <c r="D688" s="5"/>
      <c r="E688" s="8"/>
      <c r="F688" s="8"/>
      <c r="G688" s="8"/>
      <c r="H688" s="3"/>
      <c r="I688" s="31"/>
    </row>
    <row r="689" spans="1:9">
      <c r="A689" s="19">
        <v>2</v>
      </c>
      <c r="B689" s="5">
        <v>3</v>
      </c>
      <c r="C689" s="5">
        <v>4</v>
      </c>
      <c r="D689" s="5"/>
      <c r="E689" s="14" t="s">
        <v>211</v>
      </c>
      <c r="F689" s="14"/>
      <c r="G689" s="14"/>
      <c r="H689" s="3"/>
      <c r="I689" s="31"/>
    </row>
    <row r="690" spans="1:9">
      <c r="A690" s="19">
        <v>2</v>
      </c>
      <c r="B690" s="5">
        <v>3</v>
      </c>
      <c r="C690" s="5">
        <v>4</v>
      </c>
      <c r="D690" s="5">
        <v>2</v>
      </c>
      <c r="E690" s="8" t="s">
        <v>82</v>
      </c>
      <c r="F690" s="8"/>
      <c r="G690" s="8"/>
      <c r="H690" s="3"/>
      <c r="I690" s="31"/>
    </row>
    <row r="691" spans="1:9">
      <c r="A691" s="19"/>
      <c r="B691" s="5"/>
      <c r="C691" s="5"/>
      <c r="D691" s="5"/>
      <c r="E691" s="8" t="s">
        <v>127</v>
      </c>
      <c r="F691" s="8"/>
      <c r="G691" s="8"/>
      <c r="H691" s="3"/>
      <c r="I691" s="31"/>
    </row>
    <row r="692" spans="1:9">
      <c r="A692" s="19"/>
      <c r="B692" s="5"/>
      <c r="C692" s="5"/>
      <c r="D692" s="5"/>
      <c r="E692" s="8" t="s">
        <v>212</v>
      </c>
      <c r="F692" s="8"/>
      <c r="G692" s="8"/>
      <c r="H692" s="3"/>
      <c r="I692" s="31"/>
    </row>
    <row r="693" spans="1:9">
      <c r="A693" s="19"/>
      <c r="B693" s="5"/>
      <c r="C693" s="5"/>
      <c r="D693" s="5"/>
      <c r="E693" s="8" t="s">
        <v>213</v>
      </c>
      <c r="F693" s="8"/>
      <c r="G693" s="8"/>
      <c r="H693" s="3"/>
      <c r="I693" s="31"/>
    </row>
    <row r="694" spans="1:9">
      <c r="A694" s="19"/>
      <c r="B694" s="5"/>
      <c r="C694" s="5"/>
      <c r="D694" s="5"/>
      <c r="E694" s="8" t="s">
        <v>11</v>
      </c>
      <c r="F694" s="8"/>
      <c r="G694" s="8"/>
      <c r="H694" s="3"/>
      <c r="I694" s="20"/>
    </row>
    <row r="695" spans="1:9">
      <c r="A695" s="19"/>
      <c r="B695" s="5"/>
      <c r="C695" s="5"/>
      <c r="D695" s="5"/>
      <c r="E695" s="8"/>
      <c r="F695" s="8"/>
      <c r="G695" s="8"/>
      <c r="H695" s="3"/>
      <c r="I695" s="20"/>
    </row>
    <row r="696" spans="1:9">
      <c r="A696" s="29">
        <v>2</v>
      </c>
      <c r="B696" s="18">
        <v>3</v>
      </c>
      <c r="C696" s="18">
        <v>5</v>
      </c>
      <c r="D696" s="18"/>
      <c r="E696" s="8" t="s">
        <v>214</v>
      </c>
      <c r="F696" s="8"/>
      <c r="G696" s="8"/>
      <c r="H696" s="3"/>
      <c r="I696" s="20"/>
    </row>
    <row r="697" spans="1:9">
      <c r="A697" s="29">
        <v>2</v>
      </c>
      <c r="B697" s="18">
        <v>3</v>
      </c>
      <c r="C697" s="18">
        <v>5</v>
      </c>
      <c r="D697" s="18">
        <v>2</v>
      </c>
      <c r="E697" s="8" t="s">
        <v>82</v>
      </c>
      <c r="F697" s="8"/>
      <c r="G697" s="8"/>
      <c r="H697" s="3"/>
      <c r="I697" s="20"/>
    </row>
    <row r="698" spans="1:9">
      <c r="A698" s="29"/>
      <c r="B698" s="18"/>
      <c r="C698" s="18"/>
      <c r="D698" s="18"/>
      <c r="E698" s="8" t="s">
        <v>215</v>
      </c>
      <c r="F698" s="8"/>
      <c r="G698" s="8"/>
      <c r="H698" s="3"/>
      <c r="I698" s="20"/>
    </row>
    <row r="699" spans="1:9">
      <c r="A699" s="29"/>
      <c r="B699" s="18"/>
      <c r="C699" s="18"/>
      <c r="D699" s="18"/>
      <c r="E699" s="16" t="s">
        <v>216</v>
      </c>
      <c r="F699" s="16"/>
      <c r="G699" s="16"/>
      <c r="H699" s="3"/>
      <c r="I699" s="20"/>
    </row>
    <row r="700" spans="1:9">
      <c r="A700" s="29"/>
      <c r="B700" s="18"/>
      <c r="C700" s="18"/>
      <c r="D700" s="18"/>
      <c r="E700" s="16" t="s">
        <v>124</v>
      </c>
      <c r="F700" s="16"/>
      <c r="G700" s="16"/>
      <c r="H700" s="3"/>
      <c r="I700" s="20"/>
    </row>
    <row r="701" spans="1:9">
      <c r="A701" s="29"/>
      <c r="B701" s="18"/>
      <c r="C701" s="18"/>
      <c r="D701" s="18"/>
      <c r="E701" s="16" t="s">
        <v>125</v>
      </c>
      <c r="F701" s="16"/>
      <c r="G701" s="16"/>
      <c r="H701" s="3"/>
      <c r="I701" s="20"/>
    </row>
    <row r="702" spans="1:9">
      <c r="A702" s="29"/>
      <c r="B702" s="18"/>
      <c r="C702" s="18"/>
      <c r="D702" s="18"/>
      <c r="E702" s="16" t="s">
        <v>217</v>
      </c>
      <c r="F702" s="16"/>
      <c r="G702" s="16"/>
      <c r="H702" s="3"/>
      <c r="I702" s="20"/>
    </row>
    <row r="703" spans="1:9">
      <c r="A703" s="29"/>
      <c r="B703" s="18"/>
      <c r="C703" s="18"/>
      <c r="D703" s="18"/>
      <c r="E703" s="8" t="s">
        <v>127</v>
      </c>
      <c r="F703" s="8"/>
      <c r="G703" s="8"/>
      <c r="H703" s="3"/>
      <c r="I703" s="20"/>
    </row>
    <row r="704" spans="1:9">
      <c r="A704" s="29"/>
      <c r="B704" s="18"/>
      <c r="C704" s="18"/>
      <c r="D704" s="18"/>
      <c r="E704" s="8" t="s">
        <v>173</v>
      </c>
      <c r="F704" s="8"/>
      <c r="G704" s="8"/>
      <c r="H704" s="3"/>
      <c r="I704" s="20"/>
    </row>
    <row r="705" spans="1:9">
      <c r="A705" s="29"/>
      <c r="B705" s="18"/>
      <c r="C705" s="18"/>
      <c r="D705" s="18"/>
      <c r="E705" s="8" t="s">
        <v>218</v>
      </c>
      <c r="F705" s="8"/>
      <c r="G705" s="8"/>
      <c r="H705" s="3"/>
      <c r="I705" s="20"/>
    </row>
    <row r="706" spans="1:9">
      <c r="A706" s="29"/>
      <c r="B706" s="18"/>
      <c r="C706" s="18"/>
      <c r="D706" s="18"/>
      <c r="E706" s="8" t="s">
        <v>219</v>
      </c>
      <c r="F706" s="8"/>
      <c r="G706" s="8"/>
      <c r="H706" s="3"/>
      <c r="I706" s="20"/>
    </row>
    <row r="707" spans="1:9">
      <c r="A707" s="29">
        <v>2</v>
      </c>
      <c r="B707" s="18">
        <v>3</v>
      </c>
      <c r="C707" s="18">
        <v>5</v>
      </c>
      <c r="D707" s="18">
        <v>3</v>
      </c>
      <c r="E707" s="8" t="s">
        <v>114</v>
      </c>
      <c r="F707" s="8"/>
      <c r="G707" s="8"/>
      <c r="H707" s="3"/>
      <c r="I707" s="20"/>
    </row>
    <row r="708" spans="1:9">
      <c r="A708" s="29"/>
      <c r="B708" s="18"/>
      <c r="C708" s="18"/>
      <c r="D708" s="18"/>
      <c r="E708" s="8" t="s">
        <v>220</v>
      </c>
      <c r="F708" s="8"/>
      <c r="G708" s="8"/>
      <c r="H708" s="3"/>
      <c r="I708" s="20"/>
    </row>
    <row r="709" spans="1:9">
      <c r="A709" s="29"/>
      <c r="B709" s="18"/>
      <c r="C709" s="18"/>
      <c r="D709" s="18"/>
      <c r="E709" s="8" t="s">
        <v>221</v>
      </c>
      <c r="F709" s="8"/>
      <c r="G709" s="8"/>
      <c r="H709" s="3"/>
      <c r="I709" s="20"/>
    </row>
    <row r="710" spans="1:9">
      <c r="A710" s="29"/>
      <c r="B710" s="18"/>
      <c r="C710" s="18"/>
      <c r="D710" s="18"/>
      <c r="E710" s="8" t="s">
        <v>222</v>
      </c>
      <c r="F710" s="8"/>
      <c r="G710" s="8"/>
      <c r="H710" s="3"/>
      <c r="I710" s="20"/>
    </row>
    <row r="711" spans="1:9">
      <c r="A711" s="29"/>
      <c r="B711" s="18"/>
      <c r="C711" s="18"/>
      <c r="D711" s="18"/>
      <c r="E711" s="8"/>
      <c r="F711" s="8"/>
      <c r="G711" s="8"/>
      <c r="H711" s="3"/>
      <c r="I711" s="20"/>
    </row>
    <row r="712" spans="1:9">
      <c r="A712" s="29">
        <v>2</v>
      </c>
      <c r="B712" s="18">
        <v>3</v>
      </c>
      <c r="C712" s="18">
        <v>6</v>
      </c>
      <c r="D712" s="18"/>
      <c r="E712" s="8" t="s">
        <v>223</v>
      </c>
      <c r="F712" s="8"/>
      <c r="G712" s="8"/>
      <c r="H712" s="3"/>
      <c r="I712" s="20"/>
    </row>
    <row r="713" spans="1:9">
      <c r="A713" s="29">
        <v>2</v>
      </c>
      <c r="B713" s="18">
        <v>3</v>
      </c>
      <c r="C713" s="18">
        <v>6</v>
      </c>
      <c r="D713" s="18">
        <v>2</v>
      </c>
      <c r="E713" s="8" t="s">
        <v>82</v>
      </c>
      <c r="F713" s="8"/>
      <c r="G713" s="8"/>
      <c r="H713" s="3"/>
      <c r="I713" s="20"/>
    </row>
    <row r="714" spans="1:9">
      <c r="A714" s="29"/>
      <c r="B714" s="18"/>
      <c r="C714" s="18"/>
      <c r="D714" s="18"/>
      <c r="E714" s="8" t="s">
        <v>224</v>
      </c>
      <c r="F714" s="8"/>
      <c r="G714" s="8"/>
      <c r="H714" s="3"/>
      <c r="I714" s="20"/>
    </row>
    <row r="715" spans="1:9">
      <c r="A715" s="29"/>
      <c r="B715" s="18"/>
      <c r="C715" s="18"/>
      <c r="D715" s="18"/>
      <c r="E715" s="16" t="s">
        <v>123</v>
      </c>
      <c r="F715" s="16"/>
      <c r="G715" s="16"/>
      <c r="H715" s="3"/>
      <c r="I715" s="20"/>
    </row>
    <row r="716" spans="1:9">
      <c r="A716" s="29"/>
      <c r="B716" s="18"/>
      <c r="C716" s="18"/>
      <c r="D716" s="18"/>
      <c r="E716" s="16" t="s">
        <v>124</v>
      </c>
      <c r="F716" s="16"/>
      <c r="G716" s="16"/>
      <c r="H716" s="3"/>
      <c r="I716" s="20"/>
    </row>
    <row r="717" spans="1:9">
      <c r="A717" s="29"/>
      <c r="B717" s="18"/>
      <c r="C717" s="18"/>
      <c r="D717" s="18"/>
      <c r="E717" s="16" t="s">
        <v>125</v>
      </c>
      <c r="F717" s="16"/>
      <c r="G717" s="16"/>
      <c r="H717" s="3"/>
      <c r="I717" s="20"/>
    </row>
    <row r="718" spans="1:9">
      <c r="A718" s="29"/>
      <c r="B718" s="18"/>
      <c r="C718" s="18"/>
      <c r="D718" s="18"/>
      <c r="E718" s="16" t="s">
        <v>126</v>
      </c>
      <c r="F718" s="16"/>
      <c r="G718" s="16"/>
      <c r="H718" s="3"/>
      <c r="I718" s="20"/>
    </row>
    <row r="719" spans="1:9">
      <c r="A719" s="29"/>
      <c r="B719" s="18"/>
      <c r="C719" s="18"/>
      <c r="D719" s="18"/>
      <c r="E719" s="16" t="s">
        <v>131</v>
      </c>
      <c r="F719" s="16"/>
      <c r="G719" s="16"/>
      <c r="H719" s="3"/>
      <c r="I719" s="20"/>
    </row>
    <row r="720" spans="1:9">
      <c r="A720" s="29"/>
      <c r="B720" s="18"/>
      <c r="C720" s="18"/>
      <c r="D720" s="18"/>
      <c r="E720" s="8" t="s">
        <v>127</v>
      </c>
      <c r="F720" s="8"/>
      <c r="G720" s="8"/>
      <c r="H720" s="3"/>
      <c r="I720" s="20"/>
    </row>
    <row r="721" spans="1:9">
      <c r="A721" s="29"/>
      <c r="B721" s="18"/>
      <c r="C721" s="18"/>
      <c r="D721" s="18"/>
      <c r="E721" s="8" t="s">
        <v>225</v>
      </c>
      <c r="F721" s="8"/>
      <c r="G721" s="8"/>
      <c r="H721" s="3"/>
      <c r="I721" s="20"/>
    </row>
    <row r="722" spans="1:9">
      <c r="A722" s="29"/>
      <c r="B722" s="18"/>
      <c r="C722" s="18"/>
      <c r="D722" s="18"/>
      <c r="E722" s="8" t="s">
        <v>128</v>
      </c>
      <c r="F722" s="8"/>
      <c r="G722" s="8"/>
      <c r="H722" s="3"/>
      <c r="I722" s="20"/>
    </row>
    <row r="723" spans="1:9">
      <c r="A723" s="29"/>
      <c r="B723" s="18"/>
      <c r="C723" s="18"/>
      <c r="D723" s="18"/>
      <c r="E723" s="8" t="s">
        <v>226</v>
      </c>
      <c r="F723" s="8"/>
      <c r="G723" s="8"/>
      <c r="H723" s="3"/>
      <c r="I723" s="20"/>
    </row>
    <row r="724" spans="1:9">
      <c r="A724" s="29"/>
      <c r="B724" s="18"/>
      <c r="C724" s="18"/>
      <c r="D724" s="18"/>
      <c r="E724" s="8"/>
      <c r="F724" s="8"/>
      <c r="G724" s="8"/>
      <c r="H724" s="3"/>
      <c r="I724" s="20"/>
    </row>
    <row r="725" spans="1:9">
      <c r="A725" s="29">
        <v>2</v>
      </c>
      <c r="B725" s="18">
        <v>3</v>
      </c>
      <c r="C725" s="18">
        <v>7</v>
      </c>
      <c r="D725" s="18"/>
      <c r="E725" s="8" t="s">
        <v>227</v>
      </c>
      <c r="F725" s="8"/>
      <c r="G725" s="8"/>
      <c r="H725" s="3"/>
      <c r="I725" s="20"/>
    </row>
    <row r="726" spans="1:9">
      <c r="A726" s="29">
        <v>2</v>
      </c>
      <c r="B726" s="18">
        <v>3</v>
      </c>
      <c r="C726" s="18">
        <v>7</v>
      </c>
      <c r="D726" s="18">
        <v>2</v>
      </c>
      <c r="E726" s="8" t="s">
        <v>82</v>
      </c>
      <c r="F726" s="8"/>
      <c r="G726" s="8"/>
      <c r="H726" s="3"/>
      <c r="I726" s="20"/>
    </row>
    <row r="727" spans="1:9">
      <c r="A727" s="29"/>
      <c r="B727" s="18"/>
      <c r="C727" s="18"/>
      <c r="D727" s="18"/>
      <c r="E727" s="8" t="s">
        <v>224</v>
      </c>
      <c r="F727" s="8"/>
      <c r="G727" s="8"/>
      <c r="H727" s="3"/>
      <c r="I727" s="20"/>
    </row>
    <row r="728" spans="1:9">
      <c r="A728" s="29"/>
      <c r="B728" s="18"/>
      <c r="C728" s="18"/>
      <c r="D728" s="18"/>
      <c r="E728" s="16" t="s">
        <v>123</v>
      </c>
      <c r="F728" s="16"/>
      <c r="G728" s="16"/>
      <c r="H728" s="3"/>
      <c r="I728" s="20"/>
    </row>
    <row r="729" spans="1:9">
      <c r="A729" s="29"/>
      <c r="B729" s="18"/>
      <c r="C729" s="18"/>
      <c r="D729" s="18"/>
      <c r="E729" s="16" t="s">
        <v>124</v>
      </c>
      <c r="F729" s="16"/>
      <c r="G729" s="16"/>
      <c r="H729" s="3"/>
      <c r="I729" s="20"/>
    </row>
    <row r="730" spans="1:9">
      <c r="A730" s="29"/>
      <c r="B730" s="18"/>
      <c r="C730" s="18"/>
      <c r="D730" s="18"/>
      <c r="E730" s="16" t="s">
        <v>125</v>
      </c>
      <c r="F730" s="16"/>
      <c r="G730" s="16"/>
      <c r="H730" s="3"/>
      <c r="I730" s="20"/>
    </row>
    <row r="731" spans="1:9">
      <c r="A731" s="29"/>
      <c r="B731" s="18"/>
      <c r="C731" s="18"/>
      <c r="D731" s="18"/>
      <c r="E731" s="16" t="s">
        <v>126</v>
      </c>
      <c r="F731" s="16"/>
      <c r="G731" s="16"/>
      <c r="H731" s="3"/>
      <c r="I731" s="20"/>
    </row>
    <row r="732" spans="1:9">
      <c r="A732" s="29"/>
      <c r="B732" s="18"/>
      <c r="C732" s="18"/>
      <c r="D732" s="18"/>
      <c r="E732" s="16" t="s">
        <v>131</v>
      </c>
      <c r="F732" s="16"/>
      <c r="G732" s="16"/>
      <c r="H732" s="3"/>
      <c r="I732" s="20"/>
    </row>
    <row r="733" spans="1:9">
      <c r="A733" s="29"/>
      <c r="B733" s="18"/>
      <c r="C733" s="18"/>
      <c r="D733" s="18"/>
      <c r="E733" s="16" t="s">
        <v>130</v>
      </c>
      <c r="F733" s="16"/>
      <c r="G733" s="16"/>
      <c r="H733" s="3"/>
      <c r="I733" s="20"/>
    </row>
    <row r="734" spans="1:9">
      <c r="A734" s="29"/>
      <c r="B734" s="18"/>
      <c r="C734" s="18"/>
      <c r="D734" s="18"/>
      <c r="E734" s="8" t="s">
        <v>127</v>
      </c>
      <c r="F734" s="8"/>
      <c r="G734" s="8"/>
      <c r="H734" s="3"/>
      <c r="I734" s="20"/>
    </row>
    <row r="735" spans="1:9">
      <c r="A735" s="29"/>
      <c r="B735" s="18"/>
      <c r="C735" s="18"/>
      <c r="D735" s="18"/>
      <c r="E735" s="8" t="s">
        <v>225</v>
      </c>
      <c r="F735" s="8"/>
      <c r="G735" s="8"/>
      <c r="H735" s="3"/>
      <c r="I735" s="20"/>
    </row>
    <row r="736" spans="1:9">
      <c r="A736" s="29"/>
      <c r="B736" s="18"/>
      <c r="C736" s="18"/>
      <c r="D736" s="18"/>
      <c r="E736" s="8" t="s">
        <v>228</v>
      </c>
      <c r="F736" s="8"/>
      <c r="G736" s="8"/>
      <c r="H736" s="3"/>
      <c r="I736" s="20"/>
    </row>
    <row r="737" spans="1:9">
      <c r="A737" s="29"/>
      <c r="B737" s="18"/>
      <c r="C737" s="18"/>
      <c r="D737" s="18"/>
      <c r="E737" s="8" t="s">
        <v>128</v>
      </c>
      <c r="F737" s="8"/>
      <c r="G737" s="8"/>
      <c r="H737" s="3"/>
      <c r="I737" s="20"/>
    </row>
    <row r="738" spans="1:9">
      <c r="A738" s="29"/>
      <c r="B738" s="18"/>
      <c r="C738" s="18"/>
      <c r="D738" s="18"/>
      <c r="E738" s="8" t="s">
        <v>226</v>
      </c>
      <c r="F738" s="8"/>
      <c r="G738" s="8"/>
      <c r="H738" s="3"/>
      <c r="I738" s="20"/>
    </row>
    <row r="739" spans="1:9">
      <c r="A739" s="29"/>
      <c r="B739" s="18"/>
      <c r="C739" s="18"/>
      <c r="D739" s="18"/>
      <c r="E739" s="8"/>
      <c r="F739" s="8"/>
      <c r="G739" s="8"/>
      <c r="H739" s="3"/>
      <c r="I739" s="20"/>
    </row>
    <row r="740" spans="1:9">
      <c r="A740" s="29">
        <v>2</v>
      </c>
      <c r="B740" s="18">
        <v>3</v>
      </c>
      <c r="C740" s="18">
        <v>8</v>
      </c>
      <c r="D740" s="18"/>
      <c r="E740" s="14" t="s">
        <v>229</v>
      </c>
      <c r="F740" s="14"/>
      <c r="G740" s="14"/>
      <c r="H740" s="3"/>
      <c r="I740" s="20"/>
    </row>
    <row r="741" spans="1:9">
      <c r="A741" s="29">
        <v>2</v>
      </c>
      <c r="B741" s="18">
        <v>3</v>
      </c>
      <c r="C741" s="18">
        <v>8</v>
      </c>
      <c r="D741" s="18">
        <v>2</v>
      </c>
      <c r="E741" s="8" t="s">
        <v>82</v>
      </c>
      <c r="F741" s="8"/>
      <c r="G741" s="8"/>
      <c r="H741" s="3"/>
      <c r="I741" s="20"/>
    </row>
    <row r="742" spans="1:9">
      <c r="A742" s="29"/>
      <c r="B742" s="18"/>
      <c r="C742" s="18"/>
      <c r="D742" s="18"/>
      <c r="E742" s="8" t="s">
        <v>127</v>
      </c>
      <c r="F742" s="8"/>
      <c r="G742" s="8"/>
      <c r="H742" s="3"/>
      <c r="I742" s="20"/>
    </row>
    <row r="743" spans="1:9">
      <c r="A743" s="29"/>
      <c r="B743" s="18"/>
      <c r="C743" s="18"/>
      <c r="D743" s="18"/>
      <c r="E743" s="8" t="s">
        <v>225</v>
      </c>
      <c r="F743" s="8"/>
      <c r="G743" s="8"/>
      <c r="H743" s="3"/>
      <c r="I743" s="20"/>
    </row>
    <row r="744" spans="1:9">
      <c r="A744" s="29"/>
      <c r="B744" s="18"/>
      <c r="C744" s="18"/>
      <c r="D744" s="18"/>
      <c r="E744" s="8" t="s">
        <v>128</v>
      </c>
      <c r="F744" s="8"/>
      <c r="G744" s="8"/>
      <c r="H744" s="3"/>
      <c r="I744" s="20"/>
    </row>
    <row r="745" spans="1:9">
      <c r="A745" s="29"/>
      <c r="B745" s="18"/>
      <c r="C745" s="18"/>
      <c r="D745" s="18"/>
      <c r="E745" s="8" t="s">
        <v>226</v>
      </c>
      <c r="F745" s="8"/>
      <c r="G745" s="8"/>
      <c r="H745" s="3"/>
      <c r="I745" s="20"/>
    </row>
    <row r="746" spans="1:9">
      <c r="A746" s="29"/>
      <c r="B746" s="18"/>
      <c r="C746" s="18"/>
      <c r="D746" s="18"/>
      <c r="E746" s="8"/>
      <c r="F746" s="8"/>
      <c r="G746" s="8"/>
      <c r="H746" s="3"/>
      <c r="I746" s="20"/>
    </row>
    <row r="747" spans="1:9">
      <c r="A747" s="29">
        <v>2</v>
      </c>
      <c r="B747" s="18">
        <v>3</v>
      </c>
      <c r="C747" s="18">
        <v>9</v>
      </c>
      <c r="D747" s="18"/>
      <c r="E747" s="14" t="s">
        <v>230</v>
      </c>
      <c r="F747" s="14"/>
      <c r="G747" s="14"/>
      <c r="H747" s="3"/>
      <c r="I747" s="20"/>
    </row>
    <row r="748" spans="1:9">
      <c r="A748" s="29">
        <v>2</v>
      </c>
      <c r="B748" s="18">
        <v>3</v>
      </c>
      <c r="C748" s="18">
        <v>9</v>
      </c>
      <c r="D748" s="18">
        <v>2</v>
      </c>
      <c r="E748" s="8" t="s">
        <v>82</v>
      </c>
      <c r="F748" s="8"/>
      <c r="G748" s="8"/>
      <c r="H748" s="3"/>
      <c r="I748" s="20"/>
    </row>
    <row r="749" spans="1:9">
      <c r="A749" s="29"/>
      <c r="B749" s="18"/>
      <c r="C749" s="18"/>
      <c r="D749" s="18"/>
      <c r="E749" s="8" t="s">
        <v>130</v>
      </c>
      <c r="F749" s="8"/>
      <c r="G749" s="8"/>
      <c r="H749" s="3"/>
      <c r="I749" s="20"/>
    </row>
    <row r="750" spans="1:9">
      <c r="A750" s="29"/>
      <c r="B750" s="18"/>
      <c r="C750" s="18"/>
      <c r="D750" s="18"/>
      <c r="E750" s="8" t="s">
        <v>131</v>
      </c>
      <c r="F750" s="8"/>
      <c r="G750" s="8"/>
      <c r="H750" s="3"/>
      <c r="I750" s="20"/>
    </row>
    <row r="751" spans="1:9">
      <c r="A751" s="29"/>
      <c r="B751" s="18"/>
      <c r="C751" s="18"/>
      <c r="D751" s="18"/>
      <c r="E751" s="8" t="s">
        <v>127</v>
      </c>
      <c r="F751" s="8"/>
      <c r="G751" s="8"/>
      <c r="H751" s="3"/>
      <c r="I751" s="20"/>
    </row>
    <row r="752" spans="1:9">
      <c r="A752" s="29"/>
      <c r="B752" s="18"/>
      <c r="C752" s="18"/>
      <c r="D752" s="18"/>
      <c r="E752" s="8" t="s">
        <v>225</v>
      </c>
      <c r="F752" s="8"/>
      <c r="G752" s="8"/>
      <c r="H752" s="3"/>
      <c r="I752" s="20"/>
    </row>
    <row r="753" spans="1:9">
      <c r="A753" s="29"/>
      <c r="B753" s="18"/>
      <c r="C753" s="18"/>
      <c r="D753" s="18"/>
      <c r="E753" s="8" t="s">
        <v>128</v>
      </c>
      <c r="F753" s="8"/>
      <c r="G753" s="8"/>
      <c r="H753" s="3"/>
      <c r="I753" s="20"/>
    </row>
    <row r="754" spans="1:9">
      <c r="A754" s="29"/>
      <c r="B754" s="18"/>
      <c r="C754" s="18"/>
      <c r="D754" s="18"/>
      <c r="E754" s="8" t="s">
        <v>231</v>
      </c>
      <c r="F754" s="8"/>
      <c r="G754" s="8"/>
      <c r="H754" s="3"/>
      <c r="I754" s="20"/>
    </row>
    <row r="755" spans="1:9">
      <c r="A755" s="29"/>
      <c r="B755" s="18"/>
      <c r="C755" s="18"/>
      <c r="D755" s="18"/>
      <c r="E755" s="8" t="s">
        <v>226</v>
      </c>
      <c r="F755" s="8"/>
      <c r="G755" s="8"/>
      <c r="H755" s="3"/>
      <c r="I755" s="20"/>
    </row>
    <row r="756" spans="1:9">
      <c r="A756" s="29"/>
      <c r="B756" s="18"/>
      <c r="C756" s="18"/>
      <c r="D756" s="18"/>
      <c r="E756" s="8"/>
      <c r="F756" s="8"/>
      <c r="G756" s="8"/>
      <c r="H756" s="3"/>
      <c r="I756" s="20"/>
    </row>
    <row r="757" spans="1:9">
      <c r="A757" s="29">
        <v>2</v>
      </c>
      <c r="B757" s="18">
        <v>3</v>
      </c>
      <c r="C757" s="18">
        <v>10</v>
      </c>
      <c r="D757" s="18"/>
      <c r="E757" s="8" t="s">
        <v>232</v>
      </c>
      <c r="F757" s="8"/>
      <c r="G757" s="8"/>
      <c r="H757" s="3"/>
      <c r="I757" s="20"/>
    </row>
    <row r="758" spans="1:9">
      <c r="A758" s="29"/>
      <c r="B758" s="18"/>
      <c r="C758" s="18"/>
      <c r="D758" s="18"/>
      <c r="E758" s="8"/>
      <c r="F758" s="8"/>
      <c r="G758" s="8"/>
      <c r="H758" s="3"/>
      <c r="I758" s="20"/>
    </row>
    <row r="759" spans="1:9">
      <c r="A759" s="29">
        <v>2</v>
      </c>
      <c r="B759" s="18">
        <v>4</v>
      </c>
      <c r="C759" s="18"/>
      <c r="D759" s="18"/>
      <c r="E759" s="14" t="s">
        <v>233</v>
      </c>
      <c r="F759" s="14"/>
      <c r="G759" s="14"/>
      <c r="H759" s="3"/>
      <c r="I759" s="20"/>
    </row>
    <row r="760" spans="1:9">
      <c r="A760" s="29">
        <v>2</v>
      </c>
      <c r="B760" s="18">
        <v>4</v>
      </c>
      <c r="C760" s="18">
        <v>1</v>
      </c>
      <c r="D760" s="18"/>
      <c r="E760" s="14" t="s">
        <v>234</v>
      </c>
      <c r="F760" s="14"/>
      <c r="G760" s="14"/>
      <c r="H760" s="3"/>
      <c r="I760" s="20"/>
    </row>
    <row r="761" spans="1:9">
      <c r="A761" s="29">
        <v>2</v>
      </c>
      <c r="B761" s="18">
        <v>4</v>
      </c>
      <c r="C761" s="18">
        <v>1</v>
      </c>
      <c r="D761" s="18">
        <v>2</v>
      </c>
      <c r="E761" s="8" t="s">
        <v>82</v>
      </c>
      <c r="F761" s="8"/>
      <c r="G761" s="8"/>
      <c r="H761" s="3"/>
      <c r="I761" s="20"/>
    </row>
    <row r="762" spans="1:9">
      <c r="A762" s="29"/>
      <c r="B762" s="18"/>
      <c r="C762" s="18"/>
      <c r="D762" s="18"/>
      <c r="E762" s="8" t="s">
        <v>224</v>
      </c>
      <c r="F762" s="8"/>
      <c r="G762" s="8"/>
      <c r="H762" s="3"/>
      <c r="I762" s="20"/>
    </row>
    <row r="763" spans="1:9">
      <c r="A763" s="29"/>
      <c r="B763" s="18"/>
      <c r="C763" s="18"/>
      <c r="D763" s="18"/>
      <c r="E763" s="16" t="s">
        <v>123</v>
      </c>
      <c r="F763" s="16"/>
      <c r="G763" s="16"/>
      <c r="H763" s="3"/>
      <c r="I763" s="20"/>
    </row>
    <row r="764" spans="1:9">
      <c r="A764" s="29"/>
      <c r="B764" s="18"/>
      <c r="C764" s="18"/>
      <c r="D764" s="18"/>
      <c r="E764" s="16" t="s">
        <v>124</v>
      </c>
      <c r="F764" s="16"/>
      <c r="G764" s="16"/>
      <c r="H764" s="3"/>
      <c r="I764" s="20"/>
    </row>
    <row r="765" spans="1:9">
      <c r="A765" s="29"/>
      <c r="B765" s="18"/>
      <c r="C765" s="18"/>
      <c r="D765" s="18"/>
      <c r="E765" s="16" t="s">
        <v>125</v>
      </c>
      <c r="F765" s="16"/>
      <c r="G765" s="16"/>
      <c r="H765" s="3"/>
      <c r="I765" s="20"/>
    </row>
    <row r="766" spans="1:9">
      <c r="A766" s="29"/>
      <c r="B766" s="18"/>
      <c r="C766" s="18"/>
      <c r="D766" s="18"/>
      <c r="E766" s="16" t="s">
        <v>126</v>
      </c>
      <c r="F766" s="16"/>
      <c r="G766" s="16"/>
      <c r="H766" s="3"/>
      <c r="I766" s="20"/>
    </row>
    <row r="767" spans="1:9">
      <c r="A767" s="29"/>
      <c r="B767" s="18"/>
      <c r="C767" s="18"/>
      <c r="D767" s="18"/>
      <c r="E767" s="16" t="s">
        <v>131</v>
      </c>
      <c r="F767" s="16"/>
      <c r="G767" s="16"/>
      <c r="H767" s="3"/>
      <c r="I767" s="20"/>
    </row>
    <row r="768" spans="1:9">
      <c r="A768" s="29"/>
      <c r="B768" s="18"/>
      <c r="C768" s="18"/>
      <c r="D768" s="18"/>
      <c r="E768" s="16" t="s">
        <v>130</v>
      </c>
      <c r="F768" s="16"/>
      <c r="G768" s="16"/>
      <c r="H768" s="3"/>
      <c r="I768" s="20"/>
    </row>
    <row r="769" spans="1:9">
      <c r="A769" s="29"/>
      <c r="B769" s="18"/>
      <c r="C769" s="18"/>
      <c r="D769" s="18"/>
      <c r="E769" s="8" t="s">
        <v>127</v>
      </c>
      <c r="F769" s="8"/>
      <c r="G769" s="8"/>
      <c r="H769" s="3"/>
      <c r="I769" s="20"/>
    </row>
    <row r="770" spans="1:9">
      <c r="A770" s="29"/>
      <c r="B770" s="18"/>
      <c r="C770" s="18"/>
      <c r="D770" s="18"/>
      <c r="E770" s="8" t="s">
        <v>225</v>
      </c>
      <c r="F770" s="8"/>
      <c r="G770" s="8"/>
      <c r="H770" s="3"/>
      <c r="I770" s="20"/>
    </row>
    <row r="771" spans="1:9">
      <c r="A771" s="29"/>
      <c r="B771" s="18"/>
      <c r="C771" s="18"/>
      <c r="D771" s="18"/>
      <c r="E771" s="8" t="s">
        <v>128</v>
      </c>
      <c r="F771" s="8"/>
      <c r="G771" s="8"/>
      <c r="H771" s="3"/>
      <c r="I771" s="20"/>
    </row>
    <row r="772" spans="1:9">
      <c r="A772" s="29"/>
      <c r="B772" s="18"/>
      <c r="C772" s="18"/>
      <c r="D772" s="18"/>
      <c r="E772" s="8" t="s">
        <v>226</v>
      </c>
      <c r="F772" s="8"/>
      <c r="G772" s="8"/>
      <c r="H772" s="3"/>
      <c r="I772" s="20"/>
    </row>
    <row r="773" spans="1:9">
      <c r="A773" s="29"/>
      <c r="B773" s="18"/>
      <c r="C773" s="18"/>
      <c r="D773" s="18"/>
      <c r="E773" s="8"/>
      <c r="F773" s="8"/>
      <c r="G773" s="8"/>
      <c r="H773" s="3"/>
      <c r="I773" s="20"/>
    </row>
    <row r="774" spans="1:9">
      <c r="A774" s="29">
        <v>2</v>
      </c>
      <c r="B774" s="18">
        <v>4</v>
      </c>
      <c r="C774" s="18">
        <v>2</v>
      </c>
      <c r="D774" s="18"/>
      <c r="E774" s="8" t="s">
        <v>235</v>
      </c>
      <c r="F774" s="8"/>
      <c r="G774" s="8"/>
      <c r="H774" s="3"/>
      <c r="I774" s="20"/>
    </row>
    <row r="775" spans="1:9">
      <c r="A775" s="29">
        <v>2</v>
      </c>
      <c r="B775" s="18">
        <v>4</v>
      </c>
      <c r="C775" s="18">
        <v>2</v>
      </c>
      <c r="D775" s="18">
        <v>2</v>
      </c>
      <c r="E775" s="8" t="s">
        <v>82</v>
      </c>
      <c r="F775" s="8"/>
      <c r="G775" s="8"/>
      <c r="H775" s="3"/>
      <c r="I775" s="20"/>
    </row>
    <row r="776" spans="1:9">
      <c r="A776" s="29"/>
      <c r="B776" s="18"/>
      <c r="C776" s="18"/>
      <c r="D776" s="18"/>
      <c r="E776" s="8" t="s">
        <v>236</v>
      </c>
      <c r="F776" s="8"/>
      <c r="G776" s="8"/>
      <c r="H776" s="3"/>
      <c r="I776" s="20"/>
    </row>
    <row r="777" spans="1:9">
      <c r="A777" s="29"/>
      <c r="B777" s="18"/>
      <c r="C777" s="18"/>
      <c r="D777" s="18"/>
      <c r="E777" s="16" t="s">
        <v>123</v>
      </c>
      <c r="F777" s="16"/>
      <c r="G777" s="16"/>
      <c r="H777" s="3"/>
      <c r="I777" s="20"/>
    </row>
    <row r="778" spans="1:9">
      <c r="A778" s="29"/>
      <c r="B778" s="18"/>
      <c r="C778" s="18"/>
      <c r="D778" s="18"/>
      <c r="E778" s="16" t="s">
        <v>124</v>
      </c>
      <c r="F778" s="16"/>
      <c r="G778" s="16"/>
      <c r="H778" s="3"/>
      <c r="I778" s="20"/>
    </row>
    <row r="779" spans="1:9">
      <c r="A779" s="29"/>
      <c r="B779" s="18"/>
      <c r="C779" s="18"/>
      <c r="D779" s="18"/>
      <c r="E779" s="16" t="s">
        <v>125</v>
      </c>
      <c r="F779" s="16"/>
      <c r="G779" s="16"/>
      <c r="H779" s="3"/>
      <c r="I779" s="20"/>
    </row>
    <row r="780" spans="1:9">
      <c r="A780" s="29"/>
      <c r="B780" s="18"/>
      <c r="C780" s="18"/>
      <c r="D780" s="18"/>
      <c r="E780" s="16" t="s">
        <v>126</v>
      </c>
      <c r="F780" s="16"/>
      <c r="G780" s="16"/>
      <c r="H780" s="3"/>
      <c r="I780" s="20"/>
    </row>
    <row r="781" spans="1:9">
      <c r="A781" s="29"/>
      <c r="B781" s="18"/>
      <c r="C781" s="18"/>
      <c r="D781" s="18"/>
      <c r="E781" s="16" t="s">
        <v>131</v>
      </c>
      <c r="F781" s="16"/>
      <c r="G781" s="16"/>
      <c r="H781" s="3"/>
      <c r="I781" s="20"/>
    </row>
    <row r="782" spans="1:9">
      <c r="A782" s="29"/>
      <c r="B782" s="18"/>
      <c r="C782" s="18"/>
      <c r="D782" s="18"/>
      <c r="E782" s="16" t="s">
        <v>130</v>
      </c>
      <c r="F782" s="16"/>
      <c r="G782" s="16"/>
      <c r="H782" s="3"/>
      <c r="I782" s="20"/>
    </row>
    <row r="783" spans="1:9">
      <c r="A783" s="29"/>
      <c r="B783" s="18"/>
      <c r="C783" s="18"/>
      <c r="D783" s="18"/>
      <c r="E783" s="8" t="s">
        <v>127</v>
      </c>
      <c r="F783" s="8"/>
      <c r="G783" s="8"/>
      <c r="H783" s="3"/>
      <c r="I783" s="20"/>
    </row>
    <row r="784" spans="1:9">
      <c r="A784" s="29"/>
      <c r="B784" s="18"/>
      <c r="C784" s="18"/>
      <c r="D784" s="18"/>
      <c r="E784" s="8" t="s">
        <v>225</v>
      </c>
      <c r="F784" s="8"/>
      <c r="G784" s="8"/>
      <c r="H784" s="3"/>
      <c r="I784" s="20"/>
    </row>
    <row r="785" spans="1:9">
      <c r="A785" s="29"/>
      <c r="B785" s="18"/>
      <c r="C785" s="18"/>
      <c r="D785" s="18"/>
      <c r="E785" s="8" t="s">
        <v>128</v>
      </c>
      <c r="F785" s="8"/>
      <c r="G785" s="8"/>
      <c r="H785" s="3"/>
      <c r="I785" s="20"/>
    </row>
    <row r="786" spans="1:9">
      <c r="A786" s="29"/>
      <c r="B786" s="18"/>
      <c r="C786" s="18"/>
      <c r="D786" s="18"/>
      <c r="E786" s="8" t="s">
        <v>226</v>
      </c>
      <c r="F786" s="8"/>
      <c r="G786" s="8"/>
      <c r="H786" s="3"/>
      <c r="I786" s="20"/>
    </row>
    <row r="787" spans="1:9">
      <c r="A787" s="29"/>
      <c r="B787" s="18"/>
      <c r="C787" s="18"/>
      <c r="D787" s="18"/>
      <c r="E787" s="8"/>
      <c r="F787" s="8"/>
      <c r="G787" s="8"/>
      <c r="H787" s="3"/>
      <c r="I787" s="20"/>
    </row>
    <row r="788" spans="1:9">
      <c r="A788" s="29">
        <v>2</v>
      </c>
      <c r="B788" s="18">
        <v>4</v>
      </c>
      <c r="C788" s="18">
        <v>3</v>
      </c>
      <c r="D788" s="18"/>
      <c r="E788" s="14" t="s">
        <v>237</v>
      </c>
      <c r="F788" s="14"/>
      <c r="G788" s="14"/>
      <c r="H788" s="3"/>
      <c r="I788" s="20"/>
    </row>
    <row r="789" spans="1:9">
      <c r="A789" s="29">
        <v>2</v>
      </c>
      <c r="B789" s="18">
        <v>4</v>
      </c>
      <c r="C789" s="18">
        <v>3</v>
      </c>
      <c r="D789" s="18">
        <v>2</v>
      </c>
      <c r="E789" s="8" t="s">
        <v>82</v>
      </c>
      <c r="F789" s="8"/>
      <c r="G789" s="8"/>
      <c r="H789" s="3"/>
      <c r="I789" s="20"/>
    </row>
    <row r="790" spans="1:9">
      <c r="A790" s="29"/>
      <c r="B790" s="18"/>
      <c r="C790" s="18"/>
      <c r="D790" s="18"/>
      <c r="E790" s="8" t="s">
        <v>236</v>
      </c>
      <c r="F790" s="8"/>
      <c r="G790" s="8"/>
      <c r="H790" s="3"/>
      <c r="I790" s="20"/>
    </row>
    <row r="791" spans="1:9">
      <c r="A791" s="29"/>
      <c r="B791" s="18"/>
      <c r="C791" s="18"/>
      <c r="D791" s="18"/>
      <c r="E791" s="16" t="s">
        <v>123</v>
      </c>
      <c r="F791" s="16"/>
      <c r="G791" s="16"/>
      <c r="H791" s="3"/>
      <c r="I791" s="20"/>
    </row>
    <row r="792" spans="1:9">
      <c r="A792" s="29"/>
      <c r="B792" s="18"/>
      <c r="C792" s="18"/>
      <c r="D792" s="18"/>
      <c r="E792" s="16" t="s">
        <v>124</v>
      </c>
      <c r="F792" s="16"/>
      <c r="G792" s="16"/>
      <c r="H792" s="3"/>
      <c r="I792" s="20"/>
    </row>
    <row r="793" spans="1:9">
      <c r="A793" s="29"/>
      <c r="B793" s="18"/>
      <c r="C793" s="18"/>
      <c r="D793" s="18"/>
      <c r="E793" s="16" t="s">
        <v>125</v>
      </c>
      <c r="F793" s="16"/>
      <c r="G793" s="16"/>
      <c r="H793" s="3"/>
      <c r="I793" s="20"/>
    </row>
    <row r="794" spans="1:9">
      <c r="A794" s="29"/>
      <c r="B794" s="18"/>
      <c r="C794" s="18"/>
      <c r="D794" s="18"/>
      <c r="E794" s="16" t="s">
        <v>126</v>
      </c>
      <c r="F794" s="16"/>
      <c r="G794" s="16"/>
      <c r="H794" s="3"/>
      <c r="I794" s="20"/>
    </row>
    <row r="795" spans="1:9">
      <c r="A795" s="29"/>
      <c r="B795" s="18"/>
      <c r="C795" s="18"/>
      <c r="D795" s="18"/>
      <c r="E795" s="8" t="s">
        <v>127</v>
      </c>
      <c r="F795" s="8"/>
      <c r="G795" s="8"/>
      <c r="H795" s="3"/>
      <c r="I795" s="20"/>
    </row>
    <row r="796" spans="1:9">
      <c r="A796" s="29"/>
      <c r="B796" s="18"/>
      <c r="C796" s="18"/>
      <c r="D796" s="18"/>
      <c r="E796" s="8" t="s">
        <v>225</v>
      </c>
      <c r="F796" s="8"/>
      <c r="G796" s="8"/>
      <c r="H796" s="3"/>
      <c r="I796" s="20"/>
    </row>
    <row r="797" spans="1:9">
      <c r="A797" s="29"/>
      <c r="B797" s="18"/>
      <c r="C797" s="18"/>
      <c r="D797" s="18"/>
      <c r="E797" s="8" t="s">
        <v>128</v>
      </c>
      <c r="F797" s="8"/>
      <c r="G797" s="8"/>
      <c r="H797" s="3"/>
      <c r="I797" s="20"/>
    </row>
    <row r="798" spans="1:9">
      <c r="A798" s="29"/>
      <c r="B798" s="18"/>
      <c r="C798" s="18"/>
      <c r="D798" s="18"/>
      <c r="E798" s="8" t="s">
        <v>226</v>
      </c>
      <c r="F798" s="8"/>
      <c r="G798" s="8"/>
      <c r="H798" s="3"/>
      <c r="I798" s="20"/>
    </row>
    <row r="799" spans="1:9">
      <c r="A799" s="29"/>
      <c r="B799" s="18"/>
      <c r="C799" s="18"/>
      <c r="D799" s="18"/>
      <c r="E799" s="8"/>
      <c r="F799" s="8"/>
      <c r="G799" s="8"/>
      <c r="H799" s="3"/>
      <c r="I799" s="20"/>
    </row>
    <row r="800" spans="1:9">
      <c r="A800" s="29">
        <v>2</v>
      </c>
      <c r="B800" s="18">
        <v>4</v>
      </c>
      <c r="C800" s="18">
        <v>4</v>
      </c>
      <c r="D800" s="18"/>
      <c r="E800" s="14" t="s">
        <v>238</v>
      </c>
      <c r="F800" s="14"/>
      <c r="G800" s="14"/>
      <c r="H800" s="3"/>
      <c r="I800" s="20"/>
    </row>
    <row r="801" spans="1:9">
      <c r="A801" s="29">
        <v>2</v>
      </c>
      <c r="B801" s="18">
        <v>4</v>
      </c>
      <c r="C801" s="18">
        <v>4</v>
      </c>
      <c r="D801" s="18">
        <v>2</v>
      </c>
      <c r="E801" s="8" t="s">
        <v>82</v>
      </c>
      <c r="F801" s="8"/>
      <c r="G801" s="8"/>
      <c r="H801" s="3"/>
      <c r="I801" s="20"/>
    </row>
    <row r="802" spans="1:9">
      <c r="A802" s="29"/>
      <c r="B802" s="18"/>
      <c r="C802" s="18"/>
      <c r="D802" s="18"/>
      <c r="E802" s="8" t="s">
        <v>236</v>
      </c>
      <c r="F802" s="8"/>
      <c r="G802" s="8"/>
      <c r="H802" s="3"/>
      <c r="I802" s="20"/>
    </row>
    <row r="803" spans="1:9">
      <c r="A803" s="29"/>
      <c r="B803" s="18"/>
      <c r="C803" s="18"/>
      <c r="D803" s="18"/>
      <c r="E803" s="16" t="s">
        <v>123</v>
      </c>
      <c r="F803" s="16"/>
      <c r="G803" s="16"/>
      <c r="H803" s="3"/>
      <c r="I803" s="20"/>
    </row>
    <row r="804" spans="1:9">
      <c r="A804" s="29"/>
      <c r="B804" s="18"/>
      <c r="C804" s="18"/>
      <c r="D804" s="18"/>
      <c r="E804" s="16" t="s">
        <v>124</v>
      </c>
      <c r="F804" s="16"/>
      <c r="G804" s="16"/>
      <c r="H804" s="3"/>
      <c r="I804" s="20"/>
    </row>
    <row r="805" spans="1:9">
      <c r="A805" s="29"/>
      <c r="B805" s="18"/>
      <c r="C805" s="18"/>
      <c r="D805" s="18"/>
      <c r="E805" s="16" t="s">
        <v>125</v>
      </c>
      <c r="F805" s="16"/>
      <c r="G805" s="16"/>
      <c r="H805" s="3"/>
      <c r="I805" s="20"/>
    </row>
    <row r="806" spans="1:9">
      <c r="A806" s="29"/>
      <c r="B806" s="18"/>
      <c r="C806" s="18"/>
      <c r="D806" s="18"/>
      <c r="E806" s="16" t="s">
        <v>126</v>
      </c>
      <c r="F806" s="16"/>
      <c r="G806" s="16"/>
      <c r="H806" s="3"/>
      <c r="I806" s="20"/>
    </row>
    <row r="807" spans="1:9">
      <c r="A807" s="29"/>
      <c r="B807" s="18"/>
      <c r="C807" s="18"/>
      <c r="D807" s="18"/>
      <c r="E807" s="16" t="s">
        <v>131</v>
      </c>
      <c r="F807" s="16"/>
      <c r="G807" s="16"/>
      <c r="H807" s="3"/>
      <c r="I807" s="20"/>
    </row>
    <row r="808" spans="1:9">
      <c r="A808" s="29"/>
      <c r="B808" s="18"/>
      <c r="C808" s="18"/>
      <c r="D808" s="18"/>
      <c r="E808" s="16" t="s">
        <v>130</v>
      </c>
      <c r="F808" s="16"/>
      <c r="G808" s="16"/>
      <c r="H808" s="3"/>
      <c r="I808" s="20"/>
    </row>
    <row r="809" spans="1:9">
      <c r="A809" s="29"/>
      <c r="B809" s="18"/>
      <c r="C809" s="18"/>
      <c r="D809" s="18"/>
      <c r="E809" s="8" t="s">
        <v>127</v>
      </c>
      <c r="F809" s="8"/>
      <c r="G809" s="8"/>
      <c r="H809" s="3"/>
      <c r="I809" s="20"/>
    </row>
    <row r="810" spans="1:9">
      <c r="A810" s="29"/>
      <c r="B810" s="18"/>
      <c r="C810" s="18"/>
      <c r="D810" s="18"/>
      <c r="E810" s="8" t="s">
        <v>225</v>
      </c>
      <c r="F810" s="8"/>
      <c r="G810" s="8"/>
      <c r="H810" s="3"/>
      <c r="I810" s="20"/>
    </row>
    <row r="811" spans="1:9">
      <c r="A811" s="29"/>
      <c r="B811" s="18"/>
      <c r="C811" s="18"/>
      <c r="D811" s="18"/>
      <c r="E811" s="8" t="s">
        <v>128</v>
      </c>
      <c r="F811" s="8"/>
      <c r="G811" s="8"/>
      <c r="H811" s="3"/>
      <c r="I811" s="20"/>
    </row>
    <row r="812" spans="1:9">
      <c r="A812" s="29"/>
      <c r="B812" s="18"/>
      <c r="C812" s="18"/>
      <c r="D812" s="18"/>
      <c r="E812" s="8" t="s">
        <v>226</v>
      </c>
      <c r="F812" s="8"/>
      <c r="G812" s="8"/>
      <c r="H812" s="3"/>
      <c r="I812" s="20"/>
    </row>
    <row r="813" spans="1:9">
      <c r="A813" s="29"/>
      <c r="B813" s="18"/>
      <c r="C813" s="18"/>
      <c r="D813" s="18"/>
      <c r="E813" s="8"/>
      <c r="F813" s="8"/>
      <c r="G813" s="8"/>
      <c r="H813" s="3"/>
      <c r="I813" s="20"/>
    </row>
    <row r="814" spans="1:9">
      <c r="A814" s="29">
        <v>2</v>
      </c>
      <c r="B814" s="18">
        <v>4</v>
      </c>
      <c r="C814" s="18">
        <v>5</v>
      </c>
      <c r="D814" s="18"/>
      <c r="E814" s="8" t="s">
        <v>239</v>
      </c>
      <c r="F814" s="8"/>
      <c r="G814" s="8"/>
      <c r="H814" s="3"/>
      <c r="I814" s="20"/>
    </row>
    <row r="815" spans="1:9">
      <c r="A815" s="29">
        <v>2</v>
      </c>
      <c r="B815" s="18">
        <v>4</v>
      </c>
      <c r="C815" s="18">
        <v>5</v>
      </c>
      <c r="D815" s="18">
        <v>2</v>
      </c>
      <c r="E815" s="8" t="s">
        <v>82</v>
      </c>
      <c r="F815" s="8"/>
      <c r="G815" s="8"/>
      <c r="H815" s="3"/>
      <c r="I815" s="20"/>
    </row>
    <row r="816" spans="1:9">
      <c r="A816" s="29"/>
      <c r="B816" s="18"/>
      <c r="C816" s="18"/>
      <c r="D816" s="18"/>
      <c r="E816" s="8" t="s">
        <v>240</v>
      </c>
      <c r="F816" s="8"/>
      <c r="G816" s="8"/>
      <c r="H816" s="3"/>
      <c r="I816" s="20"/>
    </row>
    <row r="817" spans="1:9">
      <c r="A817" s="29"/>
      <c r="B817" s="18"/>
      <c r="C817" s="18"/>
      <c r="D817" s="18"/>
      <c r="E817" s="16" t="s">
        <v>123</v>
      </c>
      <c r="F817" s="16"/>
      <c r="G817" s="16"/>
      <c r="H817" s="3"/>
      <c r="I817" s="20"/>
    </row>
    <row r="818" spans="1:9">
      <c r="A818" s="29"/>
      <c r="B818" s="18"/>
      <c r="C818" s="18"/>
      <c r="D818" s="18"/>
      <c r="E818" s="16" t="s">
        <v>124</v>
      </c>
      <c r="F818" s="16"/>
      <c r="G818" s="16"/>
      <c r="H818" s="3"/>
      <c r="I818" s="20"/>
    </row>
    <row r="819" spans="1:9">
      <c r="A819" s="29"/>
      <c r="B819" s="18"/>
      <c r="C819" s="18"/>
      <c r="D819" s="18"/>
      <c r="E819" s="16" t="s">
        <v>125</v>
      </c>
      <c r="F819" s="16"/>
      <c r="G819" s="16"/>
      <c r="H819" s="3"/>
      <c r="I819" s="20"/>
    </row>
    <row r="820" spans="1:9">
      <c r="A820" s="29"/>
      <c r="B820" s="18"/>
      <c r="C820" s="18"/>
      <c r="D820" s="18"/>
      <c r="E820" s="16" t="s">
        <v>126</v>
      </c>
      <c r="F820" s="16"/>
      <c r="G820" s="16"/>
      <c r="H820" s="3"/>
      <c r="I820" s="20"/>
    </row>
    <row r="821" spans="1:9">
      <c r="A821" s="29"/>
      <c r="B821" s="18"/>
      <c r="C821" s="18"/>
      <c r="D821" s="18"/>
      <c r="E821" s="16" t="s">
        <v>130</v>
      </c>
      <c r="F821" s="16"/>
      <c r="G821" s="16"/>
      <c r="H821" s="3"/>
      <c r="I821" s="20"/>
    </row>
    <row r="822" spans="1:9">
      <c r="A822" s="29"/>
      <c r="B822" s="18"/>
      <c r="C822" s="18"/>
      <c r="D822" s="18"/>
      <c r="E822" s="8" t="s">
        <v>127</v>
      </c>
      <c r="F822" s="8"/>
      <c r="G822" s="8"/>
      <c r="H822" s="3"/>
      <c r="I822" s="20"/>
    </row>
    <row r="823" spans="1:9">
      <c r="A823" s="29"/>
      <c r="B823" s="18"/>
      <c r="C823" s="18"/>
      <c r="D823" s="18"/>
      <c r="E823" s="8" t="s">
        <v>173</v>
      </c>
      <c r="F823" s="8"/>
      <c r="G823" s="8"/>
      <c r="H823" s="3"/>
      <c r="I823" s="20"/>
    </row>
    <row r="824" spans="1:9">
      <c r="A824" s="29"/>
      <c r="B824" s="18"/>
      <c r="C824" s="18"/>
      <c r="D824" s="18"/>
      <c r="E824" s="8" t="s">
        <v>128</v>
      </c>
      <c r="F824" s="8"/>
      <c r="G824" s="8"/>
      <c r="H824" s="3"/>
      <c r="I824" s="20"/>
    </row>
    <row r="825" spans="1:9">
      <c r="A825" s="29"/>
      <c r="B825" s="18"/>
      <c r="C825" s="18"/>
      <c r="D825" s="18"/>
      <c r="E825" s="8" t="s">
        <v>241</v>
      </c>
      <c r="F825" s="8"/>
      <c r="G825" s="8"/>
      <c r="H825" s="3"/>
      <c r="I825" s="20"/>
    </row>
    <row r="826" spans="1:9">
      <c r="A826" s="29">
        <v>2</v>
      </c>
      <c r="B826" s="18">
        <v>4</v>
      </c>
      <c r="C826" s="18">
        <v>5</v>
      </c>
      <c r="D826" s="18">
        <v>3</v>
      </c>
      <c r="E826" s="8" t="s">
        <v>114</v>
      </c>
      <c r="F826" s="8"/>
      <c r="G826" s="8"/>
      <c r="H826" s="3"/>
      <c r="I826" s="20"/>
    </row>
    <row r="827" spans="1:9">
      <c r="A827" s="29"/>
      <c r="B827" s="18"/>
      <c r="C827" s="18"/>
      <c r="D827" s="18"/>
      <c r="E827" s="8" t="s">
        <v>242</v>
      </c>
      <c r="F827" s="8"/>
      <c r="G827" s="8"/>
      <c r="H827" s="3"/>
      <c r="I827" s="20"/>
    </row>
    <row r="828" spans="1:9">
      <c r="A828" s="29"/>
      <c r="B828" s="18"/>
      <c r="C828" s="18"/>
      <c r="D828" s="18"/>
      <c r="E828" s="8" t="s">
        <v>226</v>
      </c>
      <c r="F828" s="8"/>
      <c r="G828" s="8"/>
      <c r="H828" s="3"/>
      <c r="I828" s="20"/>
    </row>
    <row r="829" spans="1:9">
      <c r="A829" s="29"/>
      <c r="B829" s="18"/>
      <c r="C829" s="18"/>
      <c r="D829" s="18"/>
      <c r="E829" s="8"/>
      <c r="F829" s="8"/>
      <c r="G829" s="8"/>
      <c r="H829" s="3"/>
      <c r="I829" s="20"/>
    </row>
    <row r="830" spans="1:9">
      <c r="A830" s="29">
        <v>2</v>
      </c>
      <c r="B830" s="18">
        <v>4</v>
      </c>
      <c r="C830" s="18">
        <v>6</v>
      </c>
      <c r="D830" s="18"/>
      <c r="E830" s="14" t="s">
        <v>243</v>
      </c>
      <c r="F830" s="14"/>
      <c r="G830" s="14"/>
      <c r="H830" s="3"/>
      <c r="I830" s="20"/>
    </row>
    <row r="831" spans="1:9">
      <c r="A831" s="29">
        <v>2</v>
      </c>
      <c r="B831" s="18">
        <v>4</v>
      </c>
      <c r="C831" s="18">
        <v>6</v>
      </c>
      <c r="D831" s="18">
        <v>2</v>
      </c>
      <c r="E831" s="8" t="s">
        <v>82</v>
      </c>
      <c r="F831" s="8"/>
      <c r="G831" s="8"/>
      <c r="H831" s="3"/>
      <c r="I831" s="20"/>
    </row>
    <row r="832" spans="1:9">
      <c r="A832" s="29"/>
      <c r="B832" s="18"/>
      <c r="C832" s="18"/>
      <c r="D832" s="18"/>
      <c r="E832" s="8" t="s">
        <v>236</v>
      </c>
      <c r="F832" s="8"/>
      <c r="G832" s="8"/>
      <c r="H832" s="3"/>
      <c r="I832" s="20"/>
    </row>
    <row r="833" spans="1:9">
      <c r="A833" s="29"/>
      <c r="B833" s="18"/>
      <c r="C833" s="18"/>
      <c r="D833" s="18"/>
      <c r="E833" s="16" t="s">
        <v>123</v>
      </c>
      <c r="F833" s="16"/>
      <c r="G833" s="16"/>
      <c r="H833" s="3"/>
      <c r="I833" s="20"/>
    </row>
    <row r="834" spans="1:9">
      <c r="A834" s="29"/>
      <c r="B834" s="18"/>
      <c r="C834" s="18"/>
      <c r="D834" s="18"/>
      <c r="E834" s="16" t="s">
        <v>124</v>
      </c>
      <c r="F834" s="16"/>
      <c r="G834" s="16"/>
      <c r="H834" s="3"/>
      <c r="I834" s="20"/>
    </row>
    <row r="835" spans="1:9">
      <c r="A835" s="29"/>
      <c r="B835" s="18"/>
      <c r="C835" s="18"/>
      <c r="D835" s="18"/>
      <c r="E835" s="16" t="s">
        <v>125</v>
      </c>
      <c r="F835" s="16"/>
      <c r="G835" s="16"/>
      <c r="H835" s="3"/>
      <c r="I835" s="20"/>
    </row>
    <row r="836" spans="1:9">
      <c r="A836" s="29"/>
      <c r="B836" s="18"/>
      <c r="C836" s="18"/>
      <c r="D836" s="18"/>
      <c r="E836" s="16" t="s">
        <v>126</v>
      </c>
      <c r="F836" s="16"/>
      <c r="G836" s="16"/>
      <c r="H836" s="3"/>
      <c r="I836" s="20"/>
    </row>
    <row r="837" spans="1:9">
      <c r="A837" s="29"/>
      <c r="B837" s="18"/>
      <c r="C837" s="18"/>
      <c r="D837" s="18"/>
      <c r="E837" s="16" t="s">
        <v>131</v>
      </c>
      <c r="F837" s="16"/>
      <c r="G837" s="16"/>
      <c r="H837" s="3"/>
      <c r="I837" s="20"/>
    </row>
    <row r="838" spans="1:9">
      <c r="A838" s="29"/>
      <c r="B838" s="18"/>
      <c r="C838" s="18"/>
      <c r="D838" s="18"/>
      <c r="E838" s="16" t="s">
        <v>130</v>
      </c>
      <c r="F838" s="16"/>
      <c r="G838" s="16"/>
      <c r="H838" s="3"/>
      <c r="I838" s="20"/>
    </row>
    <row r="839" spans="1:9">
      <c r="A839" s="29"/>
      <c r="B839" s="18"/>
      <c r="C839" s="18"/>
      <c r="D839" s="18"/>
      <c r="E839" s="8" t="s">
        <v>127</v>
      </c>
      <c r="F839" s="8"/>
      <c r="G839" s="8"/>
      <c r="H839" s="3"/>
      <c r="I839" s="20"/>
    </row>
    <row r="840" spans="1:9">
      <c r="A840" s="29"/>
      <c r="B840" s="18"/>
      <c r="C840" s="18"/>
      <c r="D840" s="18"/>
      <c r="E840" s="8" t="s">
        <v>225</v>
      </c>
      <c r="F840" s="8"/>
      <c r="G840" s="8"/>
      <c r="H840" s="3"/>
      <c r="I840" s="20"/>
    </row>
    <row r="841" spans="1:9">
      <c r="A841" s="29"/>
      <c r="B841" s="18"/>
      <c r="C841" s="18"/>
      <c r="D841" s="18"/>
      <c r="E841" s="8" t="s">
        <v>128</v>
      </c>
      <c r="F841" s="8"/>
      <c r="G841" s="8"/>
      <c r="H841" s="3"/>
      <c r="I841" s="20"/>
    </row>
    <row r="842" spans="1:9">
      <c r="A842" s="29"/>
      <c r="B842" s="18"/>
      <c r="C842" s="18"/>
      <c r="D842" s="18"/>
      <c r="E842" s="8" t="s">
        <v>226</v>
      </c>
      <c r="F842" s="8"/>
      <c r="G842" s="8"/>
      <c r="H842" s="3"/>
      <c r="I842" s="20"/>
    </row>
    <row r="843" spans="1:9">
      <c r="A843" s="29"/>
      <c r="B843" s="18"/>
      <c r="C843" s="18"/>
      <c r="D843" s="18"/>
      <c r="E843" s="8"/>
      <c r="F843" s="8"/>
      <c r="G843" s="8"/>
      <c r="H843" s="3"/>
      <c r="I843" s="20"/>
    </row>
    <row r="844" spans="1:9">
      <c r="A844" s="29">
        <v>2</v>
      </c>
      <c r="B844" s="18">
        <v>4</v>
      </c>
      <c r="C844" s="18">
        <v>7</v>
      </c>
      <c r="D844" s="18"/>
      <c r="E844" s="14" t="s">
        <v>244</v>
      </c>
      <c r="F844" s="14"/>
      <c r="G844" s="14"/>
      <c r="H844" s="3"/>
      <c r="I844" s="20"/>
    </row>
    <row r="845" spans="1:9">
      <c r="A845" s="29">
        <v>2</v>
      </c>
      <c r="B845" s="18">
        <v>4</v>
      </c>
      <c r="C845" s="18">
        <v>7</v>
      </c>
      <c r="D845" s="18">
        <v>2</v>
      </c>
      <c r="E845" s="8" t="s">
        <v>82</v>
      </c>
      <c r="F845" s="8"/>
      <c r="G845" s="8"/>
      <c r="H845" s="3"/>
      <c r="I845" s="20"/>
    </row>
    <row r="846" spans="1:9">
      <c r="A846" s="29"/>
      <c r="B846" s="18"/>
      <c r="C846" s="18"/>
      <c r="D846" s="18"/>
      <c r="E846" s="8" t="s">
        <v>245</v>
      </c>
      <c r="F846" s="8"/>
      <c r="G846" s="8"/>
      <c r="H846" s="3"/>
      <c r="I846" s="20"/>
    </row>
    <row r="847" spans="1:9">
      <c r="A847" s="29"/>
      <c r="B847" s="18"/>
      <c r="C847" s="18"/>
      <c r="D847" s="18"/>
      <c r="E847" s="8" t="s">
        <v>127</v>
      </c>
      <c r="F847" s="8"/>
      <c r="G847" s="8"/>
      <c r="H847" s="3"/>
      <c r="I847" s="20"/>
    </row>
    <row r="848" spans="1:9">
      <c r="A848" s="29"/>
      <c r="B848" s="18"/>
      <c r="C848" s="18"/>
      <c r="D848" s="18"/>
      <c r="E848" s="8" t="s">
        <v>225</v>
      </c>
      <c r="F848" s="8"/>
      <c r="G848" s="8"/>
      <c r="H848" s="3"/>
      <c r="I848" s="20"/>
    </row>
    <row r="849" spans="1:9">
      <c r="A849" s="29"/>
      <c r="B849" s="18"/>
      <c r="C849" s="18"/>
      <c r="D849" s="18"/>
      <c r="E849" s="8" t="s">
        <v>128</v>
      </c>
      <c r="F849" s="8"/>
      <c r="G849" s="8"/>
      <c r="H849" s="3"/>
      <c r="I849" s="20"/>
    </row>
    <row r="850" spans="1:9">
      <c r="A850" s="29"/>
      <c r="B850" s="18"/>
      <c r="C850" s="18"/>
      <c r="D850" s="18"/>
      <c r="E850" s="8" t="s">
        <v>226</v>
      </c>
      <c r="F850" s="8"/>
      <c r="G850" s="8"/>
      <c r="H850" s="3"/>
      <c r="I850" s="20"/>
    </row>
    <row r="851" spans="1:9">
      <c r="A851" s="29"/>
      <c r="B851" s="18"/>
      <c r="C851" s="18"/>
      <c r="D851" s="18"/>
      <c r="E851" s="8"/>
      <c r="F851" s="8"/>
      <c r="G851" s="8"/>
      <c r="H851" s="3"/>
      <c r="I851" s="20"/>
    </row>
    <row r="852" spans="1:9">
      <c r="A852" s="29">
        <v>2</v>
      </c>
      <c r="B852" s="18">
        <v>4</v>
      </c>
      <c r="C852" s="18">
        <v>8</v>
      </c>
      <c r="D852" s="18"/>
      <c r="E852" s="8" t="s">
        <v>246</v>
      </c>
      <c r="F852" s="8"/>
      <c r="G852" s="8"/>
      <c r="H852" s="3"/>
      <c r="I852" s="20"/>
    </row>
    <row r="853" spans="1:9">
      <c r="A853" s="29">
        <v>2</v>
      </c>
      <c r="B853" s="18">
        <v>4</v>
      </c>
      <c r="C853" s="18">
        <v>8</v>
      </c>
      <c r="D853" s="18">
        <v>2</v>
      </c>
      <c r="E853" s="8" t="s">
        <v>82</v>
      </c>
      <c r="F853" s="8"/>
      <c r="G853" s="8"/>
      <c r="H853" s="3"/>
      <c r="I853" s="20"/>
    </row>
    <row r="854" spans="1:9">
      <c r="A854" s="29"/>
      <c r="B854" s="18"/>
      <c r="C854" s="18"/>
      <c r="D854" s="18"/>
      <c r="E854" s="8" t="s">
        <v>236</v>
      </c>
      <c r="F854" s="8"/>
      <c r="G854" s="8"/>
      <c r="H854" s="3"/>
      <c r="I854" s="20"/>
    </row>
    <row r="855" spans="1:9">
      <c r="A855" s="29"/>
      <c r="B855" s="18"/>
      <c r="C855" s="18"/>
      <c r="D855" s="18"/>
      <c r="E855" s="16" t="s">
        <v>123</v>
      </c>
      <c r="F855" s="16"/>
      <c r="G855" s="16"/>
      <c r="H855" s="3"/>
      <c r="I855" s="20"/>
    </row>
    <row r="856" spans="1:9">
      <c r="A856" s="29"/>
      <c r="B856" s="18"/>
      <c r="C856" s="18"/>
      <c r="D856" s="18"/>
      <c r="E856" s="16" t="s">
        <v>124</v>
      </c>
      <c r="F856" s="16"/>
      <c r="G856" s="16"/>
      <c r="H856" s="3"/>
      <c r="I856" s="20"/>
    </row>
    <row r="857" spans="1:9">
      <c r="A857" s="29"/>
      <c r="B857" s="18"/>
      <c r="C857" s="18"/>
      <c r="D857" s="18"/>
      <c r="E857" s="16" t="s">
        <v>125</v>
      </c>
      <c r="F857" s="16"/>
      <c r="G857" s="16"/>
      <c r="H857" s="3"/>
      <c r="I857" s="20"/>
    </row>
    <row r="858" spans="1:9">
      <c r="A858" s="29"/>
      <c r="B858" s="18"/>
      <c r="C858" s="18"/>
      <c r="D858" s="18"/>
      <c r="E858" s="16" t="s">
        <v>126</v>
      </c>
      <c r="F858" s="16"/>
      <c r="G858" s="16"/>
      <c r="H858" s="3"/>
      <c r="I858" s="20"/>
    </row>
    <row r="859" spans="1:9">
      <c r="A859" s="29"/>
      <c r="B859" s="18"/>
      <c r="C859" s="18"/>
      <c r="D859" s="18"/>
      <c r="E859" s="16" t="s">
        <v>131</v>
      </c>
      <c r="F859" s="16"/>
      <c r="G859" s="16"/>
      <c r="H859" s="3"/>
      <c r="I859" s="20"/>
    </row>
    <row r="860" spans="1:9">
      <c r="A860" s="29"/>
      <c r="B860" s="18"/>
      <c r="C860" s="18"/>
      <c r="D860" s="18"/>
      <c r="E860" s="16" t="s">
        <v>130</v>
      </c>
      <c r="F860" s="16"/>
      <c r="G860" s="16"/>
      <c r="H860" s="3"/>
      <c r="I860" s="20"/>
    </row>
    <row r="861" spans="1:9">
      <c r="A861" s="29"/>
      <c r="B861" s="18"/>
      <c r="C861" s="18"/>
      <c r="D861" s="18"/>
      <c r="E861" s="8" t="s">
        <v>127</v>
      </c>
      <c r="F861" s="8"/>
      <c r="G861" s="8"/>
      <c r="H861" s="3"/>
      <c r="I861" s="20"/>
    </row>
    <row r="862" spans="1:9">
      <c r="A862" s="29"/>
      <c r="B862" s="18"/>
      <c r="C862" s="18"/>
      <c r="D862" s="18"/>
      <c r="E862" s="8" t="s">
        <v>225</v>
      </c>
      <c r="F862" s="8"/>
      <c r="G862" s="8"/>
      <c r="H862" s="3"/>
      <c r="I862" s="20"/>
    </row>
    <row r="863" spans="1:9">
      <c r="A863" s="29"/>
      <c r="B863" s="18"/>
      <c r="C863" s="18"/>
      <c r="D863" s="18"/>
      <c r="E863" s="8" t="s">
        <v>128</v>
      </c>
      <c r="F863" s="8"/>
      <c r="G863" s="8"/>
      <c r="H863" s="3"/>
      <c r="I863" s="20"/>
    </row>
    <row r="864" spans="1:9">
      <c r="A864" s="29"/>
      <c r="B864" s="18"/>
      <c r="C864" s="18"/>
      <c r="D864" s="18"/>
      <c r="E864" s="8" t="s">
        <v>231</v>
      </c>
      <c r="F864" s="8"/>
      <c r="G864" s="8"/>
      <c r="H864" s="3"/>
      <c r="I864" s="20"/>
    </row>
    <row r="865" spans="1:9">
      <c r="A865" s="29"/>
      <c r="B865" s="18"/>
      <c r="C865" s="18"/>
      <c r="D865" s="18"/>
      <c r="E865" s="8" t="s">
        <v>226</v>
      </c>
      <c r="F865" s="8"/>
      <c r="G865" s="8"/>
      <c r="H865" s="3"/>
      <c r="I865" s="20"/>
    </row>
    <row r="866" spans="1:9">
      <c r="A866" s="29"/>
      <c r="B866" s="18"/>
      <c r="C866" s="18"/>
      <c r="D866" s="18"/>
      <c r="E866" s="8"/>
      <c r="F866" s="8"/>
      <c r="G866" s="8"/>
      <c r="H866" s="3"/>
      <c r="I866" s="20"/>
    </row>
    <row r="867" spans="1:9">
      <c r="A867" s="29">
        <v>2</v>
      </c>
      <c r="B867" s="18">
        <v>4</v>
      </c>
      <c r="C867" s="18">
        <v>8</v>
      </c>
      <c r="D867" s="18"/>
      <c r="E867" s="8" t="s">
        <v>247</v>
      </c>
      <c r="F867" s="8"/>
      <c r="G867" s="8"/>
      <c r="H867" s="3"/>
      <c r="I867" s="20"/>
    </row>
    <row r="868" spans="1:9">
      <c r="A868" s="29"/>
      <c r="B868" s="18"/>
      <c r="C868" s="18"/>
      <c r="D868" s="18"/>
      <c r="E868" s="8" t="s">
        <v>11</v>
      </c>
      <c r="F868" s="8"/>
      <c r="G868" s="8"/>
      <c r="H868" s="3"/>
      <c r="I868" s="20"/>
    </row>
    <row r="869" spans="1:9">
      <c r="A869" s="29"/>
      <c r="B869" s="18"/>
      <c r="C869" s="18"/>
      <c r="D869" s="18"/>
      <c r="E869" s="8"/>
      <c r="F869" s="8"/>
      <c r="G869" s="8"/>
      <c r="H869" s="3"/>
      <c r="I869" s="20"/>
    </row>
    <row r="870" spans="1:9">
      <c r="A870" s="29">
        <v>2</v>
      </c>
      <c r="B870" s="18">
        <v>4</v>
      </c>
      <c r="C870" s="18">
        <v>9</v>
      </c>
      <c r="D870" s="18"/>
      <c r="E870" s="14" t="s">
        <v>248</v>
      </c>
      <c r="F870" s="14"/>
      <c r="G870" s="14"/>
      <c r="H870" s="3"/>
      <c r="I870" s="20"/>
    </row>
    <row r="871" spans="1:9">
      <c r="A871" s="29"/>
      <c r="B871" s="18"/>
      <c r="C871" s="18"/>
      <c r="D871" s="18"/>
      <c r="E871" s="8" t="s">
        <v>11</v>
      </c>
      <c r="F871" s="8"/>
      <c r="G871" s="8"/>
      <c r="H871" s="3"/>
      <c r="I871" s="20"/>
    </row>
    <row r="872" spans="1:9">
      <c r="A872" s="29"/>
      <c r="B872" s="18"/>
      <c r="C872" s="18"/>
      <c r="D872" s="18"/>
      <c r="E872" s="8"/>
      <c r="F872" s="8"/>
      <c r="G872" s="8"/>
      <c r="H872" s="3"/>
      <c r="I872" s="20"/>
    </row>
    <row r="873" spans="1:9">
      <c r="A873" s="29">
        <v>2</v>
      </c>
      <c r="B873" s="18">
        <v>4</v>
      </c>
      <c r="C873" s="18">
        <v>10</v>
      </c>
      <c r="D873" s="18"/>
      <c r="E873" s="14" t="s">
        <v>249</v>
      </c>
      <c r="F873" s="14"/>
      <c r="G873" s="14"/>
      <c r="H873" s="3"/>
      <c r="I873" s="20"/>
    </row>
    <row r="874" spans="1:9">
      <c r="A874" s="29"/>
      <c r="B874" s="18"/>
      <c r="C874" s="18"/>
      <c r="D874" s="18"/>
      <c r="E874" s="8" t="s">
        <v>11</v>
      </c>
      <c r="F874" s="8"/>
      <c r="G874" s="8"/>
      <c r="H874" s="3"/>
      <c r="I874" s="20"/>
    </row>
    <row r="875" spans="1:9">
      <c r="A875" s="29"/>
      <c r="B875" s="18"/>
      <c r="C875" s="18"/>
      <c r="D875" s="18"/>
      <c r="E875" s="8"/>
      <c r="F875" s="8"/>
      <c r="G875" s="8"/>
      <c r="H875" s="3"/>
      <c r="I875" s="20"/>
    </row>
    <row r="876" spans="1:9">
      <c r="A876" s="29"/>
      <c r="B876" s="18"/>
      <c r="C876" s="18"/>
      <c r="D876" s="18"/>
      <c r="E876" s="8"/>
      <c r="F876" s="8"/>
      <c r="G876" s="8"/>
      <c r="H876" s="3"/>
      <c r="I876" s="20"/>
    </row>
    <row r="877" spans="1:9">
      <c r="A877" s="29">
        <v>2</v>
      </c>
      <c r="B877" s="18">
        <v>4</v>
      </c>
      <c r="C877" s="18">
        <v>11</v>
      </c>
      <c r="D877" s="18"/>
      <c r="E877" s="14" t="s">
        <v>250</v>
      </c>
      <c r="F877" s="14"/>
      <c r="G877" s="14"/>
      <c r="H877" s="3"/>
      <c r="I877" s="20"/>
    </row>
    <row r="878" spans="1:9">
      <c r="A878" s="29"/>
      <c r="B878" s="18"/>
      <c r="C878" s="18"/>
      <c r="D878" s="18"/>
      <c r="E878" s="8" t="s">
        <v>11</v>
      </c>
      <c r="F878" s="8"/>
      <c r="G878" s="8"/>
      <c r="H878" s="3"/>
      <c r="I878" s="20"/>
    </row>
    <row r="879" spans="1:9">
      <c r="A879" s="29"/>
      <c r="B879" s="18"/>
      <c r="C879" s="18"/>
      <c r="D879" s="18"/>
      <c r="E879" s="8"/>
      <c r="F879" s="8"/>
      <c r="G879" s="8"/>
      <c r="H879" s="3"/>
      <c r="I879" s="20"/>
    </row>
    <row r="880" spans="1:9">
      <c r="A880" s="29">
        <v>2</v>
      </c>
      <c r="B880" s="18">
        <v>4</v>
      </c>
      <c r="C880" s="18">
        <v>12</v>
      </c>
      <c r="D880" s="18"/>
      <c r="E880" s="8" t="s">
        <v>232</v>
      </c>
      <c r="F880" s="8"/>
      <c r="G880" s="8"/>
      <c r="H880" s="3"/>
      <c r="I880" s="20"/>
    </row>
    <row r="881" spans="1:9">
      <c r="A881" s="29"/>
      <c r="B881" s="18"/>
      <c r="C881" s="18"/>
      <c r="D881" s="18"/>
      <c r="E881" s="8"/>
      <c r="F881" s="8"/>
      <c r="G881" s="8"/>
      <c r="H881" s="3"/>
      <c r="I881" s="20"/>
    </row>
    <row r="882" spans="1:9">
      <c r="A882" s="29">
        <v>2</v>
      </c>
      <c r="B882" s="18">
        <v>5</v>
      </c>
      <c r="C882" s="18"/>
      <c r="D882" s="18"/>
      <c r="E882" s="8" t="s">
        <v>251</v>
      </c>
      <c r="F882" s="8"/>
      <c r="G882" s="8"/>
      <c r="H882" s="3"/>
      <c r="I882" s="20"/>
    </row>
    <row r="883" spans="1:9">
      <c r="A883" s="29">
        <v>2</v>
      </c>
      <c r="B883" s="18">
        <v>5</v>
      </c>
      <c r="C883" s="18">
        <v>1</v>
      </c>
      <c r="D883" s="18"/>
      <c r="E883" s="8" t="s">
        <v>252</v>
      </c>
      <c r="F883" s="8"/>
      <c r="G883" s="8"/>
      <c r="H883" s="3"/>
      <c r="I883" s="20"/>
    </row>
    <row r="884" spans="1:9">
      <c r="A884" s="29">
        <v>2</v>
      </c>
      <c r="B884" s="18">
        <v>5</v>
      </c>
      <c r="C884" s="18">
        <v>1</v>
      </c>
      <c r="D884" s="18"/>
      <c r="E884" s="8" t="s">
        <v>82</v>
      </c>
      <c r="F884" s="8"/>
      <c r="G884" s="8"/>
      <c r="H884" s="3"/>
      <c r="I884" s="20"/>
    </row>
    <row r="885" spans="1:9">
      <c r="A885" s="29"/>
      <c r="B885" s="18"/>
      <c r="C885" s="18"/>
      <c r="D885" s="18"/>
      <c r="E885" s="8" t="s">
        <v>253</v>
      </c>
      <c r="F885" s="8"/>
      <c r="G885" s="8"/>
      <c r="H885" s="3"/>
      <c r="I885" s="20"/>
    </row>
    <row r="886" spans="1:9">
      <c r="A886" s="29"/>
      <c r="B886" s="18"/>
      <c r="C886" s="18"/>
      <c r="D886" s="18"/>
      <c r="E886" s="8" t="s">
        <v>254</v>
      </c>
      <c r="F886" s="8"/>
      <c r="G886" s="8"/>
      <c r="H886" s="3"/>
      <c r="I886" s="20"/>
    </row>
    <row r="887" spans="1:9">
      <c r="A887" s="29"/>
      <c r="B887" s="18"/>
      <c r="C887" s="18"/>
      <c r="D887" s="18"/>
      <c r="E887" s="8" t="s">
        <v>231</v>
      </c>
      <c r="F887" s="8"/>
      <c r="G887" s="8"/>
      <c r="H887" s="3"/>
      <c r="I887" s="20"/>
    </row>
    <row r="888" spans="1:9">
      <c r="A888" s="29"/>
      <c r="B888" s="18"/>
      <c r="C888" s="18"/>
      <c r="D888" s="18"/>
      <c r="E888" s="8" t="s">
        <v>173</v>
      </c>
      <c r="F888" s="8"/>
      <c r="G888" s="8"/>
      <c r="H888" s="3"/>
      <c r="I888" s="20"/>
    </row>
    <row r="889" spans="1:9">
      <c r="A889" s="29"/>
      <c r="B889" s="18"/>
      <c r="C889" s="18"/>
      <c r="D889" s="18"/>
      <c r="E889" s="8" t="s">
        <v>11</v>
      </c>
      <c r="F889" s="8"/>
      <c r="G889" s="8"/>
      <c r="H889" s="3"/>
      <c r="I889" s="20"/>
    </row>
    <row r="890" spans="1:9">
      <c r="A890" s="29"/>
      <c r="B890" s="18"/>
      <c r="C890" s="18"/>
      <c r="D890" s="18"/>
      <c r="E890" s="8"/>
      <c r="F890" s="8"/>
      <c r="G890" s="8"/>
      <c r="H890" s="3"/>
      <c r="I890" s="20"/>
    </row>
    <row r="891" spans="1:9">
      <c r="A891" s="29">
        <v>2</v>
      </c>
      <c r="B891" s="18">
        <v>5</v>
      </c>
      <c r="C891" s="18">
        <v>2</v>
      </c>
      <c r="D891" s="18"/>
      <c r="E891" s="8" t="s">
        <v>255</v>
      </c>
      <c r="F891" s="8"/>
      <c r="G891" s="8"/>
      <c r="H891" s="3"/>
      <c r="I891" s="20"/>
    </row>
    <row r="892" spans="1:9">
      <c r="A892" s="29"/>
      <c r="B892" s="18"/>
      <c r="C892" s="18"/>
      <c r="D892" s="18"/>
      <c r="E892" s="8"/>
      <c r="F892" s="8"/>
      <c r="G892" s="8"/>
      <c r="H892" s="3"/>
      <c r="I892" s="20"/>
    </row>
    <row r="893" spans="1:9">
      <c r="A893" s="29"/>
      <c r="B893" s="18"/>
      <c r="C893" s="18"/>
      <c r="D893" s="18"/>
      <c r="E893" s="8" t="s">
        <v>256</v>
      </c>
      <c r="F893" s="8"/>
      <c r="G893" s="8"/>
      <c r="H893" s="3"/>
      <c r="I893" s="20"/>
    </row>
    <row r="894" spans="1:9">
      <c r="A894" s="29"/>
      <c r="B894" s="18"/>
      <c r="C894" s="18"/>
      <c r="D894" s="18"/>
      <c r="E894" s="8"/>
      <c r="F894" s="8"/>
      <c r="G894" s="8"/>
      <c r="H894" s="3"/>
      <c r="I894" s="20"/>
    </row>
    <row r="895" spans="1:9">
      <c r="A895" s="29"/>
      <c r="B895" s="18"/>
      <c r="C895" s="18"/>
      <c r="D895" s="18"/>
      <c r="E895" s="8" t="s">
        <v>257</v>
      </c>
      <c r="F895" s="8"/>
      <c r="G895" s="8"/>
      <c r="H895" s="3"/>
      <c r="I895" s="20"/>
    </row>
    <row r="896" spans="1:9">
      <c r="A896" s="29"/>
      <c r="B896" s="18"/>
      <c r="C896" s="18"/>
      <c r="D896" s="18"/>
      <c r="E896" s="8"/>
      <c r="F896" s="8"/>
      <c r="G896" s="8"/>
      <c r="H896" s="3"/>
      <c r="I896" s="20"/>
    </row>
    <row r="897" spans="1:9">
      <c r="A897" s="29">
        <v>3</v>
      </c>
      <c r="B897" s="18"/>
      <c r="C897" s="18"/>
      <c r="D897" s="18"/>
      <c r="E897" s="8" t="s">
        <v>258</v>
      </c>
      <c r="F897" s="8"/>
      <c r="G897" s="8"/>
      <c r="H897" s="3"/>
      <c r="I897" s="20"/>
    </row>
    <row r="898" spans="1:9">
      <c r="A898" s="29">
        <v>3</v>
      </c>
      <c r="B898" s="18">
        <v>1</v>
      </c>
      <c r="C898" s="18"/>
      <c r="D898" s="18"/>
      <c r="E898" s="8" t="s">
        <v>259</v>
      </c>
      <c r="F898" s="8"/>
      <c r="G898" s="8"/>
      <c r="H898" s="3"/>
      <c r="I898" s="20"/>
    </row>
    <row r="899" spans="1:9">
      <c r="A899" s="29">
        <v>3</v>
      </c>
      <c r="B899" s="18">
        <v>1</v>
      </c>
      <c r="C899" s="18">
        <v>1</v>
      </c>
      <c r="D899" s="18"/>
      <c r="E899" s="8" t="s">
        <v>260</v>
      </c>
      <c r="F899" s="8"/>
      <c r="G899" s="8"/>
      <c r="H899" s="3"/>
      <c r="I899" s="20"/>
    </row>
    <row r="900" spans="1:9">
      <c r="A900" s="29">
        <v>3</v>
      </c>
      <c r="B900" s="18">
        <v>1</v>
      </c>
      <c r="C900" s="18">
        <v>2</v>
      </c>
      <c r="D900" s="18"/>
      <c r="E900" s="8" t="s">
        <v>261</v>
      </c>
      <c r="F900" s="8"/>
      <c r="G900" s="8"/>
      <c r="H900" s="3"/>
      <c r="I900" s="20"/>
    </row>
    <row r="901" spans="1:9">
      <c r="A901" s="29">
        <v>3</v>
      </c>
      <c r="B901" s="18">
        <v>1</v>
      </c>
      <c r="C901" s="18">
        <v>3</v>
      </c>
      <c r="D901" s="18"/>
      <c r="E901" s="8" t="s">
        <v>262</v>
      </c>
      <c r="F901" s="8"/>
      <c r="G901" s="8"/>
      <c r="H901" s="3"/>
      <c r="I901" s="20"/>
    </row>
    <row r="902" spans="1:9">
      <c r="A902" s="29"/>
      <c r="B902" s="18"/>
      <c r="C902" s="18"/>
      <c r="D902" s="18"/>
      <c r="E902" s="8" t="s">
        <v>263</v>
      </c>
      <c r="F902" s="8"/>
      <c r="G902" s="8"/>
      <c r="H902" s="3"/>
      <c r="I902" s="20"/>
    </row>
    <row r="903" spans="1:9">
      <c r="A903" s="29"/>
      <c r="B903" s="18"/>
      <c r="C903" s="18"/>
      <c r="D903" s="18"/>
      <c r="E903" s="8"/>
      <c r="F903" s="8"/>
      <c r="G903" s="8"/>
      <c r="H903" s="3"/>
      <c r="I903" s="20"/>
    </row>
    <row r="904" spans="1:9">
      <c r="A904" s="29">
        <v>3</v>
      </c>
      <c r="B904" s="18">
        <v>2</v>
      </c>
      <c r="C904" s="18"/>
      <c r="D904" s="18"/>
      <c r="E904" s="8" t="s">
        <v>264</v>
      </c>
      <c r="F904" s="8"/>
      <c r="G904" s="8"/>
      <c r="H904" s="3"/>
      <c r="I904" s="20"/>
    </row>
    <row r="905" spans="1:9">
      <c r="A905" s="29">
        <v>3</v>
      </c>
      <c r="B905" s="18">
        <v>2</v>
      </c>
      <c r="C905" s="18">
        <v>1</v>
      </c>
      <c r="D905" s="18"/>
      <c r="E905" s="8" t="s">
        <v>265</v>
      </c>
      <c r="F905" s="8"/>
      <c r="G905" s="8"/>
      <c r="H905" s="3"/>
      <c r="I905" s="20"/>
    </row>
    <row r="906" spans="1:9">
      <c r="A906" s="29">
        <v>3</v>
      </c>
      <c r="B906" s="18">
        <v>2</v>
      </c>
      <c r="C906" s="18">
        <v>2</v>
      </c>
      <c r="D906" s="18"/>
      <c r="E906" s="8" t="s">
        <v>266</v>
      </c>
      <c r="F906" s="8"/>
      <c r="G906" s="8"/>
      <c r="H906" s="3"/>
      <c r="I906" s="20"/>
    </row>
    <row r="907" spans="1:9" ht="16.5" thickBot="1">
      <c r="A907" s="21"/>
      <c r="B907" s="22"/>
      <c r="C907" s="22"/>
      <c r="D907" s="22"/>
      <c r="E907" s="25" t="s">
        <v>263</v>
      </c>
      <c r="F907" s="25"/>
      <c r="G907" s="25"/>
      <c r="H907" s="23"/>
      <c r="I907" s="24"/>
    </row>
    <row r="908" spans="1:9" ht="16.5" thickTop="1"/>
    <row r="909" spans="1:9" ht="18.75" customHeight="1">
      <c r="G909" s="7" t="s">
        <v>357</v>
      </c>
    </row>
    <row r="910" spans="1:9" ht="31.5">
      <c r="G910" s="56" t="s">
        <v>358</v>
      </c>
    </row>
    <row r="913" spans="1:7" s="2" customFormat="1">
      <c r="A913" s="1"/>
      <c r="B913" s="1"/>
      <c r="C913" s="1"/>
      <c r="D913" s="1"/>
      <c r="E913" s="7"/>
      <c r="F913" s="7"/>
      <c r="G913" s="7" t="s">
        <v>359</v>
      </c>
    </row>
    <row r="914" spans="1:7" s="2" customFormat="1">
      <c r="A914" s="1"/>
      <c r="B914" s="1"/>
      <c r="C914" s="1"/>
      <c r="D914" s="1"/>
      <c r="E914" s="7"/>
      <c r="F914" s="7"/>
      <c r="G914" s="7"/>
    </row>
  </sheetData>
  <mergeCells count="5">
    <mergeCell ref="A3:I3"/>
    <mergeCell ref="A4:I4"/>
    <mergeCell ref="A5:I5"/>
    <mergeCell ref="A7:D7"/>
    <mergeCell ref="A8:D8"/>
  </mergeCells>
  <pageMargins left="0.7" right="0.7" top="0.75" bottom="0.75" header="0.3" footer="0.3"/>
  <pageSetup paperSize="258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16"/>
  <sheetViews>
    <sheetView view="pageBreakPreview" topLeftCell="A857" zoomScaleSheetLayoutView="100" workbookViewId="0">
      <selection activeCell="G913" sqref="G913"/>
    </sheetView>
  </sheetViews>
  <sheetFormatPr defaultRowHeight="15.75"/>
  <cols>
    <col min="1" max="1" width="4.140625" style="1" customWidth="1"/>
    <col min="2" max="2" width="3.85546875" style="1" customWidth="1"/>
    <col min="3" max="3" width="4.140625" style="1" customWidth="1"/>
    <col min="4" max="4" width="3.7109375" style="1" customWidth="1"/>
    <col min="5" max="5" width="49.5703125" style="7" customWidth="1"/>
    <col min="6" max="6" width="18.5703125" style="7" customWidth="1"/>
    <col min="7" max="7" width="18.42578125" style="7" customWidth="1"/>
    <col min="8" max="8" width="16.28515625" style="2" customWidth="1"/>
    <col min="9" max="9" width="15.28515625" style="2" customWidth="1"/>
  </cols>
  <sheetData>
    <row r="1" spans="1:9">
      <c r="A1" s="65"/>
      <c r="B1" s="66"/>
      <c r="C1" s="66"/>
      <c r="D1" s="66"/>
      <c r="F1" s="69" t="s">
        <v>364</v>
      </c>
      <c r="H1" s="67"/>
      <c r="I1" s="67"/>
    </row>
    <row r="2" spans="1:9">
      <c r="A2" s="66"/>
      <c r="B2" s="66"/>
      <c r="C2" s="66"/>
      <c r="D2" s="66"/>
      <c r="F2" s="70" t="s">
        <v>365</v>
      </c>
      <c r="H2" s="67"/>
      <c r="I2" s="67"/>
    </row>
    <row r="3" spans="1:9" ht="15.75" customHeight="1">
      <c r="A3" s="68"/>
      <c r="B3" s="68"/>
      <c r="C3" s="68"/>
      <c r="D3" s="68"/>
      <c r="E3" s="68"/>
      <c r="F3" s="36" t="s">
        <v>366</v>
      </c>
      <c r="G3" s="68"/>
      <c r="H3" s="68"/>
      <c r="I3" s="68"/>
    </row>
    <row r="4" spans="1:9" ht="15.75" customHeight="1">
      <c r="A4" s="68"/>
      <c r="B4" s="68"/>
      <c r="C4" s="68"/>
      <c r="D4" s="68"/>
      <c r="E4" s="68"/>
      <c r="F4" s="36" t="s">
        <v>367</v>
      </c>
      <c r="G4" s="68"/>
      <c r="H4" s="68"/>
      <c r="I4" s="68"/>
    </row>
    <row r="5" spans="1:9" ht="15.75" customHeight="1">
      <c r="A5" s="68"/>
      <c r="B5" s="68"/>
      <c r="C5" s="68"/>
      <c r="D5" s="68"/>
      <c r="E5" s="68"/>
      <c r="F5" s="36" t="s">
        <v>368</v>
      </c>
      <c r="G5" s="68"/>
      <c r="H5" s="68"/>
      <c r="I5" s="68"/>
    </row>
    <row r="6" spans="1:9" ht="15.75" customHeight="1">
      <c r="A6" s="65"/>
      <c r="B6" s="68"/>
      <c r="C6" s="68"/>
      <c r="D6" s="68"/>
      <c r="E6" s="68"/>
      <c r="F6" s="36"/>
      <c r="G6" s="68"/>
      <c r="H6" s="68"/>
      <c r="I6" s="68"/>
    </row>
    <row r="7" spans="1:9" ht="15.75" customHeight="1">
      <c r="A7" s="908" t="s">
        <v>369</v>
      </c>
      <c r="B7" s="908"/>
      <c r="C7" s="908"/>
      <c r="D7" s="908"/>
      <c r="E7" s="908"/>
      <c r="F7" s="908"/>
      <c r="G7" s="908"/>
      <c r="H7" s="908"/>
      <c r="I7" s="908"/>
    </row>
    <row r="8" spans="1:9" ht="15.75" customHeight="1">
      <c r="A8" s="956" t="s">
        <v>370</v>
      </c>
      <c r="B8" s="956"/>
      <c r="C8" s="956"/>
      <c r="D8" s="956"/>
      <c r="E8" s="956"/>
      <c r="F8" s="956"/>
      <c r="G8" s="956"/>
      <c r="H8" s="956"/>
      <c r="I8" s="956"/>
    </row>
    <row r="9" spans="1:9" ht="16.5" thickBot="1"/>
    <row r="10" spans="1:9" ht="30.75" thickTop="1">
      <c r="A10" s="948" t="s">
        <v>1</v>
      </c>
      <c r="B10" s="944"/>
      <c r="C10" s="944"/>
      <c r="D10" s="944"/>
      <c r="E10" s="59" t="s">
        <v>2</v>
      </c>
      <c r="F10" s="59" t="s">
        <v>3</v>
      </c>
      <c r="G10" s="59" t="s">
        <v>354</v>
      </c>
      <c r="H10" s="57" t="s">
        <v>360</v>
      </c>
      <c r="I10" s="58" t="s">
        <v>4</v>
      </c>
    </row>
    <row r="11" spans="1:9" ht="15">
      <c r="A11" s="1000">
        <v>1</v>
      </c>
      <c r="B11" s="998"/>
      <c r="C11" s="998"/>
      <c r="D11" s="998"/>
      <c r="E11" s="64">
        <v>2</v>
      </c>
      <c r="F11" s="64">
        <v>3</v>
      </c>
      <c r="G11" s="64">
        <v>4</v>
      </c>
      <c r="H11" s="4">
        <v>5</v>
      </c>
      <c r="I11" s="30">
        <v>6</v>
      </c>
    </row>
    <row r="12" spans="1:9">
      <c r="A12" s="19">
        <v>1</v>
      </c>
      <c r="B12" s="5"/>
      <c r="C12" s="5"/>
      <c r="D12" s="5"/>
      <c r="E12" s="8" t="s">
        <v>5</v>
      </c>
      <c r="F12" s="8"/>
      <c r="G12" s="8"/>
      <c r="H12" s="3"/>
      <c r="I12" s="20"/>
    </row>
    <row r="13" spans="1:9">
      <c r="A13" s="19">
        <v>1</v>
      </c>
      <c r="B13" s="5">
        <v>1</v>
      </c>
      <c r="C13" s="5"/>
      <c r="D13" s="5"/>
      <c r="E13" s="8" t="s">
        <v>6</v>
      </c>
      <c r="F13" s="8"/>
      <c r="G13" s="8"/>
      <c r="H13" s="3"/>
      <c r="I13" s="20"/>
    </row>
    <row r="14" spans="1:9">
      <c r="A14" s="19">
        <v>1</v>
      </c>
      <c r="B14" s="5">
        <v>1</v>
      </c>
      <c r="C14" s="5">
        <v>1</v>
      </c>
      <c r="D14" s="5"/>
      <c r="E14" s="9" t="s">
        <v>7</v>
      </c>
      <c r="F14" s="9"/>
      <c r="G14" s="9"/>
      <c r="H14" s="3"/>
      <c r="I14" s="31"/>
    </row>
    <row r="15" spans="1:9">
      <c r="A15" s="19"/>
      <c r="B15" s="5"/>
      <c r="C15" s="5"/>
      <c r="D15" s="13"/>
      <c r="E15" s="10" t="s">
        <v>8</v>
      </c>
      <c r="F15" s="10"/>
      <c r="G15" s="10"/>
      <c r="H15" s="3"/>
      <c r="I15" s="31"/>
    </row>
    <row r="16" spans="1:9">
      <c r="A16" s="19"/>
      <c r="B16" s="5"/>
      <c r="C16" s="5"/>
      <c r="D16" s="13"/>
      <c r="E16" s="10" t="s">
        <v>9</v>
      </c>
      <c r="F16" s="10"/>
      <c r="G16" s="10"/>
      <c r="H16" s="3"/>
      <c r="I16" s="31"/>
    </row>
    <row r="17" spans="1:9">
      <c r="A17" s="19"/>
      <c r="B17" s="5"/>
      <c r="C17" s="5"/>
      <c r="D17" s="13"/>
      <c r="E17" s="11" t="s">
        <v>42</v>
      </c>
      <c r="F17" s="11"/>
      <c r="G17" s="11"/>
      <c r="H17" s="3"/>
      <c r="I17" s="31"/>
    </row>
    <row r="18" spans="1:9">
      <c r="A18" s="19"/>
      <c r="B18" s="5"/>
      <c r="C18" s="5"/>
      <c r="D18" s="13"/>
      <c r="E18" s="11" t="s">
        <v>43</v>
      </c>
      <c r="F18" s="11"/>
      <c r="G18" s="11"/>
      <c r="H18" s="3"/>
      <c r="I18" s="31"/>
    </row>
    <row r="19" spans="1:9">
      <c r="A19" s="19"/>
      <c r="B19" s="5"/>
      <c r="C19" s="5"/>
      <c r="D19" s="13"/>
      <c r="E19" s="11" t="s">
        <v>44</v>
      </c>
      <c r="F19" s="11"/>
      <c r="G19" s="11"/>
      <c r="H19" s="3"/>
      <c r="I19" s="31"/>
    </row>
    <row r="20" spans="1:9">
      <c r="A20" s="19"/>
      <c r="B20" s="5"/>
      <c r="C20" s="5"/>
      <c r="D20" s="5"/>
      <c r="E20" s="12" t="s">
        <v>10</v>
      </c>
      <c r="F20" s="12"/>
      <c r="G20" s="12"/>
      <c r="H20" s="3"/>
      <c r="I20" s="31"/>
    </row>
    <row r="21" spans="1:9">
      <c r="A21" s="19"/>
      <c r="B21" s="5"/>
      <c r="C21" s="5"/>
      <c r="D21" s="5"/>
      <c r="E21" s="8" t="s">
        <v>11</v>
      </c>
      <c r="F21" s="8"/>
      <c r="G21" s="8"/>
      <c r="H21" s="3"/>
      <c r="I21" s="31"/>
    </row>
    <row r="22" spans="1:9">
      <c r="A22" s="19">
        <v>1</v>
      </c>
      <c r="B22" s="5">
        <v>1</v>
      </c>
      <c r="C22" s="5">
        <v>2</v>
      </c>
      <c r="D22" s="5"/>
      <c r="E22" s="9" t="s">
        <v>12</v>
      </c>
      <c r="F22" s="9"/>
      <c r="G22" s="9"/>
      <c r="H22" s="3"/>
      <c r="I22" s="31"/>
    </row>
    <row r="23" spans="1:9">
      <c r="A23" s="19"/>
      <c r="B23" s="5"/>
      <c r="C23" s="5"/>
      <c r="D23" s="13"/>
      <c r="E23" s="8" t="s">
        <v>13</v>
      </c>
      <c r="F23" s="8"/>
      <c r="G23" s="8"/>
      <c r="H23" s="3"/>
      <c r="I23" s="31"/>
    </row>
    <row r="24" spans="1:9">
      <c r="A24" s="19"/>
      <c r="B24" s="5"/>
      <c r="C24" s="5"/>
      <c r="D24" s="13"/>
      <c r="E24" s="8" t="s">
        <v>14</v>
      </c>
      <c r="F24" s="8"/>
      <c r="G24" s="8"/>
      <c r="H24" s="3"/>
      <c r="I24" s="31"/>
    </row>
    <row r="25" spans="1:9">
      <c r="A25" s="19"/>
      <c r="B25" s="5"/>
      <c r="C25" s="5"/>
      <c r="D25" s="13"/>
      <c r="E25" s="8" t="s">
        <v>15</v>
      </c>
      <c r="F25" s="8"/>
      <c r="G25" s="8"/>
      <c r="H25" s="3"/>
      <c r="I25" s="31"/>
    </row>
    <row r="26" spans="1:9">
      <c r="A26" s="19"/>
      <c r="B26" s="5"/>
      <c r="C26" s="5"/>
      <c r="D26" s="13"/>
      <c r="E26" s="8" t="s">
        <v>16</v>
      </c>
      <c r="F26" s="8"/>
      <c r="G26" s="8"/>
      <c r="H26" s="3"/>
      <c r="I26" s="31"/>
    </row>
    <row r="27" spans="1:9">
      <c r="A27" s="19"/>
      <c r="B27" s="5"/>
      <c r="C27" s="5"/>
      <c r="D27" s="13"/>
      <c r="E27" s="8" t="s">
        <v>17</v>
      </c>
      <c r="F27" s="8"/>
      <c r="G27" s="8"/>
      <c r="H27" s="3"/>
      <c r="I27" s="31"/>
    </row>
    <row r="28" spans="1:9">
      <c r="A28" s="19"/>
      <c r="B28" s="5"/>
      <c r="C28" s="5"/>
      <c r="D28" s="13"/>
      <c r="E28" s="8" t="s">
        <v>18</v>
      </c>
      <c r="F28" s="8"/>
      <c r="G28" s="8"/>
      <c r="H28" s="3"/>
      <c r="I28" s="31"/>
    </row>
    <row r="29" spans="1:9">
      <c r="A29" s="19"/>
      <c r="B29" s="5"/>
      <c r="C29" s="5"/>
      <c r="D29" s="13"/>
      <c r="E29" s="8" t="s">
        <v>19</v>
      </c>
      <c r="F29" s="8"/>
      <c r="G29" s="8"/>
      <c r="H29" s="3"/>
      <c r="I29" s="31"/>
    </row>
    <row r="30" spans="1:9">
      <c r="A30" s="19"/>
      <c r="B30" s="5"/>
      <c r="C30" s="5"/>
      <c r="D30" s="13"/>
      <c r="E30" s="8" t="s">
        <v>20</v>
      </c>
      <c r="F30" s="8"/>
      <c r="G30" s="8"/>
      <c r="H30" s="3"/>
      <c r="I30" s="31"/>
    </row>
    <row r="31" spans="1:9">
      <c r="A31" s="19"/>
      <c r="B31" s="5"/>
      <c r="C31" s="5"/>
      <c r="D31" s="13"/>
      <c r="E31" s="8" t="s">
        <v>21</v>
      </c>
      <c r="F31" s="8"/>
      <c r="G31" s="8"/>
      <c r="H31" s="3"/>
      <c r="I31" s="31"/>
    </row>
    <row r="32" spans="1:9">
      <c r="A32" s="19"/>
      <c r="B32" s="5"/>
      <c r="C32" s="5"/>
      <c r="D32" s="13"/>
      <c r="E32" s="8" t="s">
        <v>22</v>
      </c>
      <c r="F32" s="8"/>
      <c r="G32" s="8"/>
      <c r="H32" s="3"/>
      <c r="I32" s="31"/>
    </row>
    <row r="33" spans="1:9" ht="20.25" customHeight="1">
      <c r="A33" s="19">
        <v>1</v>
      </c>
      <c r="B33" s="5">
        <v>1</v>
      </c>
      <c r="C33" s="5">
        <v>3</v>
      </c>
      <c r="D33" s="5"/>
      <c r="E33" s="12" t="s">
        <v>23</v>
      </c>
      <c r="F33" s="12"/>
      <c r="G33" s="12"/>
      <c r="H33" s="3"/>
      <c r="I33" s="31"/>
    </row>
    <row r="34" spans="1:9">
      <c r="A34" s="19">
        <v>1</v>
      </c>
      <c r="B34" s="5">
        <v>1</v>
      </c>
      <c r="C34" s="5">
        <v>4</v>
      </c>
      <c r="D34" s="5"/>
      <c r="E34" s="32" t="s">
        <v>24</v>
      </c>
      <c r="F34" s="60"/>
      <c r="G34" s="60"/>
      <c r="H34" s="3"/>
      <c r="I34" s="31"/>
    </row>
    <row r="35" spans="1:9">
      <c r="A35" s="19"/>
      <c r="B35" s="5"/>
      <c r="C35" s="5"/>
      <c r="D35" s="5"/>
      <c r="E35" s="8" t="s">
        <v>25</v>
      </c>
      <c r="F35" s="61"/>
      <c r="G35" s="61"/>
      <c r="H35" s="3"/>
      <c r="I35" s="31"/>
    </row>
    <row r="36" spans="1:9" ht="48.75" customHeight="1">
      <c r="A36" s="19"/>
      <c r="B36" s="5"/>
      <c r="C36" s="5"/>
      <c r="D36" s="5"/>
      <c r="E36" s="32" t="s">
        <v>26</v>
      </c>
      <c r="F36" s="61"/>
      <c r="G36" s="62"/>
      <c r="H36" s="3"/>
      <c r="I36" s="31"/>
    </row>
    <row r="37" spans="1:9" ht="32.25" customHeight="1">
      <c r="A37" s="19"/>
      <c r="B37" s="5"/>
      <c r="C37" s="5"/>
      <c r="D37" s="5"/>
      <c r="E37" s="8" t="s">
        <v>27</v>
      </c>
      <c r="F37" s="8"/>
      <c r="G37" s="8"/>
      <c r="H37" s="3"/>
      <c r="I37" s="31"/>
    </row>
    <row r="38" spans="1:9" ht="17.25" customHeight="1">
      <c r="A38" s="19"/>
      <c r="B38" s="5"/>
      <c r="C38" s="5"/>
      <c r="D38" s="5"/>
      <c r="E38" s="8" t="s">
        <v>28</v>
      </c>
      <c r="F38" s="8"/>
      <c r="G38" s="8"/>
      <c r="H38" s="3"/>
      <c r="I38" s="31"/>
    </row>
    <row r="39" spans="1:9" ht="19.5" customHeight="1">
      <c r="A39" s="19"/>
      <c r="B39" s="5"/>
      <c r="C39" s="5"/>
      <c r="D39" s="5"/>
      <c r="E39" s="8" t="s">
        <v>29</v>
      </c>
      <c r="F39" s="8"/>
      <c r="G39" s="8"/>
      <c r="H39" s="3"/>
      <c r="I39" s="31"/>
    </row>
    <row r="40" spans="1:9" ht="20.25" customHeight="1">
      <c r="A40" s="19">
        <v>1</v>
      </c>
      <c r="B40" s="5">
        <v>2</v>
      </c>
      <c r="C40" s="5"/>
      <c r="D40" s="5"/>
      <c r="E40" s="8" t="s">
        <v>30</v>
      </c>
      <c r="F40" s="8"/>
      <c r="G40" s="8"/>
      <c r="H40" s="3"/>
      <c r="I40" s="31"/>
    </row>
    <row r="41" spans="1:9">
      <c r="A41" s="19">
        <v>1</v>
      </c>
      <c r="B41" s="5">
        <v>2</v>
      </c>
      <c r="C41" s="5">
        <v>1</v>
      </c>
      <c r="D41" s="5"/>
      <c r="E41" s="8" t="s">
        <v>35</v>
      </c>
      <c r="F41" s="8"/>
      <c r="G41" s="8"/>
      <c r="H41" s="3"/>
      <c r="I41" s="31"/>
    </row>
    <row r="42" spans="1:9" ht="20.25" customHeight="1">
      <c r="A42" s="19">
        <v>1</v>
      </c>
      <c r="B42" s="5">
        <v>2</v>
      </c>
      <c r="C42" s="5">
        <v>2</v>
      </c>
      <c r="D42" s="5"/>
      <c r="E42" s="8" t="s">
        <v>31</v>
      </c>
      <c r="F42" s="8"/>
      <c r="G42" s="8"/>
      <c r="H42" s="3"/>
      <c r="I42" s="31"/>
    </row>
    <row r="43" spans="1:9">
      <c r="A43" s="19"/>
      <c r="B43" s="5"/>
      <c r="C43" s="5"/>
      <c r="D43" s="5"/>
      <c r="E43" s="8" t="s">
        <v>32</v>
      </c>
      <c r="F43" s="8"/>
      <c r="G43" s="8"/>
      <c r="H43" s="3"/>
      <c r="I43" s="31"/>
    </row>
    <row r="44" spans="1:9">
      <c r="A44" s="19"/>
      <c r="B44" s="5"/>
      <c r="C44" s="5"/>
      <c r="D44" s="5"/>
      <c r="E44" s="8" t="s">
        <v>33</v>
      </c>
      <c r="F44" s="8"/>
      <c r="G44" s="8"/>
      <c r="H44" s="3"/>
      <c r="I44" s="31"/>
    </row>
    <row r="45" spans="1:9">
      <c r="A45" s="19">
        <v>1</v>
      </c>
      <c r="B45" s="5">
        <v>2</v>
      </c>
      <c r="C45" s="5">
        <v>3</v>
      </c>
      <c r="D45" s="5"/>
      <c r="E45" s="8" t="s">
        <v>34</v>
      </c>
      <c r="F45" s="8"/>
      <c r="G45" s="8"/>
      <c r="H45" s="3"/>
      <c r="I45" s="31"/>
    </row>
    <row r="46" spans="1:9">
      <c r="A46" s="19">
        <v>1</v>
      </c>
      <c r="B46" s="5">
        <v>2</v>
      </c>
      <c r="C46" s="5">
        <v>4</v>
      </c>
      <c r="D46" s="5"/>
      <c r="E46" s="8" t="s">
        <v>36</v>
      </c>
      <c r="F46" s="8"/>
      <c r="G46" s="8"/>
      <c r="H46" s="3"/>
      <c r="I46" s="31"/>
    </row>
    <row r="47" spans="1:9">
      <c r="A47" s="19"/>
      <c r="B47" s="5"/>
      <c r="C47" s="5"/>
      <c r="D47" s="5"/>
      <c r="E47" s="8" t="s">
        <v>37</v>
      </c>
      <c r="F47" s="8"/>
      <c r="G47" s="8"/>
      <c r="H47" s="3"/>
      <c r="I47" s="31"/>
    </row>
    <row r="48" spans="1:9" ht="21.75" customHeight="1">
      <c r="A48" s="19"/>
      <c r="B48" s="5"/>
      <c r="C48" s="5"/>
      <c r="D48" s="5"/>
      <c r="E48" s="8" t="s">
        <v>38</v>
      </c>
      <c r="F48" s="8"/>
      <c r="G48" s="8"/>
      <c r="H48" s="3"/>
      <c r="I48" s="31"/>
    </row>
    <row r="49" spans="1:9">
      <c r="A49" s="19">
        <v>1</v>
      </c>
      <c r="B49" s="5">
        <v>3</v>
      </c>
      <c r="C49" s="5"/>
      <c r="D49" s="5"/>
      <c r="E49" s="8" t="s">
        <v>39</v>
      </c>
      <c r="F49" s="8"/>
      <c r="G49" s="8"/>
      <c r="H49" s="3"/>
      <c r="I49" s="31"/>
    </row>
    <row r="50" spans="1:9" ht="31.5">
      <c r="A50" s="19">
        <v>1</v>
      </c>
      <c r="B50" s="5">
        <v>3</v>
      </c>
      <c r="C50" s="5">
        <v>1</v>
      </c>
      <c r="D50" s="5"/>
      <c r="E50" s="8" t="s">
        <v>40</v>
      </c>
      <c r="F50" s="8"/>
      <c r="G50" s="8"/>
      <c r="H50" s="3"/>
      <c r="I50" s="31"/>
    </row>
    <row r="51" spans="1:9" ht="21" customHeight="1">
      <c r="A51" s="19">
        <v>1</v>
      </c>
      <c r="B51" s="5">
        <v>3</v>
      </c>
      <c r="C51" s="5">
        <v>2</v>
      </c>
      <c r="D51" s="5"/>
      <c r="E51" s="8" t="s">
        <v>41</v>
      </c>
      <c r="F51" s="8"/>
      <c r="G51" s="8"/>
      <c r="H51" s="3"/>
      <c r="I51" s="31"/>
    </row>
    <row r="52" spans="1:9">
      <c r="A52" s="19"/>
      <c r="B52" s="5"/>
      <c r="C52" s="5"/>
      <c r="D52" s="5"/>
      <c r="E52" s="8" t="s">
        <v>45</v>
      </c>
      <c r="F52" s="8"/>
      <c r="G52" s="8"/>
      <c r="H52" s="3"/>
      <c r="I52" s="31"/>
    </row>
    <row r="53" spans="1:9">
      <c r="A53" s="19"/>
      <c r="B53" s="5"/>
      <c r="C53" s="5"/>
      <c r="D53" s="5"/>
      <c r="E53" s="8"/>
      <c r="F53" s="8"/>
      <c r="G53" s="8"/>
      <c r="H53" s="3"/>
      <c r="I53" s="31"/>
    </row>
    <row r="54" spans="1:9">
      <c r="A54" s="19">
        <v>2</v>
      </c>
      <c r="B54" s="5"/>
      <c r="C54" s="5"/>
      <c r="D54" s="5"/>
      <c r="E54" s="8" t="s">
        <v>46</v>
      </c>
      <c r="F54" s="8"/>
      <c r="G54" s="8"/>
      <c r="H54" s="3"/>
      <c r="I54" s="31"/>
    </row>
    <row r="55" spans="1:9">
      <c r="A55" s="19">
        <v>2</v>
      </c>
      <c r="B55" s="5">
        <v>1</v>
      </c>
      <c r="C55" s="5"/>
      <c r="D55" s="5"/>
      <c r="E55" s="14" t="s">
        <v>47</v>
      </c>
      <c r="F55" s="14"/>
      <c r="G55" s="14"/>
      <c r="H55" s="3"/>
      <c r="I55" s="31"/>
    </row>
    <row r="56" spans="1:9">
      <c r="A56" s="19">
        <v>2</v>
      </c>
      <c r="B56" s="5">
        <v>1</v>
      </c>
      <c r="C56" s="5">
        <v>1</v>
      </c>
      <c r="D56" s="5"/>
      <c r="E56" s="8" t="s">
        <v>48</v>
      </c>
      <c r="F56" s="8"/>
      <c r="G56" s="8"/>
      <c r="H56" s="3"/>
      <c r="I56" s="31"/>
    </row>
    <row r="57" spans="1:9">
      <c r="A57" s="19">
        <v>2</v>
      </c>
      <c r="B57" s="5">
        <v>1</v>
      </c>
      <c r="C57" s="5">
        <v>1</v>
      </c>
      <c r="D57" s="5">
        <v>1</v>
      </c>
      <c r="E57" s="8" t="s">
        <v>49</v>
      </c>
      <c r="F57" s="8"/>
      <c r="G57" s="8"/>
      <c r="H57" s="3"/>
      <c r="I57" s="31"/>
    </row>
    <row r="58" spans="1:9">
      <c r="A58" s="19"/>
      <c r="B58" s="5"/>
      <c r="C58" s="5"/>
      <c r="D58" s="5"/>
      <c r="E58" s="8" t="s">
        <v>55</v>
      </c>
      <c r="F58" s="8"/>
      <c r="G58" s="8"/>
      <c r="H58" s="3"/>
      <c r="I58" s="31"/>
    </row>
    <row r="59" spans="1:9">
      <c r="A59" s="19"/>
      <c r="B59" s="5"/>
      <c r="C59" s="5"/>
      <c r="D59" s="5"/>
      <c r="E59" s="16" t="s">
        <v>56</v>
      </c>
      <c r="F59" s="16"/>
      <c r="G59" s="16"/>
      <c r="H59" s="3"/>
      <c r="I59" s="31"/>
    </row>
    <row r="60" spans="1:9">
      <c r="A60" s="19"/>
      <c r="B60" s="5"/>
      <c r="C60" s="5"/>
      <c r="D60" s="5"/>
      <c r="E60" s="16" t="s">
        <v>57</v>
      </c>
      <c r="F60" s="16"/>
      <c r="G60" s="16"/>
      <c r="H60" s="3"/>
      <c r="I60" s="31"/>
    </row>
    <row r="61" spans="1:9">
      <c r="A61" s="19"/>
      <c r="B61" s="5"/>
      <c r="C61" s="5"/>
      <c r="D61" s="5"/>
      <c r="E61" s="16" t="s">
        <v>58</v>
      </c>
      <c r="F61" s="16"/>
      <c r="G61" s="16"/>
      <c r="H61" s="3"/>
      <c r="I61" s="31"/>
    </row>
    <row r="62" spans="1:9">
      <c r="A62" s="19"/>
      <c r="B62" s="5"/>
      <c r="C62" s="5"/>
      <c r="D62" s="5"/>
      <c r="E62" s="16" t="s">
        <v>59</v>
      </c>
      <c r="F62" s="16"/>
      <c r="G62" s="16"/>
      <c r="H62" s="3"/>
      <c r="I62" s="31"/>
    </row>
    <row r="63" spans="1:9">
      <c r="A63" s="19"/>
      <c r="B63" s="5"/>
      <c r="C63" s="5"/>
      <c r="D63" s="5"/>
      <c r="E63" s="16" t="s">
        <v>60</v>
      </c>
      <c r="F63" s="16"/>
      <c r="G63" s="16"/>
      <c r="H63" s="3"/>
      <c r="I63" s="31"/>
    </row>
    <row r="64" spans="1:9" ht="30.75" customHeight="1">
      <c r="A64" s="19"/>
      <c r="B64" s="5"/>
      <c r="C64" s="5"/>
      <c r="D64" s="5"/>
      <c r="E64" s="16" t="s">
        <v>80</v>
      </c>
      <c r="F64" s="16"/>
      <c r="G64" s="16"/>
      <c r="H64" s="15"/>
      <c r="I64" s="31"/>
    </row>
    <row r="65" spans="1:9" ht="17.25" customHeight="1">
      <c r="A65" s="19"/>
      <c r="B65" s="5"/>
      <c r="C65" s="5"/>
      <c r="D65" s="5"/>
      <c r="E65" s="8" t="s">
        <v>61</v>
      </c>
      <c r="F65" s="8"/>
      <c r="G65" s="8"/>
      <c r="H65" s="15"/>
      <c r="I65" s="31"/>
    </row>
    <row r="66" spans="1:9">
      <c r="A66" s="19"/>
      <c r="B66" s="5"/>
      <c r="C66" s="5"/>
      <c r="D66" s="5"/>
      <c r="E66" s="16" t="s">
        <v>62</v>
      </c>
      <c r="F66" s="16"/>
      <c r="G66" s="16"/>
      <c r="H66" s="3"/>
      <c r="I66" s="31"/>
    </row>
    <row r="67" spans="1:9">
      <c r="A67" s="19"/>
      <c r="B67" s="5"/>
      <c r="C67" s="5"/>
      <c r="D67" s="5"/>
      <c r="E67" s="16" t="s">
        <v>63</v>
      </c>
      <c r="F67" s="16"/>
      <c r="G67" s="16"/>
      <c r="H67" s="3"/>
      <c r="I67" s="31"/>
    </row>
    <row r="68" spans="1:9">
      <c r="A68" s="19"/>
      <c r="B68" s="5"/>
      <c r="C68" s="5"/>
      <c r="D68" s="5"/>
      <c r="E68" s="16" t="s">
        <v>64</v>
      </c>
      <c r="F68" s="16"/>
      <c r="G68" s="16"/>
      <c r="H68" s="3"/>
      <c r="I68" s="31"/>
    </row>
    <row r="69" spans="1:9">
      <c r="A69" s="19"/>
      <c r="B69" s="5"/>
      <c r="C69" s="5"/>
      <c r="D69" s="5"/>
      <c r="E69" s="16" t="s">
        <v>65</v>
      </c>
      <c r="F69" s="16"/>
      <c r="G69" s="16"/>
      <c r="H69" s="3"/>
      <c r="I69" s="31"/>
    </row>
    <row r="70" spans="1:9">
      <c r="A70" s="19"/>
      <c r="B70" s="5"/>
      <c r="C70" s="5"/>
      <c r="D70" s="5"/>
      <c r="E70" s="16" t="s">
        <v>66</v>
      </c>
      <c r="F70" s="16"/>
      <c r="G70" s="16"/>
      <c r="H70" s="3"/>
      <c r="I70" s="31"/>
    </row>
    <row r="71" spans="1:9">
      <c r="A71" s="19"/>
      <c r="B71" s="5"/>
      <c r="C71" s="5"/>
      <c r="D71" s="5"/>
      <c r="E71" s="16" t="s">
        <v>67</v>
      </c>
      <c r="F71" s="16"/>
      <c r="G71" s="16"/>
      <c r="H71" s="15"/>
      <c r="I71" s="31"/>
    </row>
    <row r="72" spans="1:9">
      <c r="A72" s="19"/>
      <c r="B72" s="5"/>
      <c r="C72" s="5"/>
      <c r="D72" s="5"/>
      <c r="E72" s="16" t="s">
        <v>68</v>
      </c>
      <c r="F72" s="16"/>
      <c r="G72" s="16"/>
      <c r="H72" s="3"/>
      <c r="I72" s="31"/>
    </row>
    <row r="73" spans="1:9">
      <c r="A73" s="19"/>
      <c r="B73" s="5"/>
      <c r="C73" s="5"/>
      <c r="D73" s="5"/>
      <c r="E73" s="16" t="s">
        <v>69</v>
      </c>
      <c r="F73" s="16"/>
      <c r="G73" s="16"/>
      <c r="H73" s="3"/>
      <c r="I73" s="31"/>
    </row>
    <row r="74" spans="1:9">
      <c r="A74" s="19"/>
      <c r="B74" s="5"/>
      <c r="C74" s="5"/>
      <c r="D74" s="5"/>
      <c r="E74" s="16" t="s">
        <v>70</v>
      </c>
      <c r="F74" s="16"/>
      <c r="G74" s="16"/>
      <c r="H74" s="3"/>
      <c r="I74" s="31"/>
    </row>
    <row r="75" spans="1:9">
      <c r="A75" s="19"/>
      <c r="B75" s="5"/>
      <c r="C75" s="5"/>
      <c r="D75" s="5"/>
      <c r="E75" s="16" t="s">
        <v>71</v>
      </c>
      <c r="F75" s="16"/>
      <c r="G75" s="16"/>
      <c r="H75" s="3"/>
      <c r="I75" s="31"/>
    </row>
    <row r="76" spans="1:9">
      <c r="A76" s="19"/>
      <c r="B76" s="5"/>
      <c r="C76" s="5"/>
      <c r="D76" s="5"/>
      <c r="E76" s="16" t="s">
        <v>72</v>
      </c>
      <c r="F76" s="16"/>
      <c r="G76" s="16"/>
      <c r="H76" s="3"/>
      <c r="I76" s="31"/>
    </row>
    <row r="77" spans="1:9">
      <c r="A77" s="19"/>
      <c r="B77" s="5"/>
      <c r="C77" s="5"/>
      <c r="D77" s="5"/>
      <c r="E77" s="16" t="s">
        <v>79</v>
      </c>
      <c r="F77" s="16"/>
      <c r="G77" s="16"/>
      <c r="H77" s="15"/>
      <c r="I77" s="31"/>
    </row>
    <row r="78" spans="1:9">
      <c r="A78" s="19"/>
      <c r="B78" s="5"/>
      <c r="C78" s="5"/>
      <c r="D78" s="5"/>
      <c r="E78" s="16" t="s">
        <v>73</v>
      </c>
      <c r="F78" s="16"/>
      <c r="G78" s="16"/>
      <c r="H78" s="3"/>
      <c r="I78" s="31"/>
    </row>
    <row r="79" spans="1:9">
      <c r="A79" s="19"/>
      <c r="B79" s="5"/>
      <c r="C79" s="5"/>
      <c r="D79" s="5"/>
      <c r="E79" s="16" t="s">
        <v>74</v>
      </c>
      <c r="F79" s="16"/>
      <c r="G79" s="16"/>
      <c r="H79" s="3"/>
      <c r="I79" s="31"/>
    </row>
    <row r="80" spans="1:9">
      <c r="A80" s="19"/>
      <c r="B80" s="5"/>
      <c r="C80" s="5"/>
      <c r="D80" s="5"/>
      <c r="E80" s="16" t="s">
        <v>75</v>
      </c>
      <c r="F80" s="16"/>
      <c r="G80" s="16"/>
      <c r="H80" s="3"/>
      <c r="I80" s="31"/>
    </row>
    <row r="81" spans="1:9">
      <c r="A81" s="19"/>
      <c r="B81" s="5"/>
      <c r="C81" s="5"/>
      <c r="D81" s="5"/>
      <c r="E81" s="16" t="s">
        <v>76</v>
      </c>
      <c r="F81" s="16"/>
      <c r="G81" s="16"/>
      <c r="H81" s="3"/>
      <c r="I81" s="31"/>
    </row>
    <row r="82" spans="1:9">
      <c r="A82" s="19"/>
      <c r="B82" s="5"/>
      <c r="C82" s="5"/>
      <c r="D82" s="5"/>
      <c r="E82" s="16" t="s">
        <v>77</v>
      </c>
      <c r="F82" s="16"/>
      <c r="G82" s="16"/>
      <c r="H82" s="3"/>
      <c r="I82" s="31"/>
    </row>
    <row r="83" spans="1:9" ht="32.25" customHeight="1">
      <c r="A83" s="19"/>
      <c r="B83" s="5"/>
      <c r="C83" s="5"/>
      <c r="D83" s="5"/>
      <c r="E83" s="16" t="s">
        <v>78</v>
      </c>
      <c r="F83" s="16"/>
      <c r="G83" s="16"/>
      <c r="H83" s="15"/>
      <c r="I83" s="31"/>
    </row>
    <row r="84" spans="1:9">
      <c r="A84" s="19"/>
      <c r="B84" s="5"/>
      <c r="C84" s="5"/>
      <c r="D84" s="5"/>
      <c r="E84" s="8" t="s">
        <v>51</v>
      </c>
      <c r="F84" s="8"/>
      <c r="G84" s="8"/>
      <c r="H84" s="3"/>
      <c r="I84" s="31"/>
    </row>
    <row r="85" spans="1:9">
      <c r="A85" s="19"/>
      <c r="B85" s="5"/>
      <c r="C85" s="5"/>
      <c r="D85" s="5"/>
      <c r="E85" s="16" t="s">
        <v>52</v>
      </c>
      <c r="F85" s="16"/>
      <c r="G85" s="16"/>
      <c r="H85" s="3"/>
      <c r="I85" s="31"/>
    </row>
    <row r="86" spans="1:9">
      <c r="A86" s="19"/>
      <c r="B86" s="5"/>
      <c r="C86" s="5"/>
      <c r="D86" s="5"/>
      <c r="E86" s="16" t="s">
        <v>53</v>
      </c>
      <c r="F86" s="16"/>
      <c r="G86" s="16"/>
      <c r="H86" s="3"/>
      <c r="I86" s="31"/>
    </row>
    <row r="87" spans="1:9">
      <c r="A87" s="19"/>
      <c r="B87" s="5"/>
      <c r="C87" s="5"/>
      <c r="D87" s="5"/>
      <c r="E87" s="16" t="s">
        <v>54</v>
      </c>
      <c r="F87" s="16"/>
      <c r="G87" s="16"/>
      <c r="H87" s="3"/>
      <c r="I87" s="31"/>
    </row>
    <row r="88" spans="1:9">
      <c r="A88" s="19"/>
      <c r="B88" s="5"/>
      <c r="C88" s="5"/>
      <c r="D88" s="5"/>
      <c r="E88" s="16"/>
      <c r="F88" s="16"/>
      <c r="G88" s="16"/>
      <c r="H88" s="3"/>
      <c r="I88" s="31"/>
    </row>
    <row r="89" spans="1:9">
      <c r="A89" s="19">
        <v>2</v>
      </c>
      <c r="B89" s="5">
        <v>1</v>
      </c>
      <c r="C89" s="5">
        <v>2</v>
      </c>
      <c r="D89" s="5"/>
      <c r="E89" s="8" t="s">
        <v>81</v>
      </c>
      <c r="F89" s="8"/>
      <c r="G89" s="8"/>
      <c r="H89" s="3"/>
      <c r="I89" s="31"/>
    </row>
    <row r="90" spans="1:9">
      <c r="A90" s="19">
        <v>2</v>
      </c>
      <c r="B90" s="5">
        <v>1</v>
      </c>
      <c r="C90" s="5">
        <v>2</v>
      </c>
      <c r="D90" s="5">
        <v>2</v>
      </c>
      <c r="E90" s="8" t="s">
        <v>82</v>
      </c>
      <c r="F90" s="8"/>
      <c r="G90" s="8"/>
      <c r="H90" s="3"/>
      <c r="I90" s="31"/>
    </row>
    <row r="91" spans="1:9" ht="16.5" customHeight="1">
      <c r="A91" s="19"/>
      <c r="B91" s="5"/>
      <c r="C91" s="5"/>
      <c r="D91" s="5"/>
      <c r="E91" s="16" t="s">
        <v>83</v>
      </c>
      <c r="F91" s="16"/>
      <c r="G91" s="16"/>
      <c r="H91" s="15"/>
      <c r="I91" s="31"/>
    </row>
    <row r="92" spans="1:9">
      <c r="A92" s="19"/>
      <c r="B92" s="5"/>
      <c r="C92" s="5"/>
      <c r="D92" s="5"/>
      <c r="E92" s="16" t="s">
        <v>84</v>
      </c>
      <c r="F92" s="16"/>
      <c r="G92" s="16"/>
      <c r="H92" s="15"/>
      <c r="I92" s="31"/>
    </row>
    <row r="93" spans="1:9">
      <c r="A93" s="19"/>
      <c r="B93" s="5"/>
      <c r="C93" s="5"/>
      <c r="D93" s="5"/>
      <c r="E93" s="16" t="s">
        <v>85</v>
      </c>
      <c r="F93" s="16"/>
      <c r="G93" s="16"/>
      <c r="H93" s="15"/>
      <c r="I93" s="31"/>
    </row>
    <row r="94" spans="1:9">
      <c r="A94" s="19"/>
      <c r="B94" s="5"/>
      <c r="C94" s="5"/>
      <c r="D94" s="5"/>
      <c r="E94" s="16" t="s">
        <v>86</v>
      </c>
      <c r="F94" s="16"/>
      <c r="G94" s="16"/>
      <c r="H94" s="15"/>
      <c r="I94" s="31"/>
    </row>
    <row r="95" spans="1:9">
      <c r="A95" s="19"/>
      <c r="B95" s="5"/>
      <c r="C95" s="5"/>
      <c r="D95" s="5"/>
      <c r="E95" s="16" t="s">
        <v>87</v>
      </c>
      <c r="F95" s="16"/>
      <c r="G95" s="16"/>
      <c r="H95" s="15"/>
      <c r="I95" s="31"/>
    </row>
    <row r="96" spans="1:9">
      <c r="A96" s="19"/>
      <c r="B96" s="5"/>
      <c r="C96" s="5"/>
      <c r="D96" s="5"/>
      <c r="E96" s="16" t="s">
        <v>88</v>
      </c>
      <c r="F96" s="16"/>
      <c r="G96" s="16"/>
      <c r="H96" s="15"/>
      <c r="I96" s="31"/>
    </row>
    <row r="97" spans="1:9">
      <c r="A97" s="19"/>
      <c r="B97" s="5"/>
      <c r="C97" s="5"/>
      <c r="D97" s="5"/>
      <c r="E97" s="16" t="s">
        <v>89</v>
      </c>
      <c r="F97" s="16"/>
      <c r="G97" s="16"/>
      <c r="H97" s="15"/>
      <c r="I97" s="31"/>
    </row>
    <row r="98" spans="1:9">
      <c r="A98" s="19"/>
      <c r="B98" s="5"/>
      <c r="C98" s="5"/>
      <c r="D98" s="5"/>
      <c r="E98" s="16" t="s">
        <v>90</v>
      </c>
      <c r="F98" s="16"/>
      <c r="G98" s="16"/>
      <c r="H98" s="15"/>
      <c r="I98" s="31"/>
    </row>
    <row r="99" spans="1:9">
      <c r="A99" s="19"/>
      <c r="B99" s="5"/>
      <c r="C99" s="5"/>
      <c r="D99" s="5"/>
      <c r="E99" s="16" t="s">
        <v>115</v>
      </c>
      <c r="F99" s="16"/>
      <c r="G99" s="16"/>
      <c r="H99" s="15"/>
      <c r="I99" s="31"/>
    </row>
    <row r="100" spans="1:9">
      <c r="A100" s="19"/>
      <c r="B100" s="5"/>
      <c r="C100" s="5"/>
      <c r="D100" s="5"/>
      <c r="E100" s="16" t="s">
        <v>91</v>
      </c>
      <c r="F100" s="16"/>
      <c r="G100" s="16"/>
      <c r="H100" s="3"/>
      <c r="I100" s="31"/>
    </row>
    <row r="101" spans="1:9">
      <c r="A101" s="19"/>
      <c r="B101" s="5"/>
      <c r="C101" s="5"/>
      <c r="D101" s="5"/>
      <c r="E101" s="16" t="s">
        <v>92</v>
      </c>
      <c r="F101" s="16"/>
      <c r="G101" s="16"/>
      <c r="H101" s="3"/>
      <c r="I101" s="31"/>
    </row>
    <row r="102" spans="1:9">
      <c r="A102" s="19"/>
      <c r="B102" s="5"/>
      <c r="C102" s="5"/>
      <c r="D102" s="5"/>
      <c r="E102" s="16" t="s">
        <v>93</v>
      </c>
      <c r="F102" s="16"/>
      <c r="G102" s="16"/>
      <c r="H102" s="3"/>
      <c r="I102" s="31"/>
    </row>
    <row r="103" spans="1:9">
      <c r="A103" s="19"/>
      <c r="B103" s="5"/>
      <c r="C103" s="5"/>
      <c r="D103" s="5"/>
      <c r="E103" s="16" t="s">
        <v>94</v>
      </c>
      <c r="F103" s="16"/>
      <c r="G103" s="16"/>
      <c r="H103" s="3"/>
      <c r="I103" s="31"/>
    </row>
    <row r="104" spans="1:9">
      <c r="A104" s="19"/>
      <c r="B104" s="5"/>
      <c r="C104" s="5"/>
      <c r="D104" s="5"/>
      <c r="E104" s="16" t="s">
        <v>95</v>
      </c>
      <c r="F104" s="16"/>
      <c r="G104" s="16"/>
      <c r="H104" s="3"/>
      <c r="I104" s="31"/>
    </row>
    <row r="105" spans="1:9">
      <c r="A105" s="19"/>
      <c r="B105" s="5"/>
      <c r="C105" s="5"/>
      <c r="D105" s="5"/>
      <c r="E105" s="16" t="s">
        <v>96</v>
      </c>
      <c r="F105" s="16"/>
      <c r="G105" s="16"/>
      <c r="H105" s="3"/>
      <c r="I105" s="31"/>
    </row>
    <row r="106" spans="1:9">
      <c r="A106" s="19"/>
      <c r="B106" s="5"/>
      <c r="C106" s="5"/>
      <c r="D106" s="5"/>
      <c r="E106" s="16" t="s">
        <v>97</v>
      </c>
      <c r="F106" s="16"/>
      <c r="G106" s="16"/>
      <c r="H106" s="3"/>
      <c r="I106" s="31"/>
    </row>
    <row r="107" spans="1:9">
      <c r="A107" s="19"/>
      <c r="B107" s="5"/>
      <c r="C107" s="5"/>
      <c r="D107" s="5"/>
      <c r="E107" s="16" t="s">
        <v>98</v>
      </c>
      <c r="F107" s="16"/>
      <c r="G107" s="16"/>
      <c r="H107" s="3"/>
      <c r="I107" s="31"/>
    </row>
    <row r="108" spans="1:9">
      <c r="A108" s="19"/>
      <c r="B108" s="5"/>
      <c r="C108" s="5"/>
      <c r="D108" s="5"/>
      <c r="E108" s="16" t="s">
        <v>99</v>
      </c>
      <c r="F108" s="16"/>
      <c r="G108" s="16"/>
      <c r="H108" s="3"/>
      <c r="I108" s="31"/>
    </row>
    <row r="109" spans="1:9">
      <c r="A109" s="19"/>
      <c r="B109" s="5"/>
      <c r="C109" s="5"/>
      <c r="D109" s="5"/>
      <c r="E109" s="16" t="s">
        <v>100</v>
      </c>
      <c r="F109" s="16"/>
      <c r="G109" s="16"/>
      <c r="H109" s="3"/>
      <c r="I109" s="31"/>
    </row>
    <row r="110" spans="1:9">
      <c r="A110" s="19"/>
      <c r="B110" s="5"/>
      <c r="C110" s="5"/>
      <c r="D110" s="5"/>
      <c r="E110" s="16" t="s">
        <v>101</v>
      </c>
      <c r="F110" s="16"/>
      <c r="G110" s="16"/>
      <c r="H110" s="3"/>
      <c r="I110" s="31"/>
    </row>
    <row r="111" spans="1:9">
      <c r="A111" s="19"/>
      <c r="B111" s="5"/>
      <c r="C111" s="5"/>
      <c r="D111" s="5"/>
      <c r="E111" s="16" t="s">
        <v>102</v>
      </c>
      <c r="F111" s="16"/>
      <c r="G111" s="16"/>
      <c r="H111" s="3"/>
      <c r="I111" s="31"/>
    </row>
    <row r="112" spans="1:9">
      <c r="A112" s="19"/>
      <c r="B112" s="5"/>
      <c r="C112" s="5"/>
      <c r="D112" s="5"/>
      <c r="E112" s="16" t="s">
        <v>103</v>
      </c>
      <c r="F112" s="16"/>
      <c r="G112" s="16"/>
      <c r="H112" s="3"/>
      <c r="I112" s="31"/>
    </row>
    <row r="113" spans="1:9">
      <c r="A113" s="19"/>
      <c r="B113" s="5"/>
      <c r="C113" s="5"/>
      <c r="D113" s="5"/>
      <c r="E113" s="16" t="s">
        <v>104</v>
      </c>
      <c r="F113" s="16"/>
      <c r="G113" s="16"/>
      <c r="H113" s="3"/>
      <c r="I113" s="31"/>
    </row>
    <row r="114" spans="1:9" ht="18" customHeight="1">
      <c r="A114" s="19"/>
      <c r="B114" s="5"/>
      <c r="C114" s="5"/>
      <c r="D114" s="5"/>
      <c r="E114" s="16" t="s">
        <v>105</v>
      </c>
      <c r="F114" s="16"/>
      <c r="G114" s="16"/>
      <c r="H114" s="3"/>
      <c r="I114" s="31"/>
    </row>
    <row r="115" spans="1:9">
      <c r="A115" s="19"/>
      <c r="B115" s="5"/>
      <c r="C115" s="5"/>
      <c r="D115" s="5"/>
      <c r="E115" s="16" t="s">
        <v>106</v>
      </c>
      <c r="F115" s="16"/>
      <c r="G115" s="16"/>
      <c r="H115" s="3"/>
      <c r="I115" s="31"/>
    </row>
    <row r="116" spans="1:9">
      <c r="A116" s="19"/>
      <c r="B116" s="5"/>
      <c r="C116" s="5"/>
      <c r="D116" s="5"/>
      <c r="E116" s="16" t="s">
        <v>107</v>
      </c>
      <c r="F116" s="16"/>
      <c r="G116" s="16"/>
      <c r="H116" s="3"/>
      <c r="I116" s="31"/>
    </row>
    <row r="117" spans="1:9">
      <c r="A117" s="19">
        <v>2</v>
      </c>
      <c r="B117" s="5">
        <v>1</v>
      </c>
      <c r="C117" s="5">
        <v>2</v>
      </c>
      <c r="D117" s="5">
        <v>3</v>
      </c>
      <c r="E117" s="8" t="s">
        <v>114</v>
      </c>
      <c r="F117" s="8"/>
      <c r="G117" s="8"/>
      <c r="H117" s="3"/>
      <c r="I117" s="31"/>
    </row>
    <row r="118" spans="1:9">
      <c r="A118" s="19"/>
      <c r="B118" s="5"/>
      <c r="C118" s="5"/>
      <c r="D118" s="5"/>
      <c r="E118" s="16" t="s">
        <v>116</v>
      </c>
      <c r="F118" s="16"/>
      <c r="G118" s="16"/>
      <c r="H118" s="3"/>
      <c r="I118" s="31"/>
    </row>
    <row r="119" spans="1:9">
      <c r="A119" s="19"/>
      <c r="B119" s="5"/>
      <c r="C119" s="5"/>
      <c r="D119" s="5"/>
      <c r="E119" s="16" t="s">
        <v>117</v>
      </c>
      <c r="F119" s="16"/>
      <c r="G119" s="16"/>
      <c r="H119" s="3"/>
      <c r="I119" s="31"/>
    </row>
    <row r="120" spans="1:9">
      <c r="A120" s="19"/>
      <c r="B120" s="5"/>
      <c r="C120" s="5"/>
      <c r="D120" s="5"/>
      <c r="E120" s="16" t="s">
        <v>118</v>
      </c>
      <c r="F120" s="16"/>
      <c r="G120" s="16"/>
      <c r="H120" s="3"/>
      <c r="I120" s="31"/>
    </row>
    <row r="121" spans="1:9">
      <c r="A121" s="19"/>
      <c r="B121" s="5"/>
      <c r="C121" s="5"/>
      <c r="D121" s="5"/>
      <c r="E121" s="16" t="s">
        <v>119</v>
      </c>
      <c r="F121" s="16"/>
      <c r="G121" s="16"/>
      <c r="H121" s="3"/>
      <c r="I121" s="31"/>
    </row>
    <row r="122" spans="1:9">
      <c r="A122" s="19"/>
      <c r="B122" s="5"/>
      <c r="C122" s="5"/>
      <c r="D122" s="5"/>
      <c r="E122" s="16" t="s">
        <v>120</v>
      </c>
      <c r="F122" s="16"/>
      <c r="G122" s="16"/>
      <c r="H122" s="3"/>
      <c r="I122" s="31"/>
    </row>
    <row r="123" spans="1:9">
      <c r="A123" s="19"/>
      <c r="B123" s="5"/>
      <c r="C123" s="5"/>
      <c r="D123" s="5"/>
      <c r="E123" s="16"/>
      <c r="F123" s="16"/>
      <c r="G123" s="16"/>
      <c r="H123" s="3"/>
      <c r="I123" s="31"/>
    </row>
    <row r="124" spans="1:9">
      <c r="A124" s="19">
        <v>2</v>
      </c>
      <c r="B124" s="5">
        <v>1</v>
      </c>
      <c r="C124" s="5">
        <v>3</v>
      </c>
      <c r="D124" s="5"/>
      <c r="E124" s="8" t="s">
        <v>108</v>
      </c>
      <c r="F124" s="8"/>
      <c r="G124" s="8"/>
      <c r="H124" s="3"/>
      <c r="I124" s="31"/>
    </row>
    <row r="125" spans="1:9">
      <c r="A125" s="19">
        <v>2</v>
      </c>
      <c r="B125" s="5">
        <v>1</v>
      </c>
      <c r="C125" s="5">
        <v>3</v>
      </c>
      <c r="D125" s="5">
        <v>2</v>
      </c>
      <c r="E125" s="8" t="s">
        <v>82</v>
      </c>
      <c r="F125" s="8"/>
      <c r="G125" s="8"/>
      <c r="H125" s="3"/>
      <c r="I125" s="31"/>
    </row>
    <row r="126" spans="1:9">
      <c r="A126" s="19"/>
      <c r="B126" s="5"/>
      <c r="C126" s="5"/>
      <c r="D126" s="5"/>
      <c r="E126" s="16" t="s">
        <v>91</v>
      </c>
      <c r="F126" s="16"/>
      <c r="G126" s="16"/>
      <c r="H126" s="3"/>
      <c r="I126" s="31"/>
    </row>
    <row r="127" spans="1:9">
      <c r="A127" s="19"/>
      <c r="B127" s="5"/>
      <c r="C127" s="5"/>
      <c r="D127" s="5"/>
      <c r="E127" s="16" t="s">
        <v>92</v>
      </c>
      <c r="F127" s="16"/>
      <c r="G127" s="16"/>
      <c r="H127" s="3"/>
      <c r="I127" s="31"/>
    </row>
    <row r="128" spans="1:9">
      <c r="A128" s="19"/>
      <c r="B128" s="5"/>
      <c r="C128" s="5"/>
      <c r="D128" s="5"/>
      <c r="E128" s="16" t="s">
        <v>109</v>
      </c>
      <c r="F128" s="16"/>
      <c r="G128" s="16"/>
      <c r="H128" s="3"/>
      <c r="I128" s="31"/>
    </row>
    <row r="129" spans="1:9">
      <c r="A129" s="19"/>
      <c r="B129" s="5"/>
      <c r="C129" s="5"/>
      <c r="D129" s="5"/>
      <c r="E129" s="16" t="s">
        <v>110</v>
      </c>
      <c r="F129" s="16"/>
      <c r="G129" s="16"/>
      <c r="H129" s="3"/>
      <c r="I129" s="31"/>
    </row>
    <row r="130" spans="1:9">
      <c r="A130" s="19"/>
      <c r="B130" s="5"/>
      <c r="C130" s="5"/>
      <c r="D130" s="5"/>
      <c r="E130" s="16" t="s">
        <v>105</v>
      </c>
      <c r="F130" s="16"/>
      <c r="G130" s="16"/>
      <c r="H130" s="3"/>
      <c r="I130" s="31"/>
    </row>
    <row r="131" spans="1:9">
      <c r="A131" s="19"/>
      <c r="B131" s="5"/>
      <c r="C131" s="5"/>
      <c r="D131" s="5"/>
      <c r="E131" s="16" t="s">
        <v>106</v>
      </c>
      <c r="F131" s="16"/>
      <c r="G131" s="16"/>
      <c r="H131" s="3"/>
      <c r="I131" s="31"/>
    </row>
    <row r="132" spans="1:9">
      <c r="A132" s="19"/>
      <c r="B132" s="5"/>
      <c r="C132" s="5"/>
      <c r="D132" s="5"/>
      <c r="E132" s="16" t="s">
        <v>107</v>
      </c>
      <c r="F132" s="16"/>
      <c r="G132" s="16"/>
      <c r="H132" s="3"/>
      <c r="I132" s="31"/>
    </row>
    <row r="133" spans="1:9">
      <c r="A133" s="19"/>
      <c r="B133" s="5"/>
      <c r="C133" s="5"/>
      <c r="D133" s="5"/>
      <c r="E133" s="16" t="s">
        <v>44</v>
      </c>
      <c r="F133" s="16"/>
      <c r="G133" s="16"/>
      <c r="H133" s="3"/>
      <c r="I133" s="31"/>
    </row>
    <row r="134" spans="1:9">
      <c r="A134" s="19"/>
      <c r="B134" s="5"/>
      <c r="C134" s="5"/>
      <c r="D134" s="5"/>
      <c r="E134" s="8"/>
      <c r="F134" s="8"/>
      <c r="G134" s="8"/>
      <c r="H134" s="3"/>
      <c r="I134" s="31"/>
    </row>
    <row r="135" spans="1:9">
      <c r="A135" s="19">
        <v>2</v>
      </c>
      <c r="B135" s="5">
        <v>1</v>
      </c>
      <c r="C135" s="5">
        <v>4</v>
      </c>
      <c r="D135" s="5"/>
      <c r="E135" s="8" t="s">
        <v>111</v>
      </c>
      <c r="F135" s="8"/>
      <c r="G135" s="8"/>
      <c r="H135" s="3"/>
      <c r="I135" s="31"/>
    </row>
    <row r="136" spans="1:9">
      <c r="A136" s="19">
        <v>2</v>
      </c>
      <c r="B136" s="5">
        <v>1</v>
      </c>
      <c r="C136" s="5">
        <v>4</v>
      </c>
      <c r="D136" s="5">
        <v>2</v>
      </c>
      <c r="E136" s="8" t="s">
        <v>82</v>
      </c>
      <c r="F136" s="8"/>
      <c r="G136" s="8"/>
      <c r="H136" s="3"/>
      <c r="I136" s="31"/>
    </row>
    <row r="137" spans="1:9">
      <c r="A137" s="19"/>
      <c r="B137" s="5"/>
      <c r="C137" s="5"/>
      <c r="D137" s="5"/>
      <c r="E137" s="16" t="s">
        <v>91</v>
      </c>
      <c r="F137" s="16"/>
      <c r="G137" s="16"/>
      <c r="H137" s="3"/>
      <c r="I137" s="31"/>
    </row>
    <row r="138" spans="1:9">
      <c r="A138" s="19"/>
      <c r="B138" s="5"/>
      <c r="C138" s="5"/>
      <c r="D138" s="5"/>
      <c r="E138" s="16" t="s">
        <v>92</v>
      </c>
      <c r="F138" s="16"/>
      <c r="G138" s="16"/>
      <c r="H138" s="3"/>
      <c r="I138" s="31"/>
    </row>
    <row r="139" spans="1:9">
      <c r="A139" s="19"/>
      <c r="B139" s="5"/>
      <c r="C139" s="5"/>
      <c r="D139" s="5"/>
      <c r="E139" s="16" t="s">
        <v>113</v>
      </c>
      <c r="F139" s="16"/>
      <c r="G139" s="16"/>
      <c r="H139" s="3"/>
      <c r="I139" s="31"/>
    </row>
    <row r="140" spans="1:9">
      <c r="A140" s="19"/>
      <c r="B140" s="5"/>
      <c r="C140" s="5"/>
      <c r="D140" s="5"/>
      <c r="E140" s="16" t="s">
        <v>112</v>
      </c>
      <c r="F140" s="16"/>
      <c r="G140" s="16"/>
      <c r="H140" s="3"/>
      <c r="I140" s="31"/>
    </row>
    <row r="141" spans="1:9">
      <c r="A141" s="19"/>
      <c r="B141" s="5"/>
      <c r="C141" s="5"/>
      <c r="D141" s="5"/>
      <c r="E141" s="16" t="s">
        <v>44</v>
      </c>
      <c r="F141" s="16"/>
      <c r="G141" s="16"/>
      <c r="H141" s="3"/>
      <c r="I141" s="31"/>
    </row>
    <row r="142" spans="1:9">
      <c r="A142" s="19"/>
      <c r="B142" s="5"/>
      <c r="C142" s="5"/>
      <c r="D142" s="5"/>
      <c r="E142" s="8"/>
      <c r="F142" s="8"/>
      <c r="G142" s="8"/>
      <c r="H142" s="3"/>
      <c r="I142" s="31"/>
    </row>
    <row r="143" spans="1:9">
      <c r="A143" s="19">
        <v>2</v>
      </c>
      <c r="B143" s="5">
        <v>1</v>
      </c>
      <c r="C143" s="5">
        <v>5</v>
      </c>
      <c r="D143" s="5"/>
      <c r="E143" s="8" t="s">
        <v>121</v>
      </c>
      <c r="F143" s="8"/>
      <c r="G143" s="8"/>
      <c r="H143" s="3"/>
      <c r="I143" s="31"/>
    </row>
    <row r="144" spans="1:9">
      <c r="A144" s="19">
        <v>2</v>
      </c>
      <c r="B144" s="5">
        <v>1</v>
      </c>
      <c r="C144" s="5">
        <v>5</v>
      </c>
      <c r="D144" s="5">
        <v>2</v>
      </c>
      <c r="E144" s="8" t="s">
        <v>82</v>
      </c>
      <c r="F144" s="8"/>
      <c r="G144" s="8"/>
      <c r="H144" s="3"/>
      <c r="I144" s="31"/>
    </row>
    <row r="145" spans="1:9">
      <c r="A145" s="19"/>
      <c r="B145" s="5"/>
      <c r="C145" s="5"/>
      <c r="D145" s="5"/>
      <c r="E145" s="16" t="s">
        <v>122</v>
      </c>
      <c r="F145" s="16"/>
      <c r="G145" s="16"/>
      <c r="H145" s="3"/>
      <c r="I145" s="31"/>
    </row>
    <row r="146" spans="1:9">
      <c r="A146" s="19"/>
      <c r="B146" s="5"/>
      <c r="C146" s="5"/>
      <c r="D146" s="5"/>
      <c r="E146" s="16" t="s">
        <v>123</v>
      </c>
      <c r="F146" s="16"/>
      <c r="G146" s="16"/>
      <c r="H146" s="3"/>
      <c r="I146" s="31"/>
    </row>
    <row r="147" spans="1:9">
      <c r="A147" s="19"/>
      <c r="B147" s="5"/>
      <c r="C147" s="5"/>
      <c r="D147" s="5"/>
      <c r="E147" s="16" t="s">
        <v>124</v>
      </c>
      <c r="F147" s="16"/>
      <c r="G147" s="16"/>
      <c r="H147" s="3"/>
      <c r="I147" s="31"/>
    </row>
    <row r="148" spans="1:9">
      <c r="A148" s="19"/>
      <c r="B148" s="5"/>
      <c r="C148" s="5"/>
      <c r="D148" s="5"/>
      <c r="E148" s="16" t="s">
        <v>125</v>
      </c>
      <c r="F148" s="16"/>
      <c r="G148" s="16"/>
      <c r="H148" s="3"/>
      <c r="I148" s="31"/>
    </row>
    <row r="149" spans="1:9">
      <c r="A149" s="19"/>
      <c r="B149" s="5"/>
      <c r="C149" s="5"/>
      <c r="D149" s="5"/>
      <c r="E149" s="16" t="s">
        <v>126</v>
      </c>
      <c r="F149" s="16"/>
      <c r="G149" s="16"/>
      <c r="H149" s="3"/>
      <c r="I149" s="31"/>
    </row>
    <row r="150" spans="1:9">
      <c r="A150" s="19"/>
      <c r="B150" s="5"/>
      <c r="C150" s="5"/>
      <c r="D150" s="5"/>
      <c r="E150" s="16" t="s">
        <v>130</v>
      </c>
      <c r="F150" s="16"/>
      <c r="G150" s="16"/>
      <c r="H150" s="3"/>
      <c r="I150" s="31"/>
    </row>
    <row r="151" spans="1:9">
      <c r="A151" s="19"/>
      <c r="B151" s="5"/>
      <c r="C151" s="5"/>
      <c r="D151" s="5"/>
      <c r="E151" s="16" t="s">
        <v>131</v>
      </c>
      <c r="F151" s="16"/>
      <c r="G151" s="16"/>
      <c r="H151" s="3"/>
      <c r="I151" s="31"/>
    </row>
    <row r="152" spans="1:9">
      <c r="A152" s="19"/>
      <c r="B152" s="5"/>
      <c r="C152" s="5"/>
      <c r="D152" s="5"/>
      <c r="E152" s="8" t="s">
        <v>127</v>
      </c>
      <c r="F152" s="8"/>
      <c r="G152" s="8"/>
      <c r="H152" s="3"/>
      <c r="I152" s="31"/>
    </row>
    <row r="153" spans="1:9">
      <c r="A153" s="19"/>
      <c r="B153" s="5"/>
      <c r="C153" s="5"/>
      <c r="D153" s="5"/>
      <c r="E153" s="8" t="s">
        <v>128</v>
      </c>
      <c r="F153" s="8"/>
      <c r="G153" s="8"/>
      <c r="H153" s="3"/>
      <c r="I153" s="31"/>
    </row>
    <row r="154" spans="1:9">
      <c r="A154" s="19"/>
      <c r="B154" s="5"/>
      <c r="C154" s="5"/>
      <c r="D154" s="5"/>
      <c r="E154" s="8" t="s">
        <v>129</v>
      </c>
      <c r="F154" s="8"/>
      <c r="G154" s="8"/>
      <c r="H154" s="3"/>
      <c r="I154" s="31"/>
    </row>
    <row r="155" spans="1:9">
      <c r="A155" s="19"/>
      <c r="B155" s="5"/>
      <c r="C155" s="5"/>
      <c r="D155" s="5"/>
      <c r="E155" s="8" t="s">
        <v>132</v>
      </c>
      <c r="F155" s="8"/>
      <c r="G155" s="8"/>
      <c r="H155" s="3"/>
      <c r="I155" s="31"/>
    </row>
    <row r="156" spans="1:9">
      <c r="A156" s="19"/>
      <c r="B156" s="5"/>
      <c r="C156" s="5"/>
      <c r="D156" s="5"/>
      <c r="E156" s="8"/>
      <c r="F156" s="8"/>
      <c r="G156" s="8"/>
      <c r="H156" s="3"/>
      <c r="I156" s="31"/>
    </row>
    <row r="157" spans="1:9">
      <c r="A157" s="19">
        <v>2</v>
      </c>
      <c r="B157" s="5">
        <v>1</v>
      </c>
      <c r="C157" s="5">
        <v>6</v>
      </c>
      <c r="D157" s="5"/>
      <c r="E157" s="8" t="s">
        <v>133</v>
      </c>
      <c r="F157" s="8"/>
      <c r="G157" s="8"/>
      <c r="H157" s="3"/>
      <c r="I157" s="31"/>
    </row>
    <row r="158" spans="1:9">
      <c r="A158" s="19">
        <v>2</v>
      </c>
      <c r="B158" s="5">
        <v>1</v>
      </c>
      <c r="C158" s="5">
        <v>6</v>
      </c>
      <c r="D158" s="5">
        <v>2</v>
      </c>
      <c r="E158" s="8" t="s">
        <v>82</v>
      </c>
      <c r="F158" s="8"/>
      <c r="G158" s="8"/>
      <c r="H158" s="3"/>
      <c r="I158" s="31"/>
    </row>
    <row r="159" spans="1:9">
      <c r="A159" s="19"/>
      <c r="B159" s="5"/>
      <c r="C159" s="5"/>
      <c r="D159" s="5"/>
      <c r="E159" s="16" t="s">
        <v>122</v>
      </c>
      <c r="F159" s="16"/>
      <c r="G159" s="16"/>
      <c r="H159" s="3"/>
      <c r="I159" s="31"/>
    </row>
    <row r="160" spans="1:9">
      <c r="A160" s="19"/>
      <c r="B160" s="5"/>
      <c r="C160" s="5"/>
      <c r="D160" s="5"/>
      <c r="E160" s="16" t="s">
        <v>123</v>
      </c>
      <c r="F160" s="16"/>
      <c r="G160" s="16"/>
      <c r="H160" s="3"/>
      <c r="I160" s="31"/>
    </row>
    <row r="161" spans="1:9">
      <c r="A161" s="19"/>
      <c r="B161" s="5"/>
      <c r="C161" s="5"/>
      <c r="D161" s="5"/>
      <c r="E161" s="16" t="s">
        <v>124</v>
      </c>
      <c r="F161" s="16"/>
      <c r="G161" s="16"/>
      <c r="H161" s="3"/>
      <c r="I161" s="31"/>
    </row>
    <row r="162" spans="1:9">
      <c r="A162" s="19"/>
      <c r="B162" s="5"/>
      <c r="C162" s="5"/>
      <c r="D162" s="5"/>
      <c r="E162" s="16" t="s">
        <v>125</v>
      </c>
      <c r="F162" s="16"/>
      <c r="G162" s="16"/>
      <c r="H162" s="3"/>
      <c r="I162" s="31"/>
    </row>
    <row r="163" spans="1:9">
      <c r="A163" s="19"/>
      <c r="B163" s="5"/>
      <c r="C163" s="5"/>
      <c r="D163" s="5"/>
      <c r="E163" s="16" t="s">
        <v>126</v>
      </c>
      <c r="F163" s="16"/>
      <c r="G163" s="16"/>
      <c r="H163" s="3"/>
      <c r="I163" s="31"/>
    </row>
    <row r="164" spans="1:9">
      <c r="A164" s="19"/>
      <c r="B164" s="5"/>
      <c r="C164" s="5"/>
      <c r="D164" s="5"/>
      <c r="E164" s="16" t="s">
        <v>130</v>
      </c>
      <c r="F164" s="16"/>
      <c r="G164" s="16"/>
      <c r="H164" s="3"/>
      <c r="I164" s="31"/>
    </row>
    <row r="165" spans="1:9">
      <c r="A165" s="19"/>
      <c r="B165" s="5"/>
      <c r="C165" s="5"/>
      <c r="D165" s="5"/>
      <c r="E165" s="16" t="s">
        <v>131</v>
      </c>
      <c r="F165" s="16"/>
      <c r="G165" s="16"/>
      <c r="H165" s="3"/>
      <c r="I165" s="31"/>
    </row>
    <row r="166" spans="1:9">
      <c r="A166" s="19"/>
      <c r="B166" s="5"/>
      <c r="C166" s="5"/>
      <c r="D166" s="5"/>
      <c r="E166" s="8" t="s">
        <v>127</v>
      </c>
      <c r="F166" s="8"/>
      <c r="G166" s="8"/>
      <c r="H166" s="3"/>
      <c r="I166" s="31"/>
    </row>
    <row r="167" spans="1:9">
      <c r="A167" s="19"/>
      <c r="B167" s="5"/>
      <c r="C167" s="5"/>
      <c r="D167" s="5"/>
      <c r="E167" s="8" t="s">
        <v>128</v>
      </c>
      <c r="F167" s="8"/>
      <c r="G167" s="8"/>
      <c r="H167" s="3"/>
      <c r="I167" s="31"/>
    </row>
    <row r="168" spans="1:9">
      <c r="A168" s="19"/>
      <c r="B168" s="5"/>
      <c r="C168" s="5"/>
      <c r="D168" s="5"/>
      <c r="E168" s="8" t="s">
        <v>129</v>
      </c>
      <c r="F168" s="8"/>
      <c r="G168" s="8"/>
      <c r="H168" s="3"/>
      <c r="I168" s="31"/>
    </row>
    <row r="169" spans="1:9">
      <c r="A169" s="19"/>
      <c r="B169" s="5"/>
      <c r="C169" s="5"/>
      <c r="D169" s="5"/>
      <c r="E169" s="8" t="s">
        <v>132</v>
      </c>
      <c r="F169" s="8"/>
      <c r="G169" s="8"/>
      <c r="H169" s="3"/>
      <c r="I169" s="31"/>
    </row>
    <row r="170" spans="1:9">
      <c r="A170" s="19"/>
      <c r="B170" s="5"/>
      <c r="C170" s="5"/>
      <c r="D170" s="5"/>
      <c r="E170" s="8"/>
      <c r="F170" s="8"/>
      <c r="G170" s="8"/>
      <c r="H170" s="3"/>
      <c r="I170" s="31"/>
    </row>
    <row r="171" spans="1:9">
      <c r="A171" s="19">
        <v>2</v>
      </c>
      <c r="B171" s="5">
        <v>1</v>
      </c>
      <c r="C171" s="5">
        <v>7</v>
      </c>
      <c r="D171" s="5"/>
      <c r="E171" s="8" t="s">
        <v>134</v>
      </c>
      <c r="F171" s="8"/>
      <c r="G171" s="8"/>
      <c r="H171" s="3"/>
      <c r="I171" s="31"/>
    </row>
    <row r="172" spans="1:9">
      <c r="A172" s="19">
        <v>2</v>
      </c>
      <c r="B172" s="5">
        <v>1</v>
      </c>
      <c r="C172" s="5">
        <v>7</v>
      </c>
      <c r="D172" s="5">
        <v>2</v>
      </c>
      <c r="E172" s="8" t="s">
        <v>82</v>
      </c>
      <c r="F172" s="8"/>
      <c r="G172" s="8"/>
      <c r="H172" s="3"/>
      <c r="I172" s="31"/>
    </row>
    <row r="173" spans="1:9">
      <c r="A173" s="19"/>
      <c r="B173" s="5"/>
      <c r="C173" s="5"/>
      <c r="D173" s="5"/>
      <c r="E173" s="16" t="s">
        <v>122</v>
      </c>
      <c r="F173" s="16"/>
      <c r="G173" s="16"/>
      <c r="H173" s="3"/>
      <c r="I173" s="31"/>
    </row>
    <row r="174" spans="1:9">
      <c r="A174" s="19"/>
      <c r="B174" s="5"/>
      <c r="C174" s="5"/>
      <c r="D174" s="5"/>
      <c r="E174" s="16" t="s">
        <v>123</v>
      </c>
      <c r="F174" s="16"/>
      <c r="G174" s="16"/>
      <c r="H174" s="3"/>
      <c r="I174" s="31"/>
    </row>
    <row r="175" spans="1:9">
      <c r="A175" s="19"/>
      <c r="B175" s="5"/>
      <c r="C175" s="5"/>
      <c r="D175" s="5"/>
      <c r="E175" s="16" t="s">
        <v>124</v>
      </c>
      <c r="F175" s="16"/>
      <c r="G175" s="16"/>
      <c r="H175" s="3"/>
      <c r="I175" s="31"/>
    </row>
    <row r="176" spans="1:9">
      <c r="A176" s="19"/>
      <c r="B176" s="5"/>
      <c r="C176" s="5"/>
      <c r="D176" s="5"/>
      <c r="E176" s="16" t="s">
        <v>125</v>
      </c>
      <c r="F176" s="16"/>
      <c r="G176" s="16"/>
      <c r="H176" s="3"/>
      <c r="I176" s="31"/>
    </row>
    <row r="177" spans="1:9">
      <c r="A177" s="19"/>
      <c r="B177" s="5"/>
      <c r="C177" s="5"/>
      <c r="D177" s="5"/>
      <c r="E177" s="16" t="s">
        <v>126</v>
      </c>
      <c r="F177" s="16"/>
      <c r="G177" s="16"/>
      <c r="H177" s="3"/>
      <c r="I177" s="31"/>
    </row>
    <row r="178" spans="1:9">
      <c r="A178" s="19"/>
      <c r="B178" s="5"/>
      <c r="C178" s="5"/>
      <c r="D178" s="5"/>
      <c r="E178" s="16" t="s">
        <v>130</v>
      </c>
      <c r="F178" s="16"/>
      <c r="G178" s="16"/>
      <c r="H178" s="3"/>
      <c r="I178" s="31"/>
    </row>
    <row r="179" spans="1:9">
      <c r="A179" s="19"/>
      <c r="B179" s="5"/>
      <c r="C179" s="5"/>
      <c r="D179" s="5"/>
      <c r="E179" s="16" t="s">
        <v>131</v>
      </c>
      <c r="F179" s="16"/>
      <c r="G179" s="16"/>
      <c r="H179" s="3"/>
      <c r="I179" s="31"/>
    </row>
    <row r="180" spans="1:9">
      <c r="A180" s="19"/>
      <c r="B180" s="5"/>
      <c r="C180" s="5"/>
      <c r="D180" s="5"/>
      <c r="E180" s="8" t="s">
        <v>127</v>
      </c>
      <c r="F180" s="8"/>
      <c r="G180" s="8"/>
      <c r="H180" s="3"/>
      <c r="I180" s="31"/>
    </row>
    <row r="181" spans="1:9">
      <c r="A181" s="19"/>
      <c r="B181" s="5"/>
      <c r="C181" s="5"/>
      <c r="D181" s="5"/>
      <c r="E181" s="8" t="s">
        <v>128</v>
      </c>
      <c r="F181" s="8"/>
      <c r="G181" s="8"/>
      <c r="H181" s="3"/>
      <c r="I181" s="31"/>
    </row>
    <row r="182" spans="1:9">
      <c r="A182" s="19"/>
      <c r="B182" s="5"/>
      <c r="C182" s="5"/>
      <c r="D182" s="5"/>
      <c r="E182" s="8" t="s">
        <v>129</v>
      </c>
      <c r="F182" s="8"/>
      <c r="G182" s="8"/>
      <c r="H182" s="3"/>
      <c r="I182" s="31"/>
    </row>
    <row r="183" spans="1:9">
      <c r="A183" s="19"/>
      <c r="B183" s="5"/>
      <c r="C183" s="5"/>
      <c r="D183" s="5"/>
      <c r="E183" s="8" t="s">
        <v>132</v>
      </c>
      <c r="F183" s="8"/>
      <c r="G183" s="8"/>
      <c r="H183" s="3"/>
      <c r="I183" s="31"/>
    </row>
    <row r="184" spans="1:9">
      <c r="A184" s="19"/>
      <c r="B184" s="5"/>
      <c r="C184" s="5"/>
      <c r="D184" s="5"/>
      <c r="E184" s="8"/>
      <c r="F184" s="8"/>
      <c r="G184" s="8"/>
      <c r="H184" s="3"/>
      <c r="I184" s="31"/>
    </row>
    <row r="185" spans="1:9" ht="31.5">
      <c r="A185" s="19">
        <v>2</v>
      </c>
      <c r="B185" s="5">
        <v>1</v>
      </c>
      <c r="C185" s="5">
        <v>8</v>
      </c>
      <c r="D185" s="5"/>
      <c r="E185" s="8" t="s">
        <v>135</v>
      </c>
      <c r="F185" s="8"/>
      <c r="G185" s="8"/>
      <c r="H185" s="3"/>
      <c r="I185" s="31"/>
    </row>
    <row r="186" spans="1:9">
      <c r="A186" s="19">
        <v>2</v>
      </c>
      <c r="B186" s="5">
        <v>1</v>
      </c>
      <c r="C186" s="5">
        <v>8</v>
      </c>
      <c r="D186" s="5">
        <v>2</v>
      </c>
      <c r="E186" s="8" t="s">
        <v>82</v>
      </c>
      <c r="F186" s="8"/>
      <c r="G186" s="8"/>
      <c r="H186" s="3"/>
      <c r="I186" s="31"/>
    </row>
    <row r="187" spans="1:9">
      <c r="A187" s="19"/>
      <c r="B187" s="5"/>
      <c r="C187" s="5"/>
      <c r="D187" s="5"/>
      <c r="E187" s="16" t="s">
        <v>122</v>
      </c>
      <c r="F187" s="16"/>
      <c r="G187" s="16"/>
      <c r="H187" s="3"/>
      <c r="I187" s="31"/>
    </row>
    <row r="188" spans="1:9">
      <c r="A188" s="19"/>
      <c r="B188" s="5"/>
      <c r="C188" s="5"/>
      <c r="D188" s="5"/>
      <c r="E188" s="16" t="s">
        <v>123</v>
      </c>
      <c r="F188" s="16"/>
      <c r="G188" s="16"/>
      <c r="H188" s="3"/>
      <c r="I188" s="31"/>
    </row>
    <row r="189" spans="1:9">
      <c r="A189" s="19"/>
      <c r="B189" s="5"/>
      <c r="C189" s="5"/>
      <c r="D189" s="5"/>
      <c r="E189" s="16" t="s">
        <v>124</v>
      </c>
      <c r="F189" s="16"/>
      <c r="G189" s="16"/>
      <c r="H189" s="3"/>
      <c r="I189" s="31"/>
    </row>
    <row r="190" spans="1:9">
      <c r="A190" s="19"/>
      <c r="B190" s="5"/>
      <c r="C190" s="5"/>
      <c r="D190" s="5"/>
      <c r="E190" s="16" t="s">
        <v>125</v>
      </c>
      <c r="F190" s="16"/>
      <c r="G190" s="16"/>
      <c r="H190" s="3"/>
      <c r="I190" s="31"/>
    </row>
    <row r="191" spans="1:9">
      <c r="A191" s="19"/>
      <c r="B191" s="5"/>
      <c r="C191" s="5"/>
      <c r="D191" s="5"/>
      <c r="E191" s="16" t="s">
        <v>126</v>
      </c>
      <c r="F191" s="16"/>
      <c r="G191" s="16"/>
      <c r="H191" s="3"/>
      <c r="I191" s="31"/>
    </row>
    <row r="192" spans="1:9">
      <c r="A192" s="19"/>
      <c r="B192" s="5"/>
      <c r="C192" s="5"/>
      <c r="D192" s="5"/>
      <c r="E192" s="16" t="s">
        <v>130</v>
      </c>
      <c r="F192" s="16"/>
      <c r="G192" s="16"/>
      <c r="H192" s="3"/>
      <c r="I192" s="31"/>
    </row>
    <row r="193" spans="1:9">
      <c r="A193" s="19"/>
      <c r="B193" s="5"/>
      <c r="C193" s="5"/>
      <c r="D193" s="5"/>
      <c r="E193" s="16" t="s">
        <v>131</v>
      </c>
      <c r="F193" s="16"/>
      <c r="G193" s="16"/>
      <c r="H193" s="3"/>
      <c r="I193" s="31"/>
    </row>
    <row r="194" spans="1:9">
      <c r="A194" s="19"/>
      <c r="B194" s="5"/>
      <c r="C194" s="5"/>
      <c r="D194" s="5"/>
      <c r="E194" s="8" t="s">
        <v>127</v>
      </c>
      <c r="F194" s="8"/>
      <c r="G194" s="8"/>
      <c r="H194" s="3"/>
      <c r="I194" s="31"/>
    </row>
    <row r="195" spans="1:9">
      <c r="A195" s="19"/>
      <c r="B195" s="5"/>
      <c r="C195" s="5"/>
      <c r="D195" s="5"/>
      <c r="E195" s="8" t="s">
        <v>128</v>
      </c>
      <c r="F195" s="8"/>
      <c r="G195" s="8"/>
      <c r="H195" s="3"/>
      <c r="I195" s="31"/>
    </row>
    <row r="196" spans="1:9">
      <c r="A196" s="19"/>
      <c r="B196" s="5"/>
      <c r="C196" s="5"/>
      <c r="D196" s="5"/>
      <c r="E196" s="8" t="s">
        <v>129</v>
      </c>
      <c r="F196" s="8"/>
      <c r="G196" s="8"/>
      <c r="H196" s="3"/>
      <c r="I196" s="31"/>
    </row>
    <row r="197" spans="1:9">
      <c r="A197" s="19"/>
      <c r="B197" s="5"/>
      <c r="C197" s="5"/>
      <c r="D197" s="5"/>
      <c r="E197" s="8" t="s">
        <v>132</v>
      </c>
      <c r="F197" s="8"/>
      <c r="G197" s="8"/>
      <c r="H197" s="3"/>
      <c r="I197" s="31"/>
    </row>
    <row r="198" spans="1:9">
      <c r="A198" s="19"/>
      <c r="B198" s="5"/>
      <c r="C198" s="5"/>
      <c r="D198" s="5"/>
      <c r="E198" s="8"/>
      <c r="F198" s="8"/>
      <c r="G198" s="8"/>
      <c r="H198" s="3"/>
      <c r="I198" s="31"/>
    </row>
    <row r="199" spans="1:9">
      <c r="A199" s="19">
        <v>2</v>
      </c>
      <c r="B199" s="5">
        <v>1</v>
      </c>
      <c r="C199" s="5">
        <v>9</v>
      </c>
      <c r="D199" s="5"/>
      <c r="E199" s="8" t="s">
        <v>136</v>
      </c>
      <c r="F199" s="8"/>
      <c r="G199" s="8"/>
      <c r="H199" s="3"/>
      <c r="I199" s="31"/>
    </row>
    <row r="200" spans="1:9">
      <c r="A200" s="19">
        <v>2</v>
      </c>
      <c r="B200" s="5">
        <v>1</v>
      </c>
      <c r="C200" s="5">
        <v>9</v>
      </c>
      <c r="D200" s="5">
        <v>2</v>
      </c>
      <c r="E200" s="8" t="s">
        <v>82</v>
      </c>
      <c r="F200" s="8"/>
      <c r="G200" s="8"/>
      <c r="H200" s="3"/>
      <c r="I200" s="31"/>
    </row>
    <row r="201" spans="1:9">
      <c r="A201" s="19"/>
      <c r="B201" s="5"/>
      <c r="C201" s="5"/>
      <c r="D201" s="5"/>
      <c r="E201" s="16" t="s">
        <v>122</v>
      </c>
      <c r="F201" s="16"/>
      <c r="G201" s="16"/>
      <c r="H201" s="3"/>
      <c r="I201" s="31"/>
    </row>
    <row r="202" spans="1:9">
      <c r="A202" s="19"/>
      <c r="B202" s="5"/>
      <c r="C202" s="5"/>
      <c r="D202" s="5"/>
      <c r="E202" s="16" t="s">
        <v>123</v>
      </c>
      <c r="F202" s="16"/>
      <c r="G202" s="16"/>
      <c r="H202" s="3"/>
      <c r="I202" s="31"/>
    </row>
    <row r="203" spans="1:9">
      <c r="A203" s="19"/>
      <c r="B203" s="5"/>
      <c r="C203" s="5"/>
      <c r="D203" s="5"/>
      <c r="E203" s="16" t="s">
        <v>124</v>
      </c>
      <c r="F203" s="16"/>
      <c r="G203" s="16"/>
      <c r="H203" s="3"/>
      <c r="I203" s="31"/>
    </row>
    <row r="204" spans="1:9">
      <c r="A204" s="19"/>
      <c r="B204" s="5"/>
      <c r="C204" s="5"/>
      <c r="D204" s="5"/>
      <c r="E204" s="16" t="s">
        <v>125</v>
      </c>
      <c r="F204" s="16"/>
      <c r="G204" s="16"/>
      <c r="H204" s="3"/>
      <c r="I204" s="31"/>
    </row>
    <row r="205" spans="1:9">
      <c r="A205" s="19"/>
      <c r="B205" s="5"/>
      <c r="C205" s="5"/>
      <c r="D205" s="5"/>
      <c r="E205" s="16" t="s">
        <v>126</v>
      </c>
      <c r="F205" s="16"/>
      <c r="G205" s="16"/>
      <c r="H205" s="3"/>
      <c r="I205" s="31"/>
    </row>
    <row r="206" spans="1:9">
      <c r="A206" s="19"/>
      <c r="B206" s="5"/>
      <c r="C206" s="5"/>
      <c r="D206" s="5"/>
      <c r="E206" s="16" t="s">
        <v>130</v>
      </c>
      <c r="F206" s="16"/>
      <c r="G206" s="16"/>
      <c r="H206" s="3"/>
      <c r="I206" s="31"/>
    </row>
    <row r="207" spans="1:9">
      <c r="A207" s="19"/>
      <c r="B207" s="5"/>
      <c r="C207" s="5"/>
      <c r="D207" s="5"/>
      <c r="E207" s="16" t="s">
        <v>131</v>
      </c>
      <c r="F207" s="16"/>
      <c r="G207" s="16"/>
      <c r="H207" s="3"/>
      <c r="I207" s="31"/>
    </row>
    <row r="208" spans="1:9">
      <c r="A208" s="19"/>
      <c r="B208" s="5"/>
      <c r="C208" s="5"/>
      <c r="D208" s="5"/>
      <c r="E208" s="8" t="s">
        <v>127</v>
      </c>
      <c r="F208" s="8"/>
      <c r="G208" s="8"/>
      <c r="H208" s="3"/>
      <c r="I208" s="31"/>
    </row>
    <row r="209" spans="1:9">
      <c r="A209" s="19"/>
      <c r="B209" s="5"/>
      <c r="C209" s="5"/>
      <c r="D209" s="5"/>
      <c r="E209" s="8" t="s">
        <v>128</v>
      </c>
      <c r="F209" s="8"/>
      <c r="G209" s="8"/>
      <c r="H209" s="3"/>
      <c r="I209" s="31"/>
    </row>
    <row r="210" spans="1:9">
      <c r="A210" s="19"/>
      <c r="B210" s="5"/>
      <c r="C210" s="5"/>
      <c r="D210" s="5"/>
      <c r="E210" s="8" t="s">
        <v>129</v>
      </c>
      <c r="F210" s="8"/>
      <c r="G210" s="8"/>
      <c r="H210" s="3"/>
      <c r="I210" s="31"/>
    </row>
    <row r="211" spans="1:9">
      <c r="A211" s="19"/>
      <c r="B211" s="5"/>
      <c r="C211" s="5"/>
      <c r="D211" s="5"/>
      <c r="E211" s="8" t="s">
        <v>132</v>
      </c>
      <c r="F211" s="8"/>
      <c r="G211" s="8"/>
      <c r="H211" s="3"/>
      <c r="I211" s="31"/>
    </row>
    <row r="212" spans="1:9">
      <c r="A212" s="19"/>
      <c r="B212" s="5"/>
      <c r="C212" s="5"/>
      <c r="D212" s="5"/>
      <c r="E212" s="8"/>
      <c r="F212" s="8"/>
      <c r="G212" s="8"/>
      <c r="H212" s="3"/>
      <c r="I212" s="31"/>
    </row>
    <row r="213" spans="1:9">
      <c r="A213" s="19">
        <v>2</v>
      </c>
      <c r="B213" s="5">
        <v>1</v>
      </c>
      <c r="C213" s="5">
        <v>10</v>
      </c>
      <c r="D213" s="5"/>
      <c r="E213" s="8" t="s">
        <v>137</v>
      </c>
      <c r="F213" s="8"/>
      <c r="G213" s="8"/>
      <c r="H213" s="3"/>
      <c r="I213" s="31"/>
    </row>
    <row r="214" spans="1:9">
      <c r="A214" s="19">
        <v>2</v>
      </c>
      <c r="B214" s="5">
        <v>1</v>
      </c>
      <c r="C214" s="5">
        <v>10</v>
      </c>
      <c r="D214" s="5">
        <v>2</v>
      </c>
      <c r="E214" s="8" t="s">
        <v>82</v>
      </c>
      <c r="F214" s="8"/>
      <c r="G214" s="8"/>
      <c r="H214" s="3"/>
      <c r="I214" s="31"/>
    </row>
    <row r="215" spans="1:9">
      <c r="A215" s="19"/>
      <c r="B215" s="5"/>
      <c r="C215" s="5"/>
      <c r="D215" s="5"/>
      <c r="E215" s="16" t="s">
        <v>138</v>
      </c>
      <c r="F215" s="16"/>
      <c r="G215" s="16"/>
      <c r="H215" s="3"/>
      <c r="I215" s="31"/>
    </row>
    <row r="216" spans="1:9">
      <c r="A216" s="19"/>
      <c r="B216" s="5"/>
      <c r="C216" s="5"/>
      <c r="D216" s="5"/>
      <c r="E216" s="16" t="s">
        <v>123</v>
      </c>
      <c r="F216" s="16"/>
      <c r="G216" s="16"/>
      <c r="H216" s="3"/>
      <c r="I216" s="31"/>
    </row>
    <row r="217" spans="1:9">
      <c r="A217" s="19"/>
      <c r="B217" s="5"/>
      <c r="C217" s="5"/>
      <c r="D217" s="5"/>
      <c r="E217" s="16" t="s">
        <v>124</v>
      </c>
      <c r="F217" s="16"/>
      <c r="G217" s="16"/>
      <c r="H217" s="3"/>
      <c r="I217" s="31"/>
    </row>
    <row r="218" spans="1:9">
      <c r="A218" s="19"/>
      <c r="B218" s="5"/>
      <c r="C218" s="5"/>
      <c r="D218" s="5"/>
      <c r="E218" s="16" t="s">
        <v>125</v>
      </c>
      <c r="F218" s="16"/>
      <c r="G218" s="16"/>
      <c r="H218" s="3"/>
      <c r="I218" s="31"/>
    </row>
    <row r="219" spans="1:9">
      <c r="A219" s="19"/>
      <c r="B219" s="5"/>
      <c r="C219" s="5"/>
      <c r="D219" s="5"/>
      <c r="E219" s="16" t="s">
        <v>126</v>
      </c>
      <c r="F219" s="16"/>
      <c r="G219" s="16"/>
      <c r="H219" s="3"/>
      <c r="I219" s="31"/>
    </row>
    <row r="220" spans="1:9">
      <c r="A220" s="19"/>
      <c r="B220" s="5"/>
      <c r="C220" s="5"/>
      <c r="D220" s="5"/>
      <c r="E220" s="16" t="s">
        <v>130</v>
      </c>
      <c r="F220" s="16"/>
      <c r="G220" s="16"/>
      <c r="H220" s="3"/>
      <c r="I220" s="31"/>
    </row>
    <row r="221" spans="1:9">
      <c r="A221" s="19"/>
      <c r="B221" s="5"/>
      <c r="C221" s="5"/>
      <c r="D221" s="5"/>
      <c r="E221" s="16" t="s">
        <v>131</v>
      </c>
      <c r="F221" s="16"/>
      <c r="G221" s="16"/>
      <c r="H221" s="3"/>
      <c r="I221" s="31"/>
    </row>
    <row r="222" spans="1:9">
      <c r="A222" s="19"/>
      <c r="B222" s="5"/>
      <c r="C222" s="5"/>
      <c r="D222" s="5"/>
      <c r="E222" s="8" t="s">
        <v>127</v>
      </c>
      <c r="F222" s="8"/>
      <c r="G222" s="8"/>
      <c r="H222" s="3"/>
      <c r="I222" s="31"/>
    </row>
    <row r="223" spans="1:9">
      <c r="A223" s="19"/>
      <c r="B223" s="5"/>
      <c r="C223" s="5"/>
      <c r="D223" s="5"/>
      <c r="E223" s="8" t="s">
        <v>128</v>
      </c>
      <c r="F223" s="8"/>
      <c r="G223" s="8"/>
      <c r="H223" s="3"/>
      <c r="I223" s="31"/>
    </row>
    <row r="224" spans="1:9">
      <c r="A224" s="19"/>
      <c r="B224" s="5"/>
      <c r="C224" s="5"/>
      <c r="D224" s="5"/>
      <c r="E224" s="8" t="s">
        <v>129</v>
      </c>
      <c r="F224" s="8"/>
      <c r="G224" s="8"/>
      <c r="H224" s="3"/>
      <c r="I224" s="31"/>
    </row>
    <row r="225" spans="1:9">
      <c r="A225" s="19"/>
      <c r="B225" s="5"/>
      <c r="C225" s="5"/>
      <c r="D225" s="5"/>
      <c r="E225" s="8" t="s">
        <v>132</v>
      </c>
      <c r="F225" s="8"/>
      <c r="G225" s="8"/>
      <c r="H225" s="3"/>
      <c r="I225" s="31"/>
    </row>
    <row r="226" spans="1:9">
      <c r="A226" s="19"/>
      <c r="B226" s="5"/>
      <c r="C226" s="5"/>
      <c r="D226" s="5"/>
      <c r="E226" s="8"/>
      <c r="F226" s="8"/>
      <c r="G226" s="8"/>
      <c r="H226" s="3"/>
      <c r="I226" s="31"/>
    </row>
    <row r="227" spans="1:9" ht="19.5" customHeight="1">
      <c r="A227" s="19">
        <v>2</v>
      </c>
      <c r="B227" s="5">
        <v>1</v>
      </c>
      <c r="C227" s="5">
        <v>11</v>
      </c>
      <c r="D227" s="5"/>
      <c r="E227" s="8" t="s">
        <v>139</v>
      </c>
      <c r="F227" s="8"/>
      <c r="G227" s="8"/>
      <c r="H227" s="3"/>
      <c r="I227" s="31"/>
    </row>
    <row r="228" spans="1:9">
      <c r="A228" s="19">
        <v>2</v>
      </c>
      <c r="B228" s="5">
        <v>1</v>
      </c>
      <c r="C228" s="5">
        <v>11</v>
      </c>
      <c r="D228" s="5">
        <v>2</v>
      </c>
      <c r="E228" s="8" t="s">
        <v>82</v>
      </c>
      <c r="F228" s="8"/>
      <c r="G228" s="8"/>
      <c r="H228" s="3"/>
      <c r="I228" s="31"/>
    </row>
    <row r="229" spans="1:9">
      <c r="A229" s="19"/>
      <c r="B229" s="5"/>
      <c r="C229" s="5"/>
      <c r="D229" s="5"/>
      <c r="E229" s="16" t="s">
        <v>140</v>
      </c>
      <c r="F229" s="16"/>
      <c r="G229" s="16"/>
      <c r="H229" s="3" t="e">
        <f>#REF!*#REF!*#REF!</f>
        <v>#REF!</v>
      </c>
      <c r="I229" s="31"/>
    </row>
    <row r="230" spans="1:9">
      <c r="A230" s="19"/>
      <c r="B230" s="5"/>
      <c r="C230" s="5"/>
      <c r="D230" s="5"/>
      <c r="E230" s="16" t="s">
        <v>130</v>
      </c>
      <c r="F230" s="16"/>
      <c r="G230" s="16"/>
      <c r="H230" s="3"/>
      <c r="I230" s="31"/>
    </row>
    <row r="231" spans="1:9">
      <c r="A231" s="19"/>
      <c r="B231" s="5"/>
      <c r="C231" s="5"/>
      <c r="D231" s="5"/>
      <c r="E231" s="16" t="s">
        <v>131</v>
      </c>
      <c r="F231" s="16"/>
      <c r="G231" s="16"/>
      <c r="H231" s="3"/>
      <c r="I231" s="31"/>
    </row>
    <row r="232" spans="1:9">
      <c r="A232" s="19"/>
      <c r="B232" s="5"/>
      <c r="C232" s="5"/>
      <c r="D232" s="5"/>
      <c r="E232" s="8" t="s">
        <v>127</v>
      </c>
      <c r="F232" s="8"/>
      <c r="G232" s="8"/>
      <c r="H232" s="3"/>
      <c r="I232" s="31"/>
    </row>
    <row r="233" spans="1:9">
      <c r="A233" s="19"/>
      <c r="B233" s="5"/>
      <c r="C233" s="5"/>
      <c r="D233" s="5"/>
      <c r="E233" s="8" t="s">
        <v>128</v>
      </c>
      <c r="F233" s="8"/>
      <c r="G233" s="8"/>
      <c r="H233" s="3"/>
      <c r="I233" s="31"/>
    </row>
    <row r="234" spans="1:9">
      <c r="A234" s="19"/>
      <c r="B234" s="5"/>
      <c r="C234" s="5"/>
      <c r="D234" s="5"/>
      <c r="E234" s="8" t="s">
        <v>129</v>
      </c>
      <c r="F234" s="8"/>
      <c r="G234" s="8"/>
      <c r="H234" s="3"/>
      <c r="I234" s="31"/>
    </row>
    <row r="235" spans="1:9">
      <c r="A235" s="19"/>
      <c r="B235" s="5"/>
      <c r="C235" s="5"/>
      <c r="D235" s="5"/>
      <c r="E235" s="8" t="s">
        <v>132</v>
      </c>
      <c r="F235" s="8"/>
      <c r="G235" s="8"/>
      <c r="H235" s="3"/>
      <c r="I235" s="31"/>
    </row>
    <row r="236" spans="1:9">
      <c r="A236" s="19"/>
      <c r="B236" s="5"/>
      <c r="C236" s="5"/>
      <c r="D236" s="5"/>
      <c r="E236" s="8"/>
      <c r="F236" s="8"/>
      <c r="G236" s="8"/>
      <c r="H236" s="3"/>
      <c r="I236" s="31"/>
    </row>
    <row r="237" spans="1:9">
      <c r="A237" s="19">
        <v>2</v>
      </c>
      <c r="B237" s="5">
        <v>1</v>
      </c>
      <c r="C237" s="5">
        <v>12</v>
      </c>
      <c r="D237" s="5"/>
      <c r="E237" s="8" t="s">
        <v>141</v>
      </c>
      <c r="F237" s="8"/>
      <c r="G237" s="8"/>
      <c r="H237" s="3"/>
      <c r="I237" s="31"/>
    </row>
    <row r="238" spans="1:9">
      <c r="A238" s="19">
        <v>2</v>
      </c>
      <c r="B238" s="5">
        <v>1</v>
      </c>
      <c r="C238" s="5">
        <v>12</v>
      </c>
      <c r="D238" s="5">
        <v>2</v>
      </c>
      <c r="E238" s="8" t="s">
        <v>82</v>
      </c>
      <c r="F238" s="8"/>
      <c r="G238" s="8"/>
      <c r="H238" s="3"/>
      <c r="I238" s="31"/>
    </row>
    <row r="239" spans="1:9">
      <c r="A239" s="19"/>
      <c r="B239" s="5"/>
      <c r="C239" s="5"/>
      <c r="D239" s="5"/>
      <c r="E239" s="16" t="s">
        <v>142</v>
      </c>
      <c r="F239" s="16"/>
      <c r="G239" s="16"/>
      <c r="H239" s="3"/>
      <c r="I239" s="31"/>
    </row>
    <row r="240" spans="1:9">
      <c r="A240" s="19"/>
      <c r="B240" s="5"/>
      <c r="C240" s="5"/>
      <c r="D240" s="5"/>
      <c r="E240" s="16" t="s">
        <v>123</v>
      </c>
      <c r="F240" s="16"/>
      <c r="G240" s="16"/>
      <c r="H240" s="3"/>
      <c r="I240" s="31"/>
    </row>
    <row r="241" spans="1:9">
      <c r="A241" s="19"/>
      <c r="B241" s="5"/>
      <c r="C241" s="5"/>
      <c r="D241" s="5"/>
      <c r="E241" s="16" t="s">
        <v>124</v>
      </c>
      <c r="F241" s="16"/>
      <c r="G241" s="16"/>
      <c r="H241" s="3"/>
      <c r="I241" s="31"/>
    </row>
    <row r="242" spans="1:9">
      <c r="A242" s="19"/>
      <c r="B242" s="5"/>
      <c r="C242" s="5"/>
      <c r="D242" s="5"/>
      <c r="E242" s="16" t="s">
        <v>125</v>
      </c>
      <c r="F242" s="16"/>
      <c r="G242" s="16"/>
      <c r="H242" s="3"/>
      <c r="I242" s="31"/>
    </row>
    <row r="243" spans="1:9">
      <c r="A243" s="19"/>
      <c r="B243" s="5"/>
      <c r="C243" s="5"/>
      <c r="D243" s="5"/>
      <c r="E243" s="16" t="s">
        <v>126</v>
      </c>
      <c r="F243" s="16"/>
      <c r="G243" s="16"/>
      <c r="H243" s="3"/>
      <c r="I243" s="31"/>
    </row>
    <row r="244" spans="1:9">
      <c r="A244" s="19"/>
      <c r="B244" s="5"/>
      <c r="C244" s="5"/>
      <c r="D244" s="5"/>
      <c r="E244" s="16" t="s">
        <v>130</v>
      </c>
      <c r="F244" s="16"/>
      <c r="G244" s="16"/>
      <c r="H244" s="3"/>
      <c r="I244" s="31"/>
    </row>
    <row r="245" spans="1:9">
      <c r="A245" s="19"/>
      <c r="B245" s="5"/>
      <c r="C245" s="5"/>
      <c r="D245" s="5"/>
      <c r="E245" s="16" t="s">
        <v>131</v>
      </c>
      <c r="F245" s="16"/>
      <c r="G245" s="16"/>
      <c r="H245" s="3"/>
      <c r="I245" s="31"/>
    </row>
    <row r="246" spans="1:9">
      <c r="A246" s="19"/>
      <c r="B246" s="5"/>
      <c r="C246" s="5"/>
      <c r="D246" s="5"/>
      <c r="E246" s="8" t="s">
        <v>127</v>
      </c>
      <c r="F246" s="8"/>
      <c r="G246" s="8"/>
      <c r="H246" s="3"/>
      <c r="I246" s="31"/>
    </row>
    <row r="247" spans="1:9">
      <c r="A247" s="19"/>
      <c r="B247" s="5"/>
      <c r="C247" s="5"/>
      <c r="D247" s="5"/>
      <c r="E247" s="8" t="s">
        <v>128</v>
      </c>
      <c r="F247" s="8"/>
      <c r="G247" s="8"/>
      <c r="H247" s="3"/>
      <c r="I247" s="31"/>
    </row>
    <row r="248" spans="1:9">
      <c r="A248" s="19"/>
      <c r="B248" s="5"/>
      <c r="C248" s="5"/>
      <c r="D248" s="5"/>
      <c r="E248" s="8" t="s">
        <v>129</v>
      </c>
      <c r="F248" s="8"/>
      <c r="G248" s="8"/>
      <c r="H248" s="3"/>
      <c r="I248" s="31"/>
    </row>
    <row r="249" spans="1:9">
      <c r="A249" s="19"/>
      <c r="B249" s="5"/>
      <c r="C249" s="5"/>
      <c r="D249" s="5"/>
      <c r="E249" s="8" t="s">
        <v>132</v>
      </c>
      <c r="F249" s="8"/>
      <c r="G249" s="8"/>
      <c r="H249" s="3"/>
      <c r="I249" s="31"/>
    </row>
    <row r="250" spans="1:9">
      <c r="A250" s="19"/>
      <c r="B250" s="5"/>
      <c r="C250" s="5"/>
      <c r="D250" s="5"/>
      <c r="E250" s="8"/>
      <c r="F250" s="8"/>
      <c r="G250" s="8"/>
      <c r="H250" s="3"/>
      <c r="I250" s="31"/>
    </row>
    <row r="251" spans="1:9">
      <c r="A251" s="19">
        <v>2</v>
      </c>
      <c r="B251" s="5">
        <v>1</v>
      </c>
      <c r="C251" s="5">
        <v>13</v>
      </c>
      <c r="D251" s="5"/>
      <c r="E251" s="8" t="s">
        <v>143</v>
      </c>
      <c r="F251" s="8"/>
      <c r="G251" s="8"/>
      <c r="H251" s="3"/>
      <c r="I251" s="31"/>
    </row>
    <row r="252" spans="1:9">
      <c r="A252" s="19">
        <v>2</v>
      </c>
      <c r="B252" s="5">
        <v>1</v>
      </c>
      <c r="C252" s="5">
        <v>13</v>
      </c>
      <c r="D252" s="5">
        <v>2</v>
      </c>
      <c r="E252" s="8" t="s">
        <v>82</v>
      </c>
      <c r="F252" s="8"/>
      <c r="G252" s="8"/>
      <c r="H252" s="3"/>
      <c r="I252" s="31"/>
    </row>
    <row r="253" spans="1:9">
      <c r="A253" s="19"/>
      <c r="B253" s="5"/>
      <c r="C253" s="5"/>
      <c r="D253" s="5"/>
      <c r="E253" s="16" t="s">
        <v>144</v>
      </c>
      <c r="F253" s="16"/>
      <c r="G253" s="16"/>
      <c r="H253" s="3"/>
      <c r="I253" s="31"/>
    </row>
    <row r="254" spans="1:9">
      <c r="A254" s="19"/>
      <c r="B254" s="5"/>
      <c r="C254" s="5"/>
      <c r="D254" s="5"/>
      <c r="E254" s="16" t="s">
        <v>123</v>
      </c>
      <c r="F254" s="16"/>
      <c r="G254" s="16"/>
      <c r="H254" s="3"/>
      <c r="I254" s="31"/>
    </row>
    <row r="255" spans="1:9">
      <c r="A255" s="19"/>
      <c r="B255" s="5"/>
      <c r="C255" s="5"/>
      <c r="D255" s="5"/>
      <c r="E255" s="16" t="s">
        <v>124</v>
      </c>
      <c r="F255" s="16"/>
      <c r="G255" s="16"/>
      <c r="H255" s="3"/>
      <c r="I255" s="31"/>
    </row>
    <row r="256" spans="1:9">
      <c r="A256" s="19"/>
      <c r="B256" s="5"/>
      <c r="C256" s="5"/>
      <c r="D256" s="5"/>
      <c r="E256" s="16" t="s">
        <v>125</v>
      </c>
      <c r="F256" s="16"/>
      <c r="G256" s="16"/>
      <c r="H256" s="3"/>
      <c r="I256" s="31"/>
    </row>
    <row r="257" spans="1:9">
      <c r="A257" s="19"/>
      <c r="B257" s="5"/>
      <c r="C257" s="5"/>
      <c r="D257" s="5"/>
      <c r="E257" s="16" t="s">
        <v>126</v>
      </c>
      <c r="F257" s="16"/>
      <c r="G257" s="16"/>
      <c r="H257" s="3"/>
      <c r="I257" s="31"/>
    </row>
    <row r="258" spans="1:9">
      <c r="A258" s="19"/>
      <c r="B258" s="5"/>
      <c r="C258" s="5"/>
      <c r="D258" s="5"/>
      <c r="E258" s="8" t="s">
        <v>127</v>
      </c>
      <c r="F258" s="8"/>
      <c r="G258" s="8"/>
      <c r="H258" s="3"/>
      <c r="I258" s="31"/>
    </row>
    <row r="259" spans="1:9">
      <c r="A259" s="19"/>
      <c r="B259" s="5"/>
      <c r="C259" s="5"/>
      <c r="D259" s="5"/>
      <c r="E259" s="8" t="s">
        <v>128</v>
      </c>
      <c r="F259" s="8"/>
      <c r="G259" s="8"/>
      <c r="H259" s="3"/>
      <c r="I259" s="31"/>
    </row>
    <row r="260" spans="1:9">
      <c r="A260" s="19"/>
      <c r="B260" s="5"/>
      <c r="C260" s="5"/>
      <c r="D260" s="5"/>
      <c r="E260" s="8" t="s">
        <v>129</v>
      </c>
      <c r="F260" s="8"/>
      <c r="G260" s="8"/>
      <c r="H260" s="3"/>
      <c r="I260" s="31"/>
    </row>
    <row r="261" spans="1:9">
      <c r="A261" s="19"/>
      <c r="B261" s="5"/>
      <c r="C261" s="5"/>
      <c r="D261" s="5"/>
      <c r="E261" s="8" t="s">
        <v>132</v>
      </c>
      <c r="F261" s="8"/>
      <c r="G261" s="8"/>
      <c r="H261" s="3"/>
      <c r="I261" s="31"/>
    </row>
    <row r="262" spans="1:9">
      <c r="A262" s="19"/>
      <c r="B262" s="5"/>
      <c r="C262" s="5"/>
      <c r="D262" s="5"/>
      <c r="E262" s="8"/>
      <c r="F262" s="8"/>
      <c r="G262" s="8"/>
      <c r="H262" s="3"/>
      <c r="I262" s="31"/>
    </row>
    <row r="263" spans="1:9">
      <c r="A263" s="19">
        <v>2</v>
      </c>
      <c r="B263" s="5">
        <v>1</v>
      </c>
      <c r="C263" s="5">
        <v>14</v>
      </c>
      <c r="D263" s="5"/>
      <c r="E263" s="8" t="s">
        <v>145</v>
      </c>
      <c r="F263" s="8"/>
      <c r="G263" s="8"/>
      <c r="H263" s="3"/>
      <c r="I263" s="31"/>
    </row>
    <row r="264" spans="1:9">
      <c r="A264" s="19">
        <v>2</v>
      </c>
      <c r="B264" s="5">
        <v>1</v>
      </c>
      <c r="C264" s="5">
        <v>14</v>
      </c>
      <c r="D264" s="5">
        <v>2</v>
      </c>
      <c r="E264" s="8" t="s">
        <v>82</v>
      </c>
      <c r="F264" s="8"/>
      <c r="G264" s="8"/>
      <c r="H264" s="3"/>
      <c r="I264" s="31"/>
    </row>
    <row r="265" spans="1:9">
      <c r="A265" s="19"/>
      <c r="B265" s="5"/>
      <c r="C265" s="5"/>
      <c r="D265" s="5"/>
      <c r="E265" s="16" t="s">
        <v>144</v>
      </c>
      <c r="F265" s="16"/>
      <c r="G265" s="16"/>
      <c r="H265" s="3"/>
      <c r="I265" s="31"/>
    </row>
    <row r="266" spans="1:9">
      <c r="A266" s="19"/>
      <c r="B266" s="5"/>
      <c r="C266" s="5"/>
      <c r="D266" s="5"/>
      <c r="E266" s="16" t="s">
        <v>123</v>
      </c>
      <c r="F266" s="16"/>
      <c r="G266" s="16"/>
      <c r="H266" s="3"/>
      <c r="I266" s="31"/>
    </row>
    <row r="267" spans="1:9">
      <c r="A267" s="19"/>
      <c r="B267" s="5"/>
      <c r="C267" s="5"/>
      <c r="D267" s="5"/>
      <c r="E267" s="16" t="s">
        <v>124</v>
      </c>
      <c r="F267" s="16"/>
      <c r="G267" s="16"/>
      <c r="H267" s="3"/>
      <c r="I267" s="31"/>
    </row>
    <row r="268" spans="1:9">
      <c r="A268" s="19"/>
      <c r="B268" s="5"/>
      <c r="C268" s="5"/>
      <c r="D268" s="5"/>
      <c r="E268" s="16" t="s">
        <v>125</v>
      </c>
      <c r="F268" s="16"/>
      <c r="G268" s="16"/>
      <c r="H268" s="3"/>
      <c r="I268" s="31"/>
    </row>
    <row r="269" spans="1:9">
      <c r="A269" s="19"/>
      <c r="B269" s="5"/>
      <c r="C269" s="5"/>
      <c r="D269" s="5"/>
      <c r="E269" s="16" t="s">
        <v>126</v>
      </c>
      <c r="F269" s="16"/>
      <c r="G269" s="16"/>
      <c r="H269" s="3"/>
      <c r="I269" s="31"/>
    </row>
    <row r="270" spans="1:9">
      <c r="A270" s="19"/>
      <c r="B270" s="5"/>
      <c r="C270" s="5"/>
      <c r="D270" s="5"/>
      <c r="E270" s="16" t="s">
        <v>130</v>
      </c>
      <c r="F270" s="16"/>
      <c r="G270" s="16"/>
      <c r="H270" s="3"/>
      <c r="I270" s="31"/>
    </row>
    <row r="271" spans="1:9">
      <c r="A271" s="19"/>
      <c r="B271" s="5"/>
      <c r="C271" s="5"/>
      <c r="D271" s="5"/>
      <c r="E271" s="16" t="s">
        <v>146</v>
      </c>
      <c r="F271" s="16"/>
      <c r="G271" s="16"/>
      <c r="H271" s="3"/>
      <c r="I271" s="31"/>
    </row>
    <row r="272" spans="1:9">
      <c r="A272" s="19"/>
      <c r="B272" s="5"/>
      <c r="C272" s="5"/>
      <c r="D272" s="5"/>
      <c r="E272" s="16" t="s">
        <v>147</v>
      </c>
      <c r="F272" s="16"/>
      <c r="G272" s="16"/>
      <c r="H272" s="3"/>
      <c r="I272" s="31"/>
    </row>
    <row r="273" spans="1:9">
      <c r="A273" s="19"/>
      <c r="B273" s="5"/>
      <c r="C273" s="5"/>
      <c r="D273" s="5"/>
      <c r="E273" s="8" t="s">
        <v>127</v>
      </c>
      <c r="F273" s="8"/>
      <c r="G273" s="8"/>
      <c r="H273" s="3"/>
      <c r="I273" s="31"/>
    </row>
    <row r="274" spans="1:9">
      <c r="A274" s="19"/>
      <c r="B274" s="5"/>
      <c r="C274" s="5"/>
      <c r="D274" s="5"/>
      <c r="E274" s="8" t="s">
        <v>128</v>
      </c>
      <c r="F274" s="8"/>
      <c r="G274" s="8"/>
      <c r="H274" s="3"/>
      <c r="I274" s="31"/>
    </row>
    <row r="275" spans="1:9">
      <c r="A275" s="19"/>
      <c r="B275" s="5"/>
      <c r="C275" s="5"/>
      <c r="D275" s="5"/>
      <c r="E275" s="8" t="s">
        <v>129</v>
      </c>
      <c r="F275" s="8"/>
      <c r="G275" s="8"/>
      <c r="H275" s="3"/>
      <c r="I275" s="31"/>
    </row>
    <row r="276" spans="1:9">
      <c r="A276" s="19"/>
      <c r="B276" s="5"/>
      <c r="C276" s="5"/>
      <c r="D276" s="5"/>
      <c r="E276" s="8" t="s">
        <v>132</v>
      </c>
      <c r="F276" s="8"/>
      <c r="G276" s="8"/>
      <c r="H276" s="3"/>
      <c r="I276" s="31"/>
    </row>
    <row r="277" spans="1:9">
      <c r="A277" s="19"/>
      <c r="B277" s="5"/>
      <c r="C277" s="5"/>
      <c r="D277" s="5"/>
      <c r="E277" s="8"/>
      <c r="F277" s="8"/>
      <c r="G277" s="8"/>
      <c r="H277" s="3"/>
      <c r="I277" s="31"/>
    </row>
    <row r="278" spans="1:9">
      <c r="A278" s="19">
        <v>2</v>
      </c>
      <c r="B278" s="5">
        <v>1</v>
      </c>
      <c r="C278" s="5">
        <v>15</v>
      </c>
      <c r="D278" s="5"/>
      <c r="E278" s="8" t="s">
        <v>148</v>
      </c>
      <c r="F278" s="8"/>
      <c r="G278" s="8"/>
      <c r="H278" s="3"/>
      <c r="I278" s="31"/>
    </row>
    <row r="279" spans="1:9">
      <c r="A279" s="19">
        <v>2</v>
      </c>
      <c r="B279" s="5">
        <v>1</v>
      </c>
      <c r="C279" s="5">
        <v>15</v>
      </c>
      <c r="D279" s="5">
        <v>2</v>
      </c>
      <c r="E279" s="8" t="s">
        <v>82</v>
      </c>
      <c r="F279" s="8"/>
      <c r="G279" s="8"/>
      <c r="H279" s="3"/>
      <c r="I279" s="31"/>
    </row>
    <row r="280" spans="1:9">
      <c r="A280" s="19"/>
      <c r="B280" s="5"/>
      <c r="C280" s="5"/>
      <c r="D280" s="5"/>
      <c r="E280" s="16" t="s">
        <v>149</v>
      </c>
      <c r="F280" s="16"/>
      <c r="G280" s="16"/>
      <c r="H280" s="3"/>
      <c r="I280" s="31"/>
    </row>
    <row r="281" spans="1:9">
      <c r="A281" s="19"/>
      <c r="B281" s="5"/>
      <c r="C281" s="5"/>
      <c r="D281" s="5"/>
      <c r="E281" s="16" t="s">
        <v>123</v>
      </c>
      <c r="F281" s="16"/>
      <c r="G281" s="16"/>
      <c r="H281" s="3"/>
      <c r="I281" s="31"/>
    </row>
    <row r="282" spans="1:9">
      <c r="A282" s="19"/>
      <c r="B282" s="5"/>
      <c r="C282" s="5"/>
      <c r="D282" s="5"/>
      <c r="E282" s="16" t="s">
        <v>124</v>
      </c>
      <c r="F282" s="16"/>
      <c r="G282" s="16"/>
      <c r="H282" s="3"/>
      <c r="I282" s="31"/>
    </row>
    <row r="283" spans="1:9">
      <c r="A283" s="19"/>
      <c r="B283" s="5"/>
      <c r="C283" s="5"/>
      <c r="D283" s="5"/>
      <c r="E283" s="16" t="s">
        <v>125</v>
      </c>
      <c r="F283" s="16"/>
      <c r="G283" s="16"/>
      <c r="H283" s="3"/>
      <c r="I283" s="31"/>
    </row>
    <row r="284" spans="1:9">
      <c r="A284" s="19"/>
      <c r="B284" s="5"/>
      <c r="C284" s="5"/>
      <c r="D284" s="5"/>
      <c r="E284" s="16" t="s">
        <v>126</v>
      </c>
      <c r="F284" s="16"/>
      <c r="G284" s="16"/>
      <c r="H284" s="3"/>
      <c r="I284" s="31"/>
    </row>
    <row r="285" spans="1:9">
      <c r="A285" s="19"/>
      <c r="B285" s="5"/>
      <c r="C285" s="5"/>
      <c r="D285" s="5"/>
      <c r="E285" s="8" t="s">
        <v>127</v>
      </c>
      <c r="F285" s="8"/>
      <c r="G285" s="8"/>
      <c r="H285" s="3"/>
      <c r="I285" s="31"/>
    </row>
    <row r="286" spans="1:9">
      <c r="A286" s="19"/>
      <c r="B286" s="5"/>
      <c r="C286" s="5"/>
      <c r="D286" s="5"/>
      <c r="E286" s="8" t="s">
        <v>128</v>
      </c>
      <c r="F286" s="8"/>
      <c r="G286" s="8"/>
      <c r="H286" s="3"/>
      <c r="I286" s="31"/>
    </row>
    <row r="287" spans="1:9">
      <c r="A287" s="19"/>
      <c r="B287" s="5"/>
      <c r="C287" s="5"/>
      <c r="D287" s="5"/>
      <c r="E287" s="8" t="s">
        <v>129</v>
      </c>
      <c r="F287" s="8"/>
      <c r="G287" s="8"/>
      <c r="H287" s="3"/>
      <c r="I287" s="31"/>
    </row>
    <row r="288" spans="1:9">
      <c r="A288" s="19"/>
      <c r="B288" s="5"/>
      <c r="C288" s="5"/>
      <c r="D288" s="5"/>
      <c r="E288" s="8" t="s">
        <v>132</v>
      </c>
      <c r="F288" s="8"/>
      <c r="G288" s="8"/>
      <c r="H288" s="3"/>
      <c r="I288" s="31"/>
    </row>
    <row r="289" spans="1:9">
      <c r="A289" s="19"/>
      <c r="B289" s="5"/>
      <c r="C289" s="5"/>
      <c r="D289" s="5"/>
      <c r="E289" s="8"/>
      <c r="F289" s="8"/>
      <c r="G289" s="8"/>
      <c r="H289" s="3"/>
      <c r="I289" s="31"/>
    </row>
    <row r="290" spans="1:9">
      <c r="A290" s="19">
        <v>2</v>
      </c>
      <c r="B290" s="5">
        <v>1</v>
      </c>
      <c r="C290" s="5">
        <v>16</v>
      </c>
      <c r="D290" s="5"/>
      <c r="E290" s="8" t="s">
        <v>152</v>
      </c>
      <c r="F290" s="8"/>
      <c r="G290" s="8"/>
      <c r="H290" s="3"/>
      <c r="I290" s="31"/>
    </row>
    <row r="291" spans="1:9">
      <c r="A291" s="19">
        <v>2</v>
      </c>
      <c r="B291" s="5">
        <v>1</v>
      </c>
      <c r="C291" s="5">
        <v>16</v>
      </c>
      <c r="D291" s="5">
        <v>2</v>
      </c>
      <c r="E291" s="8" t="s">
        <v>82</v>
      </c>
      <c r="F291" s="8"/>
      <c r="G291" s="8"/>
      <c r="H291" s="3"/>
      <c r="I291" s="31"/>
    </row>
    <row r="292" spans="1:9">
      <c r="A292" s="19"/>
      <c r="B292" s="5"/>
      <c r="C292" s="5"/>
      <c r="D292" s="5"/>
      <c r="E292" s="17" t="s">
        <v>153</v>
      </c>
      <c r="F292" s="17"/>
      <c r="G292" s="17"/>
      <c r="H292" s="3"/>
      <c r="I292" s="31"/>
    </row>
    <row r="293" spans="1:9">
      <c r="A293" s="19"/>
      <c r="B293" s="5"/>
      <c r="C293" s="5"/>
      <c r="D293" s="5"/>
      <c r="E293" s="16" t="s">
        <v>123</v>
      </c>
      <c r="F293" s="16"/>
      <c r="G293" s="16"/>
      <c r="H293" s="3"/>
      <c r="I293" s="31"/>
    </row>
    <row r="294" spans="1:9">
      <c r="A294" s="19"/>
      <c r="B294" s="5"/>
      <c r="C294" s="5"/>
      <c r="D294" s="5"/>
      <c r="E294" s="16" t="s">
        <v>124</v>
      </c>
      <c r="F294" s="16"/>
      <c r="G294" s="16"/>
      <c r="H294" s="3"/>
      <c r="I294" s="31"/>
    </row>
    <row r="295" spans="1:9">
      <c r="A295" s="19"/>
      <c r="B295" s="5"/>
      <c r="C295" s="5"/>
      <c r="D295" s="5"/>
      <c r="E295" s="16" t="s">
        <v>125</v>
      </c>
      <c r="F295" s="16"/>
      <c r="G295" s="16"/>
      <c r="H295" s="3"/>
      <c r="I295" s="31"/>
    </row>
    <row r="296" spans="1:9">
      <c r="A296" s="19"/>
      <c r="B296" s="5"/>
      <c r="C296" s="5"/>
      <c r="D296" s="5"/>
      <c r="E296" s="16" t="s">
        <v>126</v>
      </c>
      <c r="F296" s="16"/>
      <c r="G296" s="16"/>
      <c r="H296" s="3"/>
      <c r="I296" s="31"/>
    </row>
    <row r="297" spans="1:9">
      <c r="A297" s="19"/>
      <c r="B297" s="5"/>
      <c r="C297" s="5"/>
      <c r="D297" s="5"/>
      <c r="E297" s="8" t="s">
        <v>127</v>
      </c>
      <c r="F297" s="8"/>
      <c r="G297" s="8"/>
      <c r="H297" s="3"/>
      <c r="I297" s="31"/>
    </row>
    <row r="298" spans="1:9">
      <c r="A298" s="19"/>
      <c r="B298" s="5"/>
      <c r="C298" s="5"/>
      <c r="D298" s="5"/>
      <c r="E298" s="8" t="s">
        <v>128</v>
      </c>
      <c r="F298" s="8"/>
      <c r="G298" s="8"/>
      <c r="H298" s="3"/>
      <c r="I298" s="31"/>
    </row>
    <row r="299" spans="1:9">
      <c r="A299" s="19"/>
      <c r="B299" s="5"/>
      <c r="C299" s="5"/>
      <c r="D299" s="5"/>
      <c r="E299" s="8" t="s">
        <v>129</v>
      </c>
      <c r="F299" s="8"/>
      <c r="G299" s="8"/>
      <c r="H299" s="3"/>
      <c r="I299" s="31"/>
    </row>
    <row r="300" spans="1:9">
      <c r="A300" s="19"/>
      <c r="B300" s="5"/>
      <c r="C300" s="5"/>
      <c r="D300" s="5"/>
      <c r="E300" s="8" t="s">
        <v>132</v>
      </c>
      <c r="F300" s="8"/>
      <c r="G300" s="8"/>
      <c r="H300" s="3"/>
      <c r="I300" s="31"/>
    </row>
    <row r="301" spans="1:9">
      <c r="A301" s="19"/>
      <c r="B301" s="5"/>
      <c r="C301" s="5"/>
      <c r="D301" s="5"/>
      <c r="E301" s="8"/>
      <c r="F301" s="8"/>
      <c r="G301" s="8"/>
      <c r="H301" s="3"/>
      <c r="I301" s="31"/>
    </row>
    <row r="302" spans="1:9">
      <c r="A302" s="19">
        <v>2</v>
      </c>
      <c r="B302" s="5">
        <v>1</v>
      </c>
      <c r="C302" s="5">
        <v>17</v>
      </c>
      <c r="D302" s="5"/>
      <c r="E302" s="8" t="s">
        <v>150</v>
      </c>
      <c r="F302" s="8"/>
      <c r="G302" s="8"/>
      <c r="H302" s="3"/>
      <c r="I302" s="31"/>
    </row>
    <row r="303" spans="1:9">
      <c r="A303" s="19"/>
      <c r="B303" s="5"/>
      <c r="C303" s="5"/>
      <c r="D303" s="5"/>
      <c r="E303" s="8"/>
      <c r="F303" s="8"/>
      <c r="G303" s="8"/>
      <c r="H303" s="3"/>
      <c r="I303" s="31"/>
    </row>
    <row r="304" spans="1:9">
      <c r="A304" s="19">
        <v>2</v>
      </c>
      <c r="B304" s="5">
        <v>2</v>
      </c>
      <c r="C304" s="5"/>
      <c r="D304" s="5"/>
      <c r="E304" s="14" t="s">
        <v>151</v>
      </c>
      <c r="F304" s="14"/>
      <c r="G304" s="14"/>
      <c r="H304" s="3"/>
      <c r="I304" s="31"/>
    </row>
    <row r="305" spans="1:9">
      <c r="A305" s="19">
        <v>2</v>
      </c>
      <c r="B305" s="5">
        <v>2</v>
      </c>
      <c r="C305" s="5">
        <v>1</v>
      </c>
      <c r="D305" s="5"/>
      <c r="E305" s="14" t="s">
        <v>154</v>
      </c>
      <c r="F305" s="14"/>
      <c r="G305" s="14"/>
      <c r="H305" s="3"/>
      <c r="I305" s="31"/>
    </row>
    <row r="306" spans="1:9">
      <c r="A306" s="19">
        <v>2</v>
      </c>
      <c r="B306" s="5">
        <v>2</v>
      </c>
      <c r="C306" s="5">
        <v>1</v>
      </c>
      <c r="D306" s="5">
        <v>2</v>
      </c>
      <c r="E306" s="8" t="s">
        <v>82</v>
      </c>
      <c r="F306" s="8"/>
      <c r="G306" s="8"/>
      <c r="H306" s="3"/>
      <c r="I306" s="31"/>
    </row>
    <row r="307" spans="1:9">
      <c r="A307" s="19"/>
      <c r="B307" s="5"/>
      <c r="C307" s="5"/>
      <c r="D307" s="5"/>
      <c r="E307" s="17" t="s">
        <v>155</v>
      </c>
      <c r="F307" s="17"/>
      <c r="G307" s="17"/>
      <c r="H307" s="3"/>
      <c r="I307" s="31"/>
    </row>
    <row r="308" spans="1:9">
      <c r="A308" s="19"/>
      <c r="B308" s="5"/>
      <c r="C308" s="5"/>
      <c r="D308" s="5"/>
      <c r="E308" s="16" t="s">
        <v>124</v>
      </c>
      <c r="F308" s="16"/>
      <c r="G308" s="16"/>
      <c r="H308" s="3"/>
      <c r="I308" s="31"/>
    </row>
    <row r="309" spans="1:9">
      <c r="A309" s="19"/>
      <c r="B309" s="5"/>
      <c r="C309" s="5"/>
      <c r="D309" s="5"/>
      <c r="E309" s="16" t="s">
        <v>125</v>
      </c>
      <c r="F309" s="16"/>
      <c r="G309" s="16"/>
      <c r="H309" s="3"/>
      <c r="I309" s="31"/>
    </row>
    <row r="310" spans="1:9">
      <c r="A310" s="19"/>
      <c r="B310" s="5"/>
      <c r="C310" s="5"/>
      <c r="D310" s="5"/>
      <c r="E310" s="16" t="s">
        <v>126</v>
      </c>
      <c r="F310" s="16"/>
      <c r="G310" s="16"/>
      <c r="H310" s="3"/>
      <c r="I310" s="31"/>
    </row>
    <row r="311" spans="1:9">
      <c r="A311" s="19"/>
      <c r="B311" s="5"/>
      <c r="C311" s="5"/>
      <c r="D311" s="5"/>
      <c r="E311" s="16" t="s">
        <v>156</v>
      </c>
      <c r="F311" s="16"/>
      <c r="G311" s="16"/>
      <c r="H311" s="3"/>
      <c r="I311" s="31"/>
    </row>
    <row r="312" spans="1:9">
      <c r="A312" s="19"/>
      <c r="B312" s="5"/>
      <c r="C312" s="5"/>
      <c r="D312" s="5"/>
      <c r="E312" s="16" t="s">
        <v>158</v>
      </c>
      <c r="F312" s="16"/>
      <c r="G312" s="16"/>
      <c r="H312" s="3"/>
      <c r="I312" s="31"/>
    </row>
    <row r="313" spans="1:9">
      <c r="A313" s="19"/>
      <c r="B313" s="5"/>
      <c r="C313" s="5"/>
      <c r="D313" s="5"/>
      <c r="E313" s="16" t="s">
        <v>159</v>
      </c>
      <c r="F313" s="16"/>
      <c r="G313" s="16"/>
      <c r="H313" s="3"/>
      <c r="I313" s="31"/>
    </row>
    <row r="314" spans="1:9">
      <c r="A314" s="19"/>
      <c r="B314" s="5"/>
      <c r="C314" s="5"/>
      <c r="D314" s="5"/>
      <c r="E314" s="16" t="s">
        <v>160</v>
      </c>
      <c r="F314" s="16"/>
      <c r="G314" s="16"/>
      <c r="H314" s="3"/>
      <c r="I314" s="31"/>
    </row>
    <row r="315" spans="1:9">
      <c r="A315" s="19"/>
      <c r="B315" s="5"/>
      <c r="C315" s="5"/>
      <c r="D315" s="5"/>
      <c r="E315" s="16" t="s">
        <v>161</v>
      </c>
      <c r="F315" s="16"/>
      <c r="G315" s="16"/>
      <c r="H315" s="3"/>
      <c r="I315" s="31"/>
    </row>
    <row r="316" spans="1:9">
      <c r="A316" s="19"/>
      <c r="B316" s="5"/>
      <c r="C316" s="5"/>
      <c r="D316" s="5"/>
      <c r="E316" s="8" t="s">
        <v>127</v>
      </c>
      <c r="F316" s="8"/>
      <c r="G316" s="8"/>
      <c r="H316" s="3"/>
      <c r="I316" s="31"/>
    </row>
    <row r="317" spans="1:9">
      <c r="A317" s="19"/>
      <c r="B317" s="5"/>
      <c r="C317" s="5"/>
      <c r="D317" s="5"/>
      <c r="E317" s="8" t="s">
        <v>128</v>
      </c>
      <c r="F317" s="8"/>
      <c r="G317" s="8"/>
      <c r="H317" s="3"/>
      <c r="I317" s="31"/>
    </row>
    <row r="318" spans="1:9">
      <c r="A318" s="19"/>
      <c r="B318" s="5"/>
      <c r="C318" s="5"/>
      <c r="D318" s="5"/>
      <c r="E318" s="8" t="s">
        <v>129</v>
      </c>
      <c r="F318" s="8"/>
      <c r="G318" s="8"/>
      <c r="H318" s="3"/>
      <c r="I318" s="31"/>
    </row>
    <row r="319" spans="1:9">
      <c r="A319" s="19"/>
      <c r="B319" s="5"/>
      <c r="C319" s="5"/>
      <c r="D319" s="5"/>
      <c r="E319" s="8" t="s">
        <v>157</v>
      </c>
      <c r="F319" s="8"/>
      <c r="G319" s="8"/>
      <c r="H319" s="3"/>
      <c r="I319" s="31"/>
    </row>
    <row r="320" spans="1:9">
      <c r="A320" s="19">
        <v>2</v>
      </c>
      <c r="B320" s="5">
        <v>2</v>
      </c>
      <c r="C320" s="5">
        <v>1</v>
      </c>
      <c r="D320" s="5">
        <v>3</v>
      </c>
      <c r="E320" s="8" t="s">
        <v>114</v>
      </c>
      <c r="F320" s="8"/>
      <c r="G320" s="8"/>
      <c r="H320" s="3"/>
      <c r="I320" s="31"/>
    </row>
    <row r="321" spans="1:9">
      <c r="A321" s="19"/>
      <c r="B321" s="5"/>
      <c r="C321" s="5"/>
      <c r="D321" s="5"/>
      <c r="E321" s="16" t="s">
        <v>162</v>
      </c>
      <c r="F321" s="16"/>
      <c r="G321" s="16"/>
      <c r="H321" s="3"/>
      <c r="I321" s="31"/>
    </row>
    <row r="322" spans="1:9">
      <c r="A322" s="19"/>
      <c r="B322" s="5"/>
      <c r="C322" s="5"/>
      <c r="D322" s="5"/>
      <c r="E322" s="16" t="s">
        <v>163</v>
      </c>
      <c r="F322" s="16"/>
      <c r="G322" s="16"/>
      <c r="H322" s="3"/>
      <c r="I322" s="31"/>
    </row>
    <row r="323" spans="1:9">
      <c r="A323" s="19"/>
      <c r="B323" s="5"/>
      <c r="C323" s="5"/>
      <c r="D323" s="5"/>
      <c r="E323" s="16" t="s">
        <v>164</v>
      </c>
      <c r="F323" s="16"/>
      <c r="G323" s="16"/>
      <c r="H323" s="3"/>
      <c r="I323" s="31"/>
    </row>
    <row r="324" spans="1:9">
      <c r="A324" s="19"/>
      <c r="B324" s="5"/>
      <c r="C324" s="5"/>
      <c r="D324" s="5"/>
      <c r="E324" s="16" t="s">
        <v>165</v>
      </c>
      <c r="F324" s="16"/>
      <c r="G324" s="16"/>
      <c r="H324" s="3"/>
      <c r="I324" s="31"/>
    </row>
    <row r="325" spans="1:9">
      <c r="A325" s="19"/>
      <c r="B325" s="5"/>
      <c r="C325" s="5"/>
      <c r="D325" s="5"/>
      <c r="E325" s="16" t="s">
        <v>44</v>
      </c>
      <c r="F325" s="16"/>
      <c r="G325" s="16"/>
      <c r="H325" s="3"/>
      <c r="I325" s="31"/>
    </row>
    <row r="326" spans="1:9">
      <c r="A326" s="19"/>
      <c r="B326" s="5"/>
      <c r="C326" s="5"/>
      <c r="D326" s="5"/>
      <c r="E326" s="8"/>
      <c r="F326" s="8"/>
      <c r="G326" s="8"/>
      <c r="H326" s="3"/>
      <c r="I326" s="31"/>
    </row>
    <row r="327" spans="1:9">
      <c r="A327" s="19">
        <v>2</v>
      </c>
      <c r="B327" s="5">
        <v>2</v>
      </c>
      <c r="C327" s="5">
        <v>2</v>
      </c>
      <c r="D327" s="5"/>
      <c r="E327" s="14" t="s">
        <v>166</v>
      </c>
      <c r="F327" s="14"/>
      <c r="G327" s="14"/>
      <c r="H327" s="3"/>
      <c r="I327" s="31"/>
    </row>
    <row r="328" spans="1:9">
      <c r="A328" s="19">
        <v>2</v>
      </c>
      <c r="B328" s="5">
        <v>2</v>
      </c>
      <c r="C328" s="5">
        <v>2</v>
      </c>
      <c r="D328" s="5">
        <v>2</v>
      </c>
      <c r="E328" s="8" t="s">
        <v>82</v>
      </c>
      <c r="F328" s="8"/>
      <c r="G328" s="8"/>
      <c r="H328" s="3"/>
      <c r="I328" s="31"/>
    </row>
    <row r="329" spans="1:9">
      <c r="A329" s="19"/>
      <c r="B329" s="5"/>
      <c r="C329" s="5"/>
      <c r="D329" s="5"/>
      <c r="E329" s="17" t="s">
        <v>155</v>
      </c>
      <c r="F329" s="17"/>
      <c r="G329" s="17"/>
      <c r="H329" s="3"/>
      <c r="I329" s="31"/>
    </row>
    <row r="330" spans="1:9">
      <c r="A330" s="19"/>
      <c r="B330" s="5"/>
      <c r="C330" s="5"/>
      <c r="D330" s="5"/>
      <c r="E330" s="16" t="s">
        <v>124</v>
      </c>
      <c r="F330" s="16"/>
      <c r="G330" s="16"/>
      <c r="H330" s="3"/>
      <c r="I330" s="31"/>
    </row>
    <row r="331" spans="1:9">
      <c r="A331" s="19"/>
      <c r="B331" s="5"/>
      <c r="C331" s="5"/>
      <c r="D331" s="5"/>
      <c r="E331" s="16" t="s">
        <v>125</v>
      </c>
      <c r="F331" s="16"/>
      <c r="G331" s="16"/>
      <c r="H331" s="3"/>
      <c r="I331" s="31"/>
    </row>
    <row r="332" spans="1:9">
      <c r="A332" s="19"/>
      <c r="B332" s="5"/>
      <c r="C332" s="5"/>
      <c r="D332" s="5"/>
      <c r="E332" s="16" t="s">
        <v>126</v>
      </c>
      <c r="F332" s="16"/>
      <c r="G332" s="16"/>
      <c r="H332" s="3"/>
      <c r="I332" s="31"/>
    </row>
    <row r="333" spans="1:9">
      <c r="A333" s="19"/>
      <c r="B333" s="5"/>
      <c r="C333" s="5"/>
      <c r="D333" s="5"/>
      <c r="E333" s="16" t="s">
        <v>156</v>
      </c>
      <c r="F333" s="16"/>
      <c r="G333" s="16"/>
      <c r="H333" s="3"/>
      <c r="I333" s="31"/>
    </row>
    <row r="334" spans="1:9">
      <c r="A334" s="19"/>
      <c r="B334" s="5"/>
      <c r="C334" s="5"/>
      <c r="D334" s="5"/>
      <c r="E334" s="16" t="s">
        <v>158</v>
      </c>
      <c r="F334" s="16"/>
      <c r="G334" s="16"/>
      <c r="H334" s="3"/>
      <c r="I334" s="31"/>
    </row>
    <row r="335" spans="1:9">
      <c r="A335" s="19"/>
      <c r="B335" s="5"/>
      <c r="C335" s="5"/>
      <c r="D335" s="5"/>
      <c r="E335" s="16" t="s">
        <v>159</v>
      </c>
      <c r="F335" s="16"/>
      <c r="G335" s="16"/>
      <c r="H335" s="3"/>
      <c r="I335" s="31"/>
    </row>
    <row r="336" spans="1:9">
      <c r="A336" s="19"/>
      <c r="B336" s="5"/>
      <c r="C336" s="5"/>
      <c r="D336" s="5"/>
      <c r="E336" s="16" t="s">
        <v>160</v>
      </c>
      <c r="F336" s="16"/>
      <c r="G336" s="16"/>
      <c r="H336" s="3"/>
      <c r="I336" s="31"/>
    </row>
    <row r="337" spans="1:9">
      <c r="A337" s="19"/>
      <c r="B337" s="5"/>
      <c r="C337" s="5"/>
      <c r="D337" s="5"/>
      <c r="E337" s="16" t="s">
        <v>161</v>
      </c>
      <c r="F337" s="16"/>
      <c r="G337" s="16"/>
      <c r="H337" s="3"/>
      <c r="I337" s="31"/>
    </row>
    <row r="338" spans="1:9">
      <c r="A338" s="19"/>
      <c r="B338" s="5"/>
      <c r="C338" s="5"/>
      <c r="D338" s="5"/>
      <c r="E338" s="8" t="s">
        <v>127</v>
      </c>
      <c r="F338" s="8"/>
      <c r="G338" s="8"/>
      <c r="H338" s="3"/>
      <c r="I338" s="31"/>
    </row>
    <row r="339" spans="1:9">
      <c r="A339" s="19"/>
      <c r="B339" s="5"/>
      <c r="C339" s="5"/>
      <c r="D339" s="5"/>
      <c r="E339" s="8" t="s">
        <v>128</v>
      </c>
      <c r="F339" s="8"/>
      <c r="G339" s="8"/>
      <c r="H339" s="3"/>
      <c r="I339" s="31"/>
    </row>
    <row r="340" spans="1:9">
      <c r="A340" s="19"/>
      <c r="B340" s="5"/>
      <c r="C340" s="5"/>
      <c r="D340" s="5"/>
      <c r="E340" s="8" t="s">
        <v>129</v>
      </c>
      <c r="F340" s="8"/>
      <c r="G340" s="8"/>
      <c r="H340" s="3"/>
      <c r="I340" s="31"/>
    </row>
    <row r="341" spans="1:9">
      <c r="A341" s="19"/>
      <c r="B341" s="5"/>
      <c r="C341" s="5"/>
      <c r="D341" s="5"/>
      <c r="E341" s="8" t="s">
        <v>157</v>
      </c>
      <c r="F341" s="8"/>
      <c r="G341" s="8"/>
      <c r="H341" s="3"/>
      <c r="I341" s="31"/>
    </row>
    <row r="342" spans="1:9">
      <c r="A342" s="19">
        <v>2</v>
      </c>
      <c r="B342" s="5">
        <v>2</v>
      </c>
      <c r="C342" s="5">
        <v>2</v>
      </c>
      <c r="D342" s="5">
        <v>3</v>
      </c>
      <c r="E342" s="8" t="s">
        <v>114</v>
      </c>
      <c r="F342" s="8"/>
      <c r="G342" s="8"/>
      <c r="H342" s="3"/>
      <c r="I342" s="31"/>
    </row>
    <row r="343" spans="1:9">
      <c r="A343" s="19"/>
      <c r="B343" s="5"/>
      <c r="C343" s="5"/>
      <c r="D343" s="5"/>
      <c r="E343" s="16" t="s">
        <v>162</v>
      </c>
      <c r="F343" s="16"/>
      <c r="G343" s="16"/>
      <c r="H343" s="3"/>
      <c r="I343" s="31"/>
    </row>
    <row r="344" spans="1:9">
      <c r="A344" s="19"/>
      <c r="B344" s="5"/>
      <c r="C344" s="5"/>
      <c r="D344" s="5"/>
      <c r="E344" s="16" t="s">
        <v>163</v>
      </c>
      <c r="F344" s="16"/>
      <c r="G344" s="16"/>
      <c r="H344" s="3"/>
      <c r="I344" s="31"/>
    </row>
    <row r="345" spans="1:9">
      <c r="A345" s="19"/>
      <c r="B345" s="5"/>
      <c r="C345" s="5"/>
      <c r="D345" s="5"/>
      <c r="E345" s="16" t="s">
        <v>164</v>
      </c>
      <c r="F345" s="16"/>
      <c r="G345" s="16"/>
      <c r="H345" s="3"/>
      <c r="I345" s="31"/>
    </row>
    <row r="346" spans="1:9">
      <c r="A346" s="19"/>
      <c r="B346" s="5"/>
      <c r="C346" s="5"/>
      <c r="D346" s="5"/>
      <c r="E346" s="16" t="s">
        <v>165</v>
      </c>
      <c r="F346" s="16"/>
      <c r="G346" s="16"/>
      <c r="H346" s="3"/>
      <c r="I346" s="31"/>
    </row>
    <row r="347" spans="1:9">
      <c r="A347" s="19"/>
      <c r="B347" s="5"/>
      <c r="C347" s="5"/>
      <c r="D347" s="5"/>
      <c r="E347" s="16" t="s">
        <v>44</v>
      </c>
      <c r="F347" s="16"/>
      <c r="G347" s="16"/>
      <c r="H347" s="3"/>
      <c r="I347" s="31"/>
    </row>
    <row r="348" spans="1:9">
      <c r="A348" s="19"/>
      <c r="B348" s="5"/>
      <c r="C348" s="5"/>
      <c r="D348" s="5"/>
      <c r="E348" s="8"/>
      <c r="F348" s="8"/>
      <c r="G348" s="8"/>
      <c r="H348" s="3"/>
      <c r="I348" s="31"/>
    </row>
    <row r="349" spans="1:9">
      <c r="A349" s="19">
        <v>2</v>
      </c>
      <c r="B349" s="5">
        <v>2</v>
      </c>
      <c r="C349" s="5">
        <v>3</v>
      </c>
      <c r="D349" s="5"/>
      <c r="E349" s="14" t="s">
        <v>167</v>
      </c>
      <c r="F349" s="14"/>
      <c r="G349" s="14"/>
      <c r="H349" s="3"/>
      <c r="I349" s="31"/>
    </row>
    <row r="350" spans="1:9">
      <c r="A350" s="19">
        <v>2</v>
      </c>
      <c r="B350" s="5">
        <v>2</v>
      </c>
      <c r="C350" s="5">
        <v>3</v>
      </c>
      <c r="D350" s="5">
        <v>2</v>
      </c>
      <c r="E350" s="8" t="s">
        <v>82</v>
      </c>
      <c r="F350" s="8"/>
      <c r="G350" s="8"/>
      <c r="H350" s="3"/>
      <c r="I350" s="31"/>
    </row>
    <row r="351" spans="1:9">
      <c r="A351" s="19"/>
      <c r="B351" s="5"/>
      <c r="C351" s="5"/>
      <c r="D351" s="5"/>
      <c r="E351" s="17" t="s">
        <v>155</v>
      </c>
      <c r="F351" s="17"/>
      <c r="G351" s="17"/>
      <c r="H351" s="3"/>
      <c r="I351" s="31"/>
    </row>
    <row r="352" spans="1:9">
      <c r="A352" s="19"/>
      <c r="B352" s="5"/>
      <c r="C352" s="5"/>
      <c r="D352" s="5"/>
      <c r="E352" s="16" t="s">
        <v>124</v>
      </c>
      <c r="F352" s="16"/>
      <c r="G352" s="16"/>
      <c r="H352" s="3"/>
      <c r="I352" s="31"/>
    </row>
    <row r="353" spans="1:9">
      <c r="A353" s="19"/>
      <c r="B353" s="5"/>
      <c r="C353" s="5"/>
      <c r="D353" s="5"/>
      <c r="E353" s="16" t="s">
        <v>125</v>
      </c>
      <c r="F353" s="16"/>
      <c r="G353" s="16"/>
      <c r="H353" s="3"/>
      <c r="I353" s="31"/>
    </row>
    <row r="354" spans="1:9">
      <c r="A354" s="19"/>
      <c r="B354" s="5"/>
      <c r="C354" s="5"/>
      <c r="D354" s="5"/>
      <c r="E354" s="16" t="s">
        <v>126</v>
      </c>
      <c r="F354" s="16"/>
      <c r="G354" s="16"/>
      <c r="H354" s="3"/>
      <c r="I354" s="31"/>
    </row>
    <row r="355" spans="1:9">
      <c r="A355" s="19"/>
      <c r="B355" s="5"/>
      <c r="C355" s="5"/>
      <c r="D355" s="5"/>
      <c r="E355" s="16" t="s">
        <v>156</v>
      </c>
      <c r="F355" s="16"/>
      <c r="G355" s="16"/>
      <c r="H355" s="3"/>
      <c r="I355" s="31"/>
    </row>
    <row r="356" spans="1:9">
      <c r="A356" s="19"/>
      <c r="B356" s="5"/>
      <c r="C356" s="5"/>
      <c r="D356" s="5"/>
      <c r="E356" s="16" t="s">
        <v>158</v>
      </c>
      <c r="F356" s="16"/>
      <c r="G356" s="16"/>
      <c r="H356" s="3"/>
      <c r="I356" s="31"/>
    </row>
    <row r="357" spans="1:9">
      <c r="A357" s="19"/>
      <c r="B357" s="5"/>
      <c r="C357" s="5"/>
      <c r="D357" s="5"/>
      <c r="E357" s="16" t="s">
        <v>159</v>
      </c>
      <c r="F357" s="16"/>
      <c r="G357" s="16"/>
      <c r="H357" s="3"/>
      <c r="I357" s="31"/>
    </row>
    <row r="358" spans="1:9">
      <c r="A358" s="19"/>
      <c r="B358" s="5"/>
      <c r="C358" s="5"/>
      <c r="D358" s="5"/>
      <c r="E358" s="16" t="s">
        <v>160</v>
      </c>
      <c r="F358" s="16"/>
      <c r="G358" s="16"/>
      <c r="H358" s="3"/>
      <c r="I358" s="31"/>
    </row>
    <row r="359" spans="1:9">
      <c r="A359" s="19"/>
      <c r="B359" s="5"/>
      <c r="C359" s="5"/>
      <c r="D359" s="5"/>
      <c r="E359" s="16" t="s">
        <v>161</v>
      </c>
      <c r="F359" s="16"/>
      <c r="G359" s="16"/>
      <c r="H359" s="3"/>
      <c r="I359" s="31"/>
    </row>
    <row r="360" spans="1:9">
      <c r="A360" s="19"/>
      <c r="B360" s="5"/>
      <c r="C360" s="5"/>
      <c r="D360" s="5"/>
      <c r="E360" s="8" t="s">
        <v>127</v>
      </c>
      <c r="F360" s="8"/>
      <c r="G360" s="8"/>
      <c r="H360" s="3"/>
      <c r="I360" s="31"/>
    </row>
    <row r="361" spans="1:9">
      <c r="A361" s="19"/>
      <c r="B361" s="5"/>
      <c r="C361" s="5"/>
      <c r="D361" s="5"/>
      <c r="E361" s="8" t="s">
        <v>128</v>
      </c>
      <c r="F361" s="8"/>
      <c r="G361" s="8"/>
      <c r="H361" s="3"/>
      <c r="I361" s="31"/>
    </row>
    <row r="362" spans="1:9">
      <c r="A362" s="19"/>
      <c r="B362" s="5"/>
      <c r="C362" s="5"/>
      <c r="D362" s="5"/>
      <c r="E362" s="8" t="s">
        <v>129</v>
      </c>
      <c r="F362" s="8"/>
      <c r="G362" s="8"/>
      <c r="H362" s="3"/>
      <c r="I362" s="31"/>
    </row>
    <row r="363" spans="1:9">
      <c r="A363" s="19"/>
      <c r="B363" s="5"/>
      <c r="C363" s="5"/>
      <c r="D363" s="5"/>
      <c r="E363" s="8" t="s">
        <v>157</v>
      </c>
      <c r="F363" s="8"/>
      <c r="G363" s="8"/>
      <c r="H363" s="3"/>
      <c r="I363" s="31"/>
    </row>
    <row r="364" spans="1:9">
      <c r="A364" s="19">
        <v>2</v>
      </c>
      <c r="B364" s="5">
        <v>2</v>
      </c>
      <c r="C364" s="5">
        <v>3</v>
      </c>
      <c r="D364" s="5">
        <v>3</v>
      </c>
      <c r="E364" s="8" t="s">
        <v>114</v>
      </c>
      <c r="F364" s="8"/>
      <c r="G364" s="8"/>
      <c r="H364" s="3"/>
      <c r="I364" s="31"/>
    </row>
    <row r="365" spans="1:9">
      <c r="A365" s="19"/>
      <c r="B365" s="5"/>
      <c r="C365" s="5"/>
      <c r="D365" s="5"/>
      <c r="E365" s="16" t="s">
        <v>162</v>
      </c>
      <c r="F365" s="16"/>
      <c r="G365" s="16"/>
      <c r="H365" s="3"/>
      <c r="I365" s="31"/>
    </row>
    <row r="366" spans="1:9">
      <c r="A366" s="19"/>
      <c r="B366" s="5"/>
      <c r="C366" s="5"/>
      <c r="D366" s="5"/>
      <c r="E366" s="16" t="s">
        <v>163</v>
      </c>
      <c r="F366" s="16"/>
      <c r="G366" s="16"/>
      <c r="H366" s="3"/>
      <c r="I366" s="31"/>
    </row>
    <row r="367" spans="1:9">
      <c r="A367" s="19"/>
      <c r="B367" s="5"/>
      <c r="C367" s="5"/>
      <c r="D367" s="5"/>
      <c r="E367" s="16" t="s">
        <v>164</v>
      </c>
      <c r="F367" s="16"/>
      <c r="G367" s="16"/>
      <c r="H367" s="3"/>
      <c r="I367" s="31"/>
    </row>
    <row r="368" spans="1:9">
      <c r="A368" s="19"/>
      <c r="B368" s="5"/>
      <c r="C368" s="5"/>
      <c r="D368" s="5"/>
      <c r="E368" s="16" t="s">
        <v>165</v>
      </c>
      <c r="F368" s="16"/>
      <c r="G368" s="16"/>
      <c r="H368" s="3"/>
      <c r="I368" s="31"/>
    </row>
    <row r="369" spans="1:9">
      <c r="A369" s="19"/>
      <c r="B369" s="5"/>
      <c r="C369" s="5"/>
      <c r="D369" s="5"/>
      <c r="E369" s="16" t="s">
        <v>44</v>
      </c>
      <c r="F369" s="16"/>
      <c r="G369" s="16"/>
      <c r="H369" s="3"/>
      <c r="I369" s="31"/>
    </row>
    <row r="370" spans="1:9">
      <c r="A370" s="19"/>
      <c r="B370" s="5"/>
      <c r="C370" s="5"/>
      <c r="D370" s="5"/>
      <c r="E370" s="8"/>
      <c r="F370" s="8"/>
      <c r="G370" s="8"/>
      <c r="H370" s="3"/>
      <c r="I370" s="31"/>
    </row>
    <row r="371" spans="1:9">
      <c r="A371" s="19">
        <v>2</v>
      </c>
      <c r="B371" s="5">
        <v>2</v>
      </c>
      <c r="C371" s="5">
        <v>4</v>
      </c>
      <c r="D371" s="5"/>
      <c r="E371" s="14" t="s">
        <v>168</v>
      </c>
      <c r="F371" s="14"/>
      <c r="G371" s="14"/>
      <c r="H371" s="3"/>
      <c r="I371" s="31"/>
    </row>
    <row r="372" spans="1:9">
      <c r="A372" s="19">
        <v>2</v>
      </c>
      <c r="B372" s="5">
        <v>2</v>
      </c>
      <c r="C372" s="5">
        <v>4</v>
      </c>
      <c r="D372" s="5">
        <v>2</v>
      </c>
      <c r="E372" s="8" t="s">
        <v>82</v>
      </c>
      <c r="F372" s="8"/>
      <c r="G372" s="8"/>
      <c r="H372" s="3"/>
      <c r="I372" s="31"/>
    </row>
    <row r="373" spans="1:9">
      <c r="A373" s="19"/>
      <c r="B373" s="5"/>
      <c r="C373" s="5"/>
      <c r="D373" s="5"/>
      <c r="E373" s="17" t="s">
        <v>155</v>
      </c>
      <c r="F373" s="17"/>
      <c r="G373" s="17"/>
      <c r="H373" s="3"/>
      <c r="I373" s="31"/>
    </row>
    <row r="374" spans="1:9">
      <c r="A374" s="19"/>
      <c r="B374" s="5"/>
      <c r="C374" s="5"/>
      <c r="D374" s="5"/>
      <c r="E374" s="16" t="s">
        <v>124</v>
      </c>
      <c r="F374" s="16"/>
      <c r="G374" s="16"/>
      <c r="H374" s="3"/>
      <c r="I374" s="31"/>
    </row>
    <row r="375" spans="1:9">
      <c r="A375" s="19"/>
      <c r="B375" s="5"/>
      <c r="C375" s="5"/>
      <c r="D375" s="5"/>
      <c r="E375" s="16" t="s">
        <v>125</v>
      </c>
      <c r="F375" s="16"/>
      <c r="G375" s="16"/>
      <c r="H375" s="3"/>
      <c r="I375" s="31"/>
    </row>
    <row r="376" spans="1:9">
      <c r="A376" s="19"/>
      <c r="B376" s="5"/>
      <c r="C376" s="5"/>
      <c r="D376" s="5"/>
      <c r="E376" s="16" t="s">
        <v>126</v>
      </c>
      <c r="F376" s="16"/>
      <c r="G376" s="16"/>
      <c r="H376" s="3"/>
      <c r="I376" s="31"/>
    </row>
    <row r="377" spans="1:9">
      <c r="A377" s="19"/>
      <c r="B377" s="5"/>
      <c r="C377" s="5"/>
      <c r="D377" s="5"/>
      <c r="E377" s="16" t="s">
        <v>156</v>
      </c>
      <c r="F377" s="16"/>
      <c r="G377" s="16"/>
      <c r="H377" s="3"/>
      <c r="I377" s="31"/>
    </row>
    <row r="378" spans="1:9">
      <c r="A378" s="19"/>
      <c r="B378" s="5"/>
      <c r="C378" s="5"/>
      <c r="D378" s="5"/>
      <c r="E378" s="16" t="s">
        <v>158</v>
      </c>
      <c r="F378" s="16"/>
      <c r="G378" s="16"/>
      <c r="H378" s="3"/>
      <c r="I378" s="31"/>
    </row>
    <row r="379" spans="1:9">
      <c r="A379" s="19"/>
      <c r="B379" s="5"/>
      <c r="C379" s="5"/>
      <c r="D379" s="5"/>
      <c r="E379" s="16" t="s">
        <v>159</v>
      </c>
      <c r="F379" s="16"/>
      <c r="G379" s="16"/>
      <c r="H379" s="3"/>
      <c r="I379" s="31"/>
    </row>
    <row r="380" spans="1:9">
      <c r="A380" s="19"/>
      <c r="B380" s="5"/>
      <c r="C380" s="5"/>
      <c r="D380" s="5"/>
      <c r="E380" s="16" t="s">
        <v>160</v>
      </c>
      <c r="F380" s="16"/>
      <c r="G380" s="16"/>
      <c r="H380" s="3"/>
      <c r="I380" s="31"/>
    </row>
    <row r="381" spans="1:9">
      <c r="A381" s="19"/>
      <c r="B381" s="5"/>
      <c r="C381" s="5"/>
      <c r="D381" s="5"/>
      <c r="E381" s="16" t="s">
        <v>161</v>
      </c>
      <c r="F381" s="16"/>
      <c r="G381" s="16"/>
      <c r="H381" s="3"/>
      <c r="I381" s="31"/>
    </row>
    <row r="382" spans="1:9">
      <c r="A382" s="19"/>
      <c r="B382" s="5"/>
      <c r="C382" s="5"/>
      <c r="D382" s="5"/>
      <c r="E382" s="8" t="s">
        <v>127</v>
      </c>
      <c r="F382" s="8"/>
      <c r="G382" s="8"/>
      <c r="H382" s="3"/>
      <c r="I382" s="31"/>
    </row>
    <row r="383" spans="1:9">
      <c r="A383" s="19"/>
      <c r="B383" s="5"/>
      <c r="C383" s="5"/>
      <c r="D383" s="5"/>
      <c r="E383" s="8" t="s">
        <v>128</v>
      </c>
      <c r="F383" s="8"/>
      <c r="G383" s="8"/>
      <c r="H383" s="3"/>
      <c r="I383" s="31"/>
    </row>
    <row r="384" spans="1:9">
      <c r="A384" s="19"/>
      <c r="B384" s="5"/>
      <c r="C384" s="5"/>
      <c r="D384" s="5"/>
      <c r="E384" s="8" t="s">
        <v>129</v>
      </c>
      <c r="F384" s="8"/>
      <c r="G384" s="8"/>
      <c r="H384" s="3"/>
      <c r="I384" s="31"/>
    </row>
    <row r="385" spans="1:9">
      <c r="A385" s="19"/>
      <c r="B385" s="5"/>
      <c r="C385" s="5"/>
      <c r="D385" s="5"/>
      <c r="E385" s="8" t="s">
        <v>157</v>
      </c>
      <c r="F385" s="8"/>
      <c r="G385" s="8"/>
      <c r="H385" s="3"/>
      <c r="I385" s="31"/>
    </row>
    <row r="386" spans="1:9">
      <c r="A386" s="19">
        <v>2</v>
      </c>
      <c r="B386" s="5">
        <v>2</v>
      </c>
      <c r="C386" s="5">
        <v>4</v>
      </c>
      <c r="D386" s="5">
        <v>3</v>
      </c>
      <c r="E386" s="8" t="s">
        <v>114</v>
      </c>
      <c r="F386" s="8"/>
      <c r="G386" s="8"/>
      <c r="H386" s="3"/>
      <c r="I386" s="31"/>
    </row>
    <row r="387" spans="1:9">
      <c r="A387" s="19"/>
      <c r="B387" s="5"/>
      <c r="C387" s="5"/>
      <c r="D387" s="5"/>
      <c r="E387" s="16" t="s">
        <v>162</v>
      </c>
      <c r="F387" s="16"/>
      <c r="G387" s="16"/>
      <c r="H387" s="3"/>
      <c r="I387" s="31"/>
    </row>
    <row r="388" spans="1:9">
      <c r="A388" s="19"/>
      <c r="B388" s="5"/>
      <c r="C388" s="5"/>
      <c r="D388" s="5"/>
      <c r="E388" s="16" t="s">
        <v>163</v>
      </c>
      <c r="F388" s="16"/>
      <c r="G388" s="16"/>
      <c r="H388" s="3"/>
      <c r="I388" s="31"/>
    </row>
    <row r="389" spans="1:9">
      <c r="A389" s="19"/>
      <c r="B389" s="5"/>
      <c r="C389" s="5"/>
      <c r="D389" s="5"/>
      <c r="E389" s="16" t="s">
        <v>164</v>
      </c>
      <c r="F389" s="16"/>
      <c r="G389" s="16"/>
      <c r="H389" s="3"/>
      <c r="I389" s="31"/>
    </row>
    <row r="390" spans="1:9">
      <c r="A390" s="19"/>
      <c r="B390" s="5"/>
      <c r="C390" s="5"/>
      <c r="D390" s="5"/>
      <c r="E390" s="16" t="s">
        <v>165</v>
      </c>
      <c r="F390" s="16"/>
      <c r="G390" s="16"/>
      <c r="H390" s="3"/>
      <c r="I390" s="31"/>
    </row>
    <row r="391" spans="1:9">
      <c r="A391" s="19"/>
      <c r="B391" s="5"/>
      <c r="C391" s="5"/>
      <c r="D391" s="5"/>
      <c r="E391" s="16" t="s">
        <v>44</v>
      </c>
      <c r="F391" s="16"/>
      <c r="G391" s="16"/>
      <c r="H391" s="3"/>
      <c r="I391" s="31"/>
    </row>
    <row r="392" spans="1:9">
      <c r="A392" s="19"/>
      <c r="B392" s="5"/>
      <c r="C392" s="5"/>
      <c r="D392" s="5"/>
      <c r="E392" s="8"/>
      <c r="F392" s="8"/>
      <c r="G392" s="8"/>
      <c r="H392" s="3"/>
      <c r="I392" s="31"/>
    </row>
    <row r="393" spans="1:9">
      <c r="A393" s="19">
        <v>2</v>
      </c>
      <c r="B393" s="5">
        <v>2</v>
      </c>
      <c r="C393" s="5">
        <v>5</v>
      </c>
      <c r="D393" s="5"/>
      <c r="E393" s="8" t="s">
        <v>169</v>
      </c>
      <c r="F393" s="8"/>
      <c r="G393" s="8"/>
      <c r="H393" s="3"/>
      <c r="I393" s="31"/>
    </row>
    <row r="394" spans="1:9">
      <c r="A394" s="19">
        <v>2</v>
      </c>
      <c r="B394" s="5">
        <v>2</v>
      </c>
      <c r="C394" s="5">
        <v>5</v>
      </c>
      <c r="D394" s="5">
        <v>2</v>
      </c>
      <c r="E394" s="8" t="s">
        <v>82</v>
      </c>
      <c r="F394" s="8"/>
      <c r="G394" s="8"/>
      <c r="H394" s="3"/>
      <c r="I394" s="31"/>
    </row>
    <row r="395" spans="1:9">
      <c r="A395" s="19"/>
      <c r="B395" s="5"/>
      <c r="C395" s="5"/>
      <c r="D395" s="5"/>
      <c r="E395" s="17" t="s">
        <v>155</v>
      </c>
      <c r="F395" s="17"/>
      <c r="G395" s="17"/>
      <c r="H395" s="3"/>
      <c r="I395" s="31"/>
    </row>
    <row r="396" spans="1:9">
      <c r="A396" s="19"/>
      <c r="B396" s="5"/>
      <c r="C396" s="5"/>
      <c r="D396" s="5"/>
      <c r="E396" s="16" t="s">
        <v>124</v>
      </c>
      <c r="F396" s="16"/>
      <c r="G396" s="16"/>
      <c r="H396" s="3"/>
      <c r="I396" s="31"/>
    </row>
    <row r="397" spans="1:9">
      <c r="A397" s="19"/>
      <c r="B397" s="5"/>
      <c r="C397" s="5"/>
      <c r="D397" s="5"/>
      <c r="E397" s="16" t="s">
        <v>125</v>
      </c>
      <c r="F397" s="16"/>
      <c r="G397" s="16"/>
      <c r="H397" s="3"/>
      <c r="I397" s="31"/>
    </row>
    <row r="398" spans="1:9">
      <c r="A398" s="19"/>
      <c r="B398" s="5"/>
      <c r="C398" s="5"/>
      <c r="D398" s="5"/>
      <c r="E398" s="16" t="s">
        <v>126</v>
      </c>
      <c r="F398" s="16"/>
      <c r="G398" s="16"/>
      <c r="H398" s="3"/>
      <c r="I398" s="31"/>
    </row>
    <row r="399" spans="1:9">
      <c r="A399" s="19"/>
      <c r="B399" s="5"/>
      <c r="C399" s="5"/>
      <c r="D399" s="5"/>
      <c r="E399" s="16" t="s">
        <v>156</v>
      </c>
      <c r="F399" s="16"/>
      <c r="G399" s="16"/>
      <c r="H399" s="3"/>
      <c r="I399" s="31"/>
    </row>
    <row r="400" spans="1:9">
      <c r="A400" s="19"/>
      <c r="B400" s="5"/>
      <c r="C400" s="5"/>
      <c r="D400" s="5"/>
      <c r="E400" s="16" t="s">
        <v>158</v>
      </c>
      <c r="F400" s="16"/>
      <c r="G400" s="16"/>
      <c r="H400" s="3"/>
      <c r="I400" s="31"/>
    </row>
    <row r="401" spans="1:9">
      <c r="A401" s="19"/>
      <c r="B401" s="5"/>
      <c r="C401" s="5"/>
      <c r="D401" s="5"/>
      <c r="E401" s="16" t="s">
        <v>159</v>
      </c>
      <c r="F401" s="16"/>
      <c r="G401" s="16"/>
      <c r="H401" s="3"/>
      <c r="I401" s="31"/>
    </row>
    <row r="402" spans="1:9">
      <c r="A402" s="19"/>
      <c r="B402" s="5"/>
      <c r="C402" s="5"/>
      <c r="D402" s="5"/>
      <c r="E402" s="16" t="s">
        <v>160</v>
      </c>
      <c r="F402" s="16"/>
      <c r="G402" s="16"/>
      <c r="H402" s="3"/>
      <c r="I402" s="31"/>
    </row>
    <row r="403" spans="1:9">
      <c r="A403" s="19"/>
      <c r="B403" s="5"/>
      <c r="C403" s="5"/>
      <c r="D403" s="5"/>
      <c r="E403" s="16" t="s">
        <v>161</v>
      </c>
      <c r="F403" s="16"/>
      <c r="G403" s="16"/>
      <c r="H403" s="3"/>
      <c r="I403" s="31"/>
    </row>
    <row r="404" spans="1:9">
      <c r="A404" s="19"/>
      <c r="B404" s="5"/>
      <c r="C404" s="5"/>
      <c r="D404" s="5"/>
      <c r="E404" s="8" t="s">
        <v>127</v>
      </c>
      <c r="F404" s="8"/>
      <c r="G404" s="8"/>
      <c r="H404" s="3"/>
      <c r="I404" s="31"/>
    </row>
    <row r="405" spans="1:9">
      <c r="A405" s="19"/>
      <c r="B405" s="5"/>
      <c r="C405" s="5"/>
      <c r="D405" s="5"/>
      <c r="E405" s="8" t="s">
        <v>128</v>
      </c>
      <c r="F405" s="8"/>
      <c r="G405" s="8"/>
      <c r="H405" s="3"/>
      <c r="I405" s="31"/>
    </row>
    <row r="406" spans="1:9">
      <c r="A406" s="19"/>
      <c r="B406" s="5"/>
      <c r="C406" s="5"/>
      <c r="D406" s="5"/>
      <c r="E406" s="8" t="s">
        <v>129</v>
      </c>
      <c r="F406" s="8"/>
      <c r="G406" s="8"/>
      <c r="H406" s="3"/>
      <c r="I406" s="31"/>
    </row>
    <row r="407" spans="1:9">
      <c r="A407" s="19"/>
      <c r="B407" s="5"/>
      <c r="C407" s="5"/>
      <c r="D407" s="5"/>
      <c r="E407" s="8" t="s">
        <v>157</v>
      </c>
      <c r="F407" s="8"/>
      <c r="G407" s="8"/>
      <c r="H407" s="3"/>
      <c r="I407" s="31"/>
    </row>
    <row r="408" spans="1:9">
      <c r="A408" s="19">
        <v>2</v>
      </c>
      <c r="B408" s="5">
        <v>2</v>
      </c>
      <c r="C408" s="5">
        <v>5</v>
      </c>
      <c r="D408" s="5">
        <v>3</v>
      </c>
      <c r="E408" s="8" t="s">
        <v>114</v>
      </c>
      <c r="F408" s="8"/>
      <c r="G408" s="8"/>
      <c r="H408" s="3"/>
      <c r="I408" s="31"/>
    </row>
    <row r="409" spans="1:9">
      <c r="A409" s="19"/>
      <c r="B409" s="5"/>
      <c r="C409" s="5"/>
      <c r="D409" s="5"/>
      <c r="E409" s="16" t="s">
        <v>162</v>
      </c>
      <c r="F409" s="16"/>
      <c r="G409" s="16"/>
      <c r="H409" s="3"/>
      <c r="I409" s="31"/>
    </row>
    <row r="410" spans="1:9">
      <c r="A410" s="19"/>
      <c r="B410" s="5"/>
      <c r="C410" s="5"/>
      <c r="D410" s="5"/>
      <c r="E410" s="16" t="s">
        <v>163</v>
      </c>
      <c r="F410" s="16"/>
      <c r="G410" s="16"/>
      <c r="H410" s="3"/>
      <c r="I410" s="31"/>
    </row>
    <row r="411" spans="1:9">
      <c r="A411" s="19"/>
      <c r="B411" s="5"/>
      <c r="C411" s="5"/>
      <c r="D411" s="5"/>
      <c r="E411" s="16" t="s">
        <v>164</v>
      </c>
      <c r="F411" s="16"/>
      <c r="G411" s="16"/>
      <c r="H411" s="3"/>
      <c r="I411" s="31"/>
    </row>
    <row r="412" spans="1:9">
      <c r="A412" s="19"/>
      <c r="B412" s="5"/>
      <c r="C412" s="5"/>
      <c r="D412" s="5"/>
      <c r="E412" s="16" t="s">
        <v>165</v>
      </c>
      <c r="F412" s="16"/>
      <c r="G412" s="16"/>
      <c r="H412" s="3"/>
      <c r="I412" s="31"/>
    </row>
    <row r="413" spans="1:9">
      <c r="A413" s="19"/>
      <c r="B413" s="5"/>
      <c r="C413" s="5"/>
      <c r="D413" s="5"/>
      <c r="E413" s="16" t="s">
        <v>44</v>
      </c>
      <c r="F413" s="16"/>
      <c r="G413" s="16"/>
      <c r="H413" s="3"/>
      <c r="I413" s="31"/>
    </row>
    <row r="414" spans="1:9">
      <c r="A414" s="19"/>
      <c r="B414" s="5"/>
      <c r="C414" s="5"/>
      <c r="D414" s="5"/>
      <c r="E414" s="8"/>
      <c r="F414" s="8"/>
      <c r="G414" s="8"/>
      <c r="H414" s="3"/>
      <c r="I414" s="31"/>
    </row>
    <row r="415" spans="1:9">
      <c r="A415" s="19">
        <v>2</v>
      </c>
      <c r="B415" s="5">
        <v>2</v>
      </c>
      <c r="C415" s="5">
        <v>6</v>
      </c>
      <c r="D415" s="5"/>
      <c r="E415" s="8" t="s">
        <v>170</v>
      </c>
      <c r="F415" s="8"/>
      <c r="G415" s="8"/>
      <c r="H415" s="3"/>
      <c r="I415" s="31"/>
    </row>
    <row r="416" spans="1:9">
      <c r="A416" s="19">
        <v>2</v>
      </c>
      <c r="B416" s="5">
        <v>2</v>
      </c>
      <c r="C416" s="5">
        <v>6</v>
      </c>
      <c r="D416" s="5">
        <v>2</v>
      </c>
      <c r="E416" s="8" t="s">
        <v>82</v>
      </c>
      <c r="F416" s="8"/>
      <c r="G416" s="8"/>
      <c r="H416" s="3"/>
      <c r="I416" s="31"/>
    </row>
    <row r="417" spans="1:9">
      <c r="A417" s="19"/>
      <c r="B417" s="5"/>
      <c r="C417" s="5"/>
      <c r="D417" s="5"/>
      <c r="E417" s="8" t="s">
        <v>171</v>
      </c>
      <c r="F417" s="8"/>
      <c r="G417" s="8"/>
      <c r="H417" s="3"/>
      <c r="I417" s="31"/>
    </row>
    <row r="418" spans="1:9">
      <c r="A418" s="19"/>
      <c r="B418" s="5"/>
      <c r="C418" s="5"/>
      <c r="D418" s="5"/>
      <c r="E418" s="8" t="s">
        <v>131</v>
      </c>
      <c r="F418" s="8"/>
      <c r="G418" s="8"/>
      <c r="H418" s="3"/>
      <c r="I418" s="31"/>
    </row>
    <row r="419" spans="1:9">
      <c r="A419" s="19"/>
      <c r="B419" s="5"/>
      <c r="C419" s="5"/>
      <c r="D419" s="5"/>
      <c r="E419" s="8" t="s">
        <v>127</v>
      </c>
      <c r="F419" s="8"/>
      <c r="G419" s="8"/>
      <c r="H419" s="3"/>
      <c r="I419" s="31"/>
    </row>
    <row r="420" spans="1:9">
      <c r="A420" s="19"/>
      <c r="B420" s="5"/>
      <c r="C420" s="5"/>
      <c r="D420" s="5"/>
      <c r="E420" s="8" t="s">
        <v>172</v>
      </c>
      <c r="F420" s="8"/>
      <c r="G420" s="8"/>
      <c r="H420" s="3"/>
      <c r="I420" s="31"/>
    </row>
    <row r="421" spans="1:9">
      <c r="A421" s="19"/>
      <c r="B421" s="5"/>
      <c r="C421" s="5"/>
      <c r="D421" s="5"/>
      <c r="E421" s="8" t="s">
        <v>128</v>
      </c>
      <c r="F421" s="8"/>
      <c r="G421" s="8"/>
      <c r="H421" s="3"/>
      <c r="I421" s="31"/>
    </row>
    <row r="422" spans="1:9">
      <c r="A422" s="19"/>
      <c r="B422" s="5"/>
      <c r="C422" s="5"/>
      <c r="D422" s="5"/>
      <c r="E422" s="8" t="s">
        <v>173</v>
      </c>
      <c r="F422" s="8"/>
      <c r="G422" s="8"/>
      <c r="H422" s="3"/>
      <c r="I422" s="31"/>
    </row>
    <row r="423" spans="1:9">
      <c r="A423" s="19"/>
      <c r="B423" s="5"/>
      <c r="C423" s="5"/>
      <c r="D423" s="5"/>
      <c r="E423" s="8" t="s">
        <v>11</v>
      </c>
      <c r="F423" s="8"/>
      <c r="G423" s="8"/>
      <c r="H423" s="3"/>
      <c r="I423" s="31"/>
    </row>
    <row r="424" spans="1:9">
      <c r="A424" s="19"/>
      <c r="B424" s="5"/>
      <c r="C424" s="5"/>
      <c r="D424" s="5"/>
      <c r="E424" s="8"/>
      <c r="F424" s="8"/>
      <c r="G424" s="8"/>
      <c r="H424" s="3"/>
      <c r="I424" s="31"/>
    </row>
    <row r="425" spans="1:9">
      <c r="A425" s="19">
        <v>2</v>
      </c>
      <c r="B425" s="5">
        <v>2</v>
      </c>
      <c r="C425" s="5">
        <v>7</v>
      </c>
      <c r="D425" s="5"/>
      <c r="E425" s="14" t="s">
        <v>174</v>
      </c>
      <c r="F425" s="14"/>
      <c r="G425" s="14"/>
      <c r="H425" s="3"/>
      <c r="I425" s="31"/>
    </row>
    <row r="426" spans="1:9">
      <c r="A426" s="19">
        <v>2</v>
      </c>
      <c r="B426" s="5">
        <v>2</v>
      </c>
      <c r="C426" s="5">
        <v>7</v>
      </c>
      <c r="D426" s="5">
        <v>2</v>
      </c>
      <c r="E426" s="8" t="s">
        <v>82</v>
      </c>
      <c r="F426" s="8"/>
      <c r="G426" s="8"/>
      <c r="H426" s="3"/>
      <c r="I426" s="31"/>
    </row>
    <row r="427" spans="1:9">
      <c r="A427" s="19"/>
      <c r="B427" s="5"/>
      <c r="C427" s="5"/>
      <c r="D427" s="5"/>
      <c r="E427" s="8" t="s">
        <v>175</v>
      </c>
      <c r="F427" s="8"/>
      <c r="G427" s="8"/>
      <c r="H427" s="3"/>
      <c r="I427" s="31"/>
    </row>
    <row r="428" spans="1:9">
      <c r="A428" s="19"/>
      <c r="B428" s="5"/>
      <c r="C428" s="5"/>
      <c r="D428" s="5"/>
      <c r="E428" s="8" t="s">
        <v>176</v>
      </c>
      <c r="F428" s="8"/>
      <c r="G428" s="8"/>
      <c r="H428" s="3"/>
      <c r="I428" s="31"/>
    </row>
    <row r="429" spans="1:9">
      <c r="A429" s="19"/>
      <c r="B429" s="5"/>
      <c r="C429" s="5"/>
      <c r="D429" s="5"/>
      <c r="E429" s="8" t="s">
        <v>177</v>
      </c>
      <c r="F429" s="8"/>
      <c r="G429" s="8"/>
      <c r="H429" s="3"/>
      <c r="I429" s="31"/>
    </row>
    <row r="430" spans="1:9">
      <c r="A430" s="19"/>
      <c r="B430" s="5"/>
      <c r="C430" s="5"/>
      <c r="D430" s="5"/>
      <c r="E430" s="8" t="s">
        <v>178</v>
      </c>
      <c r="F430" s="8"/>
      <c r="G430" s="8"/>
      <c r="H430" s="3"/>
      <c r="I430" s="31"/>
    </row>
    <row r="431" spans="1:9">
      <c r="A431" s="19"/>
      <c r="B431" s="5"/>
      <c r="C431" s="5"/>
      <c r="D431" s="5"/>
      <c r="E431" s="8" t="s">
        <v>127</v>
      </c>
      <c r="F431" s="8"/>
      <c r="G431" s="8"/>
      <c r="H431" s="3"/>
      <c r="I431" s="31"/>
    </row>
    <row r="432" spans="1:9">
      <c r="A432" s="19"/>
      <c r="B432" s="5"/>
      <c r="C432" s="5"/>
      <c r="D432" s="5"/>
      <c r="E432" s="8" t="s">
        <v>179</v>
      </c>
      <c r="F432" s="8"/>
      <c r="G432" s="8"/>
      <c r="H432" s="3"/>
      <c r="I432" s="31"/>
    </row>
    <row r="433" spans="1:9">
      <c r="A433" s="19"/>
      <c r="B433" s="5"/>
      <c r="C433" s="5"/>
      <c r="D433" s="5"/>
      <c r="E433" s="8"/>
      <c r="F433" s="8"/>
      <c r="G433" s="8"/>
      <c r="H433" s="3"/>
      <c r="I433" s="31"/>
    </row>
    <row r="434" spans="1:9">
      <c r="A434" s="19">
        <v>2</v>
      </c>
      <c r="B434" s="5">
        <v>2</v>
      </c>
      <c r="C434" s="5">
        <v>8</v>
      </c>
      <c r="D434" s="5"/>
      <c r="E434" s="14" t="s">
        <v>180</v>
      </c>
      <c r="F434" s="14"/>
      <c r="G434" s="14"/>
      <c r="H434" s="3"/>
      <c r="I434" s="31"/>
    </row>
    <row r="435" spans="1:9">
      <c r="A435" s="19">
        <v>2</v>
      </c>
      <c r="B435" s="5">
        <v>2</v>
      </c>
      <c r="C435" s="5">
        <v>8</v>
      </c>
      <c r="D435" s="5">
        <v>2</v>
      </c>
      <c r="E435" s="14" t="s">
        <v>82</v>
      </c>
      <c r="F435" s="14"/>
      <c r="G435" s="14"/>
      <c r="H435" s="3"/>
      <c r="I435" s="31"/>
    </row>
    <row r="436" spans="1:9">
      <c r="A436" s="19"/>
      <c r="B436" s="5"/>
      <c r="C436" s="5"/>
      <c r="D436" s="5"/>
      <c r="E436" s="8" t="s">
        <v>181</v>
      </c>
      <c r="F436" s="8"/>
      <c r="G436" s="8"/>
      <c r="H436" s="3"/>
      <c r="I436" s="31"/>
    </row>
    <row r="437" spans="1:9">
      <c r="A437" s="19"/>
      <c r="B437" s="5"/>
      <c r="C437" s="5"/>
      <c r="D437" s="5"/>
      <c r="E437" s="16" t="s">
        <v>182</v>
      </c>
      <c r="F437" s="16"/>
      <c r="G437" s="16"/>
      <c r="H437" s="3"/>
      <c r="I437" s="31"/>
    </row>
    <row r="438" spans="1:9">
      <c r="A438" s="19"/>
      <c r="B438" s="5"/>
      <c r="C438" s="5"/>
      <c r="D438" s="5"/>
      <c r="E438" s="16" t="s">
        <v>124</v>
      </c>
      <c r="F438" s="16"/>
      <c r="G438" s="16"/>
      <c r="H438" s="3"/>
      <c r="I438" s="31"/>
    </row>
    <row r="439" spans="1:9">
      <c r="A439" s="19"/>
      <c r="B439" s="5"/>
      <c r="C439" s="5"/>
      <c r="D439" s="5"/>
      <c r="E439" s="16" t="s">
        <v>125</v>
      </c>
      <c r="F439" s="16"/>
      <c r="G439" s="16"/>
      <c r="H439" s="3"/>
      <c r="I439" s="31"/>
    </row>
    <row r="440" spans="1:9">
      <c r="A440" s="19"/>
      <c r="B440" s="5"/>
      <c r="C440" s="5"/>
      <c r="D440" s="5"/>
      <c r="E440" s="16" t="s">
        <v>126</v>
      </c>
      <c r="F440" s="16"/>
      <c r="G440" s="16"/>
      <c r="H440" s="3"/>
      <c r="I440" s="31"/>
    </row>
    <row r="441" spans="1:9">
      <c r="A441" s="19"/>
      <c r="B441" s="5"/>
      <c r="C441" s="5"/>
      <c r="D441" s="5"/>
      <c r="E441" s="8" t="s">
        <v>146</v>
      </c>
      <c r="F441" s="8"/>
      <c r="G441" s="8"/>
      <c r="H441" s="3"/>
      <c r="I441" s="31"/>
    </row>
    <row r="442" spans="1:9">
      <c r="A442" s="19"/>
      <c r="B442" s="5"/>
      <c r="C442" s="5"/>
      <c r="D442" s="5"/>
      <c r="E442" s="8" t="s">
        <v>127</v>
      </c>
      <c r="F442" s="8"/>
      <c r="G442" s="8"/>
      <c r="H442" s="3"/>
      <c r="I442" s="31"/>
    </row>
    <row r="443" spans="1:9">
      <c r="A443" s="19"/>
      <c r="B443" s="5"/>
      <c r="C443" s="5"/>
      <c r="D443" s="5"/>
      <c r="E443" s="8" t="s">
        <v>173</v>
      </c>
      <c r="F443" s="8"/>
      <c r="G443" s="8"/>
      <c r="H443" s="3"/>
      <c r="I443" s="31"/>
    </row>
    <row r="444" spans="1:9">
      <c r="A444" s="19"/>
      <c r="B444" s="5"/>
      <c r="C444" s="5"/>
      <c r="D444" s="5"/>
      <c r="E444" s="8" t="s">
        <v>130</v>
      </c>
      <c r="F444" s="8"/>
      <c r="G444" s="8"/>
      <c r="H444" s="3"/>
      <c r="I444" s="31"/>
    </row>
    <row r="445" spans="1:9">
      <c r="A445" s="19"/>
      <c r="B445" s="5"/>
      <c r="C445" s="5"/>
      <c r="D445" s="5"/>
      <c r="E445" s="8" t="s">
        <v>179</v>
      </c>
      <c r="F445" s="8"/>
      <c r="G445" s="8"/>
      <c r="H445" s="3"/>
      <c r="I445" s="31"/>
    </row>
    <row r="446" spans="1:9">
      <c r="A446" s="19"/>
      <c r="B446" s="5"/>
      <c r="C446" s="5"/>
      <c r="D446" s="5"/>
      <c r="E446" s="8"/>
      <c r="F446" s="8"/>
      <c r="G446" s="8"/>
      <c r="H446" s="3"/>
      <c r="I446" s="31"/>
    </row>
    <row r="447" spans="1:9">
      <c r="A447" s="19">
        <v>2</v>
      </c>
      <c r="B447" s="5">
        <v>2</v>
      </c>
      <c r="C447" s="5">
        <v>9</v>
      </c>
      <c r="D447" s="5"/>
      <c r="E447" s="14" t="s">
        <v>183</v>
      </c>
      <c r="F447" s="14"/>
      <c r="G447" s="14"/>
      <c r="H447" s="3"/>
      <c r="I447" s="31"/>
    </row>
    <row r="448" spans="1:9">
      <c r="A448" s="19">
        <v>2</v>
      </c>
      <c r="B448" s="5">
        <v>2</v>
      </c>
      <c r="C448" s="5">
        <v>9</v>
      </c>
      <c r="D448" s="5">
        <v>2</v>
      </c>
      <c r="E448" s="8" t="s">
        <v>82</v>
      </c>
      <c r="F448" s="8"/>
      <c r="G448" s="8"/>
      <c r="H448" s="3"/>
      <c r="I448" s="31"/>
    </row>
    <row r="449" spans="1:9">
      <c r="A449" s="19"/>
      <c r="B449" s="5"/>
      <c r="C449" s="5"/>
      <c r="D449" s="5"/>
      <c r="E449" s="17" t="s">
        <v>155</v>
      </c>
      <c r="F449" s="17"/>
      <c r="G449" s="17"/>
      <c r="H449" s="3"/>
      <c r="I449" s="31"/>
    </row>
    <row r="450" spans="1:9">
      <c r="A450" s="19"/>
      <c r="B450" s="5"/>
      <c r="C450" s="5"/>
      <c r="D450" s="5"/>
      <c r="E450" s="16" t="s">
        <v>124</v>
      </c>
      <c r="F450" s="16"/>
      <c r="G450" s="16"/>
      <c r="H450" s="3"/>
      <c r="I450" s="31"/>
    </row>
    <row r="451" spans="1:9">
      <c r="A451" s="19"/>
      <c r="B451" s="5"/>
      <c r="C451" s="5"/>
      <c r="D451" s="5"/>
      <c r="E451" s="16" t="s">
        <v>125</v>
      </c>
      <c r="F451" s="16"/>
      <c r="G451" s="16"/>
      <c r="H451" s="3"/>
      <c r="I451" s="31"/>
    </row>
    <row r="452" spans="1:9">
      <c r="A452" s="19"/>
      <c r="B452" s="5"/>
      <c r="C452" s="5"/>
      <c r="D452" s="5"/>
      <c r="E452" s="16" t="s">
        <v>126</v>
      </c>
      <c r="F452" s="16"/>
      <c r="G452" s="16"/>
      <c r="H452" s="3"/>
      <c r="I452" s="31"/>
    </row>
    <row r="453" spans="1:9">
      <c r="A453" s="19"/>
      <c r="B453" s="5"/>
      <c r="C453" s="5"/>
      <c r="D453" s="5"/>
      <c r="E453" s="16" t="s">
        <v>156</v>
      </c>
      <c r="F453" s="16"/>
      <c r="G453" s="16"/>
      <c r="H453" s="3"/>
      <c r="I453" s="31"/>
    </row>
    <row r="454" spans="1:9">
      <c r="A454" s="19"/>
      <c r="B454" s="5"/>
      <c r="C454" s="5"/>
      <c r="D454" s="5"/>
      <c r="E454" s="16" t="s">
        <v>158</v>
      </c>
      <c r="F454" s="16"/>
      <c r="G454" s="16"/>
      <c r="H454" s="3"/>
      <c r="I454" s="31"/>
    </row>
    <row r="455" spans="1:9">
      <c r="A455" s="19"/>
      <c r="B455" s="5"/>
      <c r="C455" s="5"/>
      <c r="D455" s="5"/>
      <c r="E455" s="16" t="s">
        <v>159</v>
      </c>
      <c r="F455" s="16"/>
      <c r="G455" s="16"/>
      <c r="H455" s="3"/>
      <c r="I455" s="31"/>
    </row>
    <row r="456" spans="1:9">
      <c r="A456" s="19"/>
      <c r="B456" s="5"/>
      <c r="C456" s="5"/>
      <c r="D456" s="5"/>
      <c r="E456" s="16" t="s">
        <v>160</v>
      </c>
      <c r="F456" s="16"/>
      <c r="G456" s="16"/>
      <c r="H456" s="3"/>
      <c r="I456" s="31"/>
    </row>
    <row r="457" spans="1:9">
      <c r="A457" s="19"/>
      <c r="B457" s="5"/>
      <c r="C457" s="5"/>
      <c r="D457" s="5"/>
      <c r="E457" s="16" t="s">
        <v>161</v>
      </c>
      <c r="F457" s="16"/>
      <c r="G457" s="16"/>
      <c r="H457" s="3"/>
      <c r="I457" s="31"/>
    </row>
    <row r="458" spans="1:9">
      <c r="A458" s="19"/>
      <c r="B458" s="5"/>
      <c r="C458" s="5"/>
      <c r="D458" s="5"/>
      <c r="E458" s="8" t="s">
        <v>127</v>
      </c>
      <c r="F458" s="8"/>
      <c r="G458" s="8"/>
      <c r="H458" s="3"/>
      <c r="I458" s="31"/>
    </row>
    <row r="459" spans="1:9">
      <c r="A459" s="19"/>
      <c r="B459" s="5"/>
      <c r="C459" s="5"/>
      <c r="D459" s="5"/>
      <c r="E459" s="8" t="s">
        <v>128</v>
      </c>
      <c r="F459" s="8"/>
      <c r="G459" s="8"/>
      <c r="H459" s="3"/>
      <c r="I459" s="31"/>
    </row>
    <row r="460" spans="1:9">
      <c r="A460" s="19"/>
      <c r="B460" s="5"/>
      <c r="C460" s="5"/>
      <c r="D460" s="5"/>
      <c r="E460" s="8" t="s">
        <v>129</v>
      </c>
      <c r="F460" s="8"/>
      <c r="G460" s="8"/>
      <c r="H460" s="3"/>
      <c r="I460" s="31"/>
    </row>
    <row r="461" spans="1:9">
      <c r="A461" s="19"/>
      <c r="B461" s="5"/>
      <c r="C461" s="5"/>
      <c r="D461" s="5"/>
      <c r="E461" s="8" t="s">
        <v>157</v>
      </c>
      <c r="F461" s="8"/>
      <c r="G461" s="8"/>
      <c r="H461" s="3"/>
      <c r="I461" s="31"/>
    </row>
    <row r="462" spans="1:9">
      <c r="A462" s="19">
        <v>2</v>
      </c>
      <c r="B462" s="5">
        <v>2</v>
      </c>
      <c r="C462" s="5">
        <v>9</v>
      </c>
      <c r="D462" s="5">
        <v>3</v>
      </c>
      <c r="E462" s="8" t="s">
        <v>114</v>
      </c>
      <c r="F462" s="8"/>
      <c r="G462" s="8"/>
      <c r="H462" s="3"/>
      <c r="I462" s="31"/>
    </row>
    <row r="463" spans="1:9">
      <c r="A463" s="19"/>
      <c r="B463" s="5"/>
      <c r="C463" s="5"/>
      <c r="D463" s="5"/>
      <c r="E463" s="16" t="s">
        <v>162</v>
      </c>
      <c r="F463" s="16"/>
      <c r="G463" s="16"/>
      <c r="H463" s="3"/>
      <c r="I463" s="31"/>
    </row>
    <row r="464" spans="1:9">
      <c r="A464" s="19"/>
      <c r="B464" s="5"/>
      <c r="C464" s="5"/>
      <c r="D464" s="5"/>
      <c r="E464" s="16" t="s">
        <v>163</v>
      </c>
      <c r="F464" s="16"/>
      <c r="G464" s="16"/>
      <c r="H464" s="3"/>
      <c r="I464" s="31"/>
    </row>
    <row r="465" spans="1:9">
      <c r="A465" s="19"/>
      <c r="B465" s="5"/>
      <c r="C465" s="5"/>
      <c r="D465" s="5"/>
      <c r="E465" s="16" t="s">
        <v>164</v>
      </c>
      <c r="F465" s="16"/>
      <c r="G465" s="16"/>
      <c r="H465" s="3"/>
      <c r="I465" s="31"/>
    </row>
    <row r="466" spans="1:9">
      <c r="A466" s="19"/>
      <c r="B466" s="5"/>
      <c r="C466" s="5"/>
      <c r="D466" s="5"/>
      <c r="E466" s="16" t="s">
        <v>165</v>
      </c>
      <c r="F466" s="16"/>
      <c r="G466" s="16"/>
      <c r="H466" s="3"/>
      <c r="I466" s="31"/>
    </row>
    <row r="467" spans="1:9">
      <c r="A467" s="19"/>
      <c r="B467" s="5"/>
      <c r="C467" s="5"/>
      <c r="D467" s="5"/>
      <c r="E467" s="16" t="s">
        <v>44</v>
      </c>
      <c r="F467" s="16"/>
      <c r="G467" s="16"/>
      <c r="H467" s="3"/>
      <c r="I467" s="31"/>
    </row>
    <row r="468" spans="1:9">
      <c r="A468" s="19"/>
      <c r="B468" s="5"/>
      <c r="C468" s="5"/>
      <c r="D468" s="5"/>
      <c r="E468" s="8"/>
      <c r="F468" s="8"/>
      <c r="G468" s="8"/>
      <c r="H468" s="3"/>
      <c r="I468" s="31"/>
    </row>
    <row r="469" spans="1:9">
      <c r="A469" s="19">
        <v>2</v>
      </c>
      <c r="B469" s="5">
        <v>2</v>
      </c>
      <c r="C469" s="5">
        <v>10</v>
      </c>
      <c r="D469" s="5"/>
      <c r="E469" s="8" t="s">
        <v>184</v>
      </c>
      <c r="F469" s="8"/>
      <c r="G469" s="8"/>
      <c r="H469" s="3"/>
      <c r="I469" s="31"/>
    </row>
    <row r="470" spans="1:9">
      <c r="A470" s="19">
        <v>2</v>
      </c>
      <c r="B470" s="5">
        <v>2</v>
      </c>
      <c r="C470" s="5">
        <v>10</v>
      </c>
      <c r="D470" s="5">
        <v>2</v>
      </c>
      <c r="E470" s="8" t="s">
        <v>82</v>
      </c>
      <c r="F470" s="8"/>
      <c r="G470" s="8"/>
      <c r="H470" s="3"/>
      <c r="I470" s="31"/>
    </row>
    <row r="471" spans="1:9">
      <c r="A471" s="19"/>
      <c r="B471" s="5"/>
      <c r="C471" s="5"/>
      <c r="D471" s="5"/>
      <c r="E471" s="17" t="s">
        <v>155</v>
      </c>
      <c r="F471" s="17"/>
      <c r="G471" s="17"/>
      <c r="H471" s="3"/>
      <c r="I471" s="31"/>
    </row>
    <row r="472" spans="1:9">
      <c r="A472" s="19"/>
      <c r="B472" s="5"/>
      <c r="C472" s="5"/>
      <c r="D472" s="5"/>
      <c r="E472" s="16" t="s">
        <v>124</v>
      </c>
      <c r="F472" s="16"/>
      <c r="G472" s="16"/>
      <c r="H472" s="3"/>
      <c r="I472" s="31"/>
    </row>
    <row r="473" spans="1:9">
      <c r="A473" s="19"/>
      <c r="B473" s="5"/>
      <c r="C473" s="5"/>
      <c r="D473" s="5"/>
      <c r="E473" s="16" t="s">
        <v>125</v>
      </c>
      <c r="F473" s="16"/>
      <c r="G473" s="16"/>
      <c r="H473" s="3"/>
      <c r="I473" s="31"/>
    </row>
    <row r="474" spans="1:9">
      <c r="A474" s="19"/>
      <c r="B474" s="5"/>
      <c r="C474" s="5"/>
      <c r="D474" s="5"/>
      <c r="E474" s="16" t="s">
        <v>126</v>
      </c>
      <c r="F474" s="16"/>
      <c r="G474" s="16"/>
      <c r="H474" s="3"/>
      <c r="I474" s="31"/>
    </row>
    <row r="475" spans="1:9">
      <c r="A475" s="19"/>
      <c r="B475" s="5"/>
      <c r="C475" s="5"/>
      <c r="D475" s="5"/>
      <c r="E475" s="16" t="s">
        <v>156</v>
      </c>
      <c r="F475" s="16"/>
      <c r="G475" s="16"/>
      <c r="H475" s="3"/>
      <c r="I475" s="31"/>
    </row>
    <row r="476" spans="1:9">
      <c r="A476" s="19"/>
      <c r="B476" s="5"/>
      <c r="C476" s="5"/>
      <c r="D476" s="5"/>
      <c r="E476" s="16" t="s">
        <v>158</v>
      </c>
      <c r="F476" s="16"/>
      <c r="G476" s="16"/>
      <c r="H476" s="3"/>
      <c r="I476" s="31"/>
    </row>
    <row r="477" spans="1:9">
      <c r="A477" s="19"/>
      <c r="B477" s="5"/>
      <c r="C477" s="5"/>
      <c r="D477" s="5"/>
      <c r="E477" s="16" t="s">
        <v>159</v>
      </c>
      <c r="F477" s="16"/>
      <c r="G477" s="16"/>
      <c r="H477" s="3"/>
      <c r="I477" s="31"/>
    </row>
    <row r="478" spans="1:9">
      <c r="A478" s="19"/>
      <c r="B478" s="5"/>
      <c r="C478" s="5"/>
      <c r="D478" s="5"/>
      <c r="E478" s="16" t="s">
        <v>160</v>
      </c>
      <c r="F478" s="16"/>
      <c r="G478" s="16"/>
      <c r="H478" s="3"/>
      <c r="I478" s="31"/>
    </row>
    <row r="479" spans="1:9">
      <c r="A479" s="19"/>
      <c r="B479" s="5"/>
      <c r="C479" s="5"/>
      <c r="D479" s="5"/>
      <c r="E479" s="16" t="s">
        <v>161</v>
      </c>
      <c r="F479" s="16"/>
      <c r="G479" s="16"/>
      <c r="H479" s="3"/>
      <c r="I479" s="31"/>
    </row>
    <row r="480" spans="1:9">
      <c r="A480" s="19"/>
      <c r="B480" s="5"/>
      <c r="C480" s="5"/>
      <c r="D480" s="5"/>
      <c r="E480" s="8" t="s">
        <v>127</v>
      </c>
      <c r="F480" s="8"/>
      <c r="G480" s="8"/>
      <c r="H480" s="3"/>
      <c r="I480" s="31"/>
    </row>
    <row r="481" spans="1:9">
      <c r="A481" s="19"/>
      <c r="B481" s="5"/>
      <c r="C481" s="5"/>
      <c r="D481" s="5"/>
      <c r="E481" s="8" t="s">
        <v>128</v>
      </c>
      <c r="F481" s="8"/>
      <c r="G481" s="8"/>
      <c r="H481" s="3"/>
      <c r="I481" s="31"/>
    </row>
    <row r="482" spans="1:9">
      <c r="A482" s="19"/>
      <c r="B482" s="5"/>
      <c r="C482" s="5"/>
      <c r="D482" s="5"/>
      <c r="E482" s="8" t="s">
        <v>129</v>
      </c>
      <c r="F482" s="8"/>
      <c r="G482" s="8"/>
      <c r="H482" s="3"/>
      <c r="I482" s="31"/>
    </row>
    <row r="483" spans="1:9">
      <c r="A483" s="19"/>
      <c r="B483" s="5"/>
      <c r="C483" s="5"/>
      <c r="D483" s="5"/>
      <c r="E483" s="8" t="s">
        <v>157</v>
      </c>
      <c r="F483" s="8"/>
      <c r="G483" s="8"/>
      <c r="H483" s="3"/>
      <c r="I483" s="31"/>
    </row>
    <row r="484" spans="1:9">
      <c r="A484" s="19">
        <v>2</v>
      </c>
      <c r="B484" s="5">
        <v>2</v>
      </c>
      <c r="C484" s="5">
        <v>10</v>
      </c>
      <c r="D484" s="5">
        <v>3</v>
      </c>
      <c r="E484" s="8" t="s">
        <v>114</v>
      </c>
      <c r="F484" s="8"/>
      <c r="G484" s="8"/>
      <c r="H484" s="3"/>
      <c r="I484" s="31"/>
    </row>
    <row r="485" spans="1:9">
      <c r="A485" s="19"/>
      <c r="B485" s="5"/>
      <c r="C485" s="5"/>
      <c r="D485" s="5"/>
      <c r="E485" s="16" t="s">
        <v>162</v>
      </c>
      <c r="F485" s="16"/>
      <c r="G485" s="16"/>
      <c r="H485" s="3"/>
      <c r="I485" s="31"/>
    </row>
    <row r="486" spans="1:9">
      <c r="A486" s="19"/>
      <c r="B486" s="5"/>
      <c r="C486" s="5"/>
      <c r="D486" s="5"/>
      <c r="E486" s="16" t="s">
        <v>163</v>
      </c>
      <c r="F486" s="16"/>
      <c r="G486" s="16"/>
      <c r="H486" s="3"/>
      <c r="I486" s="31"/>
    </row>
    <row r="487" spans="1:9">
      <c r="A487" s="19"/>
      <c r="B487" s="5"/>
      <c r="C487" s="5"/>
      <c r="D487" s="5"/>
      <c r="E487" s="16" t="s">
        <v>164</v>
      </c>
      <c r="F487" s="16"/>
      <c r="G487" s="16"/>
      <c r="H487" s="3"/>
      <c r="I487" s="31"/>
    </row>
    <row r="488" spans="1:9">
      <c r="A488" s="19"/>
      <c r="B488" s="5"/>
      <c r="C488" s="5"/>
      <c r="D488" s="5"/>
      <c r="E488" s="16" t="s">
        <v>165</v>
      </c>
      <c r="F488" s="16"/>
      <c r="G488" s="16"/>
      <c r="H488" s="3"/>
      <c r="I488" s="31"/>
    </row>
    <row r="489" spans="1:9">
      <c r="A489" s="19"/>
      <c r="B489" s="5"/>
      <c r="C489" s="5"/>
      <c r="D489" s="5"/>
      <c r="E489" s="16" t="s">
        <v>44</v>
      </c>
      <c r="F489" s="16"/>
      <c r="G489" s="16"/>
      <c r="H489" s="3"/>
      <c r="I489" s="31"/>
    </row>
    <row r="490" spans="1:9">
      <c r="A490" s="19"/>
      <c r="B490" s="5"/>
      <c r="C490" s="5"/>
      <c r="D490" s="5"/>
      <c r="E490" s="8"/>
      <c r="F490" s="8"/>
      <c r="G490" s="8"/>
      <c r="H490" s="3"/>
      <c r="I490" s="31"/>
    </row>
    <row r="491" spans="1:9">
      <c r="A491" s="19">
        <v>2</v>
      </c>
      <c r="B491" s="5">
        <v>2</v>
      </c>
      <c r="C491" s="5">
        <v>11</v>
      </c>
      <c r="D491" s="5"/>
      <c r="E491" s="14" t="s">
        <v>185</v>
      </c>
      <c r="F491" s="14"/>
      <c r="G491" s="14"/>
      <c r="H491" s="3"/>
      <c r="I491" s="31"/>
    </row>
    <row r="492" spans="1:9">
      <c r="A492" s="19">
        <v>2</v>
      </c>
      <c r="B492" s="5">
        <v>2</v>
      </c>
      <c r="C492" s="5">
        <v>11</v>
      </c>
      <c r="D492" s="5">
        <v>2</v>
      </c>
      <c r="E492" s="8" t="s">
        <v>82</v>
      </c>
      <c r="F492" s="8"/>
      <c r="G492" s="8"/>
      <c r="H492" s="3"/>
      <c r="I492" s="31"/>
    </row>
    <row r="493" spans="1:9">
      <c r="A493" s="19"/>
      <c r="B493" s="5"/>
      <c r="C493" s="5"/>
      <c r="D493" s="5"/>
      <c r="E493" s="17" t="s">
        <v>155</v>
      </c>
      <c r="F493" s="17"/>
      <c r="G493" s="17"/>
      <c r="H493" s="3"/>
      <c r="I493" s="31"/>
    </row>
    <row r="494" spans="1:9">
      <c r="A494" s="19"/>
      <c r="B494" s="5"/>
      <c r="C494" s="5"/>
      <c r="D494" s="5"/>
      <c r="E494" s="16" t="s">
        <v>124</v>
      </c>
      <c r="F494" s="16"/>
      <c r="G494" s="16"/>
      <c r="H494" s="3"/>
      <c r="I494" s="31"/>
    </row>
    <row r="495" spans="1:9">
      <c r="A495" s="19"/>
      <c r="B495" s="5"/>
      <c r="C495" s="5"/>
      <c r="D495" s="5"/>
      <c r="E495" s="16" t="s">
        <v>125</v>
      </c>
      <c r="F495" s="16"/>
      <c r="G495" s="16"/>
      <c r="H495" s="3"/>
      <c r="I495" s="31"/>
    </row>
    <row r="496" spans="1:9">
      <c r="A496" s="19"/>
      <c r="B496" s="5"/>
      <c r="C496" s="5"/>
      <c r="D496" s="5"/>
      <c r="E496" s="16" t="s">
        <v>126</v>
      </c>
      <c r="F496" s="16"/>
      <c r="G496" s="16"/>
      <c r="H496" s="3"/>
      <c r="I496" s="31"/>
    </row>
    <row r="497" spans="1:9">
      <c r="A497" s="19"/>
      <c r="B497" s="5"/>
      <c r="C497" s="5"/>
      <c r="D497" s="5"/>
      <c r="E497" s="16" t="s">
        <v>156</v>
      </c>
      <c r="F497" s="16"/>
      <c r="G497" s="16"/>
      <c r="H497" s="3"/>
      <c r="I497" s="31"/>
    </row>
    <row r="498" spans="1:9">
      <c r="A498" s="19"/>
      <c r="B498" s="5"/>
      <c r="C498" s="5"/>
      <c r="D498" s="5"/>
      <c r="E498" s="16" t="s">
        <v>158</v>
      </c>
      <c r="F498" s="16"/>
      <c r="G498" s="16"/>
      <c r="H498" s="3"/>
      <c r="I498" s="31"/>
    </row>
    <row r="499" spans="1:9">
      <c r="A499" s="19"/>
      <c r="B499" s="5"/>
      <c r="C499" s="5"/>
      <c r="D499" s="5"/>
      <c r="E499" s="16" t="s">
        <v>159</v>
      </c>
      <c r="F499" s="16"/>
      <c r="G499" s="16"/>
      <c r="H499" s="3"/>
      <c r="I499" s="31"/>
    </row>
    <row r="500" spans="1:9">
      <c r="A500" s="19"/>
      <c r="B500" s="5"/>
      <c r="C500" s="5"/>
      <c r="D500" s="5"/>
      <c r="E500" s="16" t="s">
        <v>160</v>
      </c>
      <c r="F500" s="16"/>
      <c r="G500" s="16"/>
      <c r="H500" s="3"/>
      <c r="I500" s="31"/>
    </row>
    <row r="501" spans="1:9">
      <c r="A501" s="19"/>
      <c r="B501" s="5"/>
      <c r="C501" s="5"/>
      <c r="D501" s="5"/>
      <c r="E501" s="16" t="s">
        <v>161</v>
      </c>
      <c r="F501" s="16"/>
      <c r="G501" s="16"/>
      <c r="H501" s="3"/>
      <c r="I501" s="31"/>
    </row>
    <row r="502" spans="1:9">
      <c r="A502" s="19"/>
      <c r="B502" s="5"/>
      <c r="C502" s="5"/>
      <c r="D502" s="5"/>
      <c r="E502" s="8" t="s">
        <v>127</v>
      </c>
      <c r="F502" s="8"/>
      <c r="G502" s="8"/>
      <c r="H502" s="3"/>
      <c r="I502" s="31"/>
    </row>
    <row r="503" spans="1:9">
      <c r="A503" s="19"/>
      <c r="B503" s="5"/>
      <c r="C503" s="5"/>
      <c r="D503" s="5"/>
      <c r="E503" s="8" t="s">
        <v>128</v>
      </c>
      <c r="F503" s="8"/>
      <c r="G503" s="8"/>
      <c r="H503" s="3"/>
      <c r="I503" s="31"/>
    </row>
    <row r="504" spans="1:9">
      <c r="A504" s="19"/>
      <c r="B504" s="5"/>
      <c r="C504" s="5"/>
      <c r="D504" s="5"/>
      <c r="E504" s="8" t="s">
        <v>129</v>
      </c>
      <c r="F504" s="8"/>
      <c r="G504" s="8"/>
      <c r="H504" s="3"/>
      <c r="I504" s="31"/>
    </row>
    <row r="505" spans="1:9">
      <c r="A505" s="19"/>
      <c r="B505" s="5"/>
      <c r="C505" s="5"/>
      <c r="D505" s="5"/>
      <c r="E505" s="8" t="s">
        <v>157</v>
      </c>
      <c r="F505" s="8"/>
      <c r="G505" s="8"/>
      <c r="H505" s="3"/>
      <c r="I505" s="31"/>
    </row>
    <row r="506" spans="1:9">
      <c r="A506" s="19">
        <v>2</v>
      </c>
      <c r="B506" s="5">
        <v>2</v>
      </c>
      <c r="C506" s="5">
        <v>11</v>
      </c>
      <c r="D506" s="5">
        <v>3</v>
      </c>
      <c r="E506" s="8" t="s">
        <v>114</v>
      </c>
      <c r="F506" s="8"/>
      <c r="G506" s="8"/>
      <c r="H506" s="3"/>
      <c r="I506" s="31"/>
    </row>
    <row r="507" spans="1:9">
      <c r="A507" s="19"/>
      <c r="B507" s="5"/>
      <c r="C507" s="5"/>
      <c r="D507" s="5"/>
      <c r="E507" s="16" t="s">
        <v>162</v>
      </c>
      <c r="F507" s="16"/>
      <c r="G507" s="16"/>
      <c r="H507" s="3"/>
      <c r="I507" s="31"/>
    </row>
    <row r="508" spans="1:9">
      <c r="A508" s="19"/>
      <c r="B508" s="5"/>
      <c r="C508" s="5"/>
      <c r="D508" s="5"/>
      <c r="E508" s="16" t="s">
        <v>163</v>
      </c>
      <c r="F508" s="16"/>
      <c r="G508" s="16"/>
      <c r="H508" s="3"/>
      <c r="I508" s="31"/>
    </row>
    <row r="509" spans="1:9">
      <c r="A509" s="19"/>
      <c r="B509" s="5"/>
      <c r="C509" s="5"/>
      <c r="D509" s="5"/>
      <c r="E509" s="16" t="s">
        <v>164</v>
      </c>
      <c r="F509" s="16"/>
      <c r="G509" s="16"/>
      <c r="H509" s="3"/>
      <c r="I509" s="31"/>
    </row>
    <row r="510" spans="1:9">
      <c r="A510" s="19"/>
      <c r="B510" s="5"/>
      <c r="C510" s="5"/>
      <c r="D510" s="5"/>
      <c r="E510" s="16" t="s">
        <v>165</v>
      </c>
      <c r="F510" s="16"/>
      <c r="G510" s="16"/>
      <c r="H510" s="3"/>
      <c r="I510" s="31"/>
    </row>
    <row r="511" spans="1:9">
      <c r="A511" s="19"/>
      <c r="B511" s="5"/>
      <c r="C511" s="5"/>
      <c r="D511" s="5"/>
      <c r="E511" s="16" t="s">
        <v>44</v>
      </c>
      <c r="F511" s="16"/>
      <c r="G511" s="16"/>
      <c r="H511" s="3"/>
      <c r="I511" s="31"/>
    </row>
    <row r="512" spans="1:9">
      <c r="A512" s="19"/>
      <c r="B512" s="5"/>
      <c r="C512" s="5"/>
      <c r="D512" s="5"/>
      <c r="E512" s="8"/>
      <c r="F512" s="8"/>
      <c r="G512" s="8"/>
      <c r="H512" s="3"/>
      <c r="I512" s="31"/>
    </row>
    <row r="513" spans="1:9">
      <c r="A513" s="19">
        <v>2</v>
      </c>
      <c r="B513" s="5">
        <v>2</v>
      </c>
      <c r="C513" s="5">
        <v>12</v>
      </c>
      <c r="D513" s="5"/>
      <c r="E513" s="14" t="s">
        <v>186</v>
      </c>
      <c r="F513" s="14"/>
      <c r="G513" s="14"/>
      <c r="H513" s="3"/>
      <c r="I513" s="31"/>
    </row>
    <row r="514" spans="1:9">
      <c r="A514" s="19">
        <v>2</v>
      </c>
      <c r="B514" s="5">
        <v>2</v>
      </c>
      <c r="C514" s="5">
        <v>12</v>
      </c>
      <c r="D514" s="5">
        <v>2</v>
      </c>
      <c r="E514" s="8" t="s">
        <v>82</v>
      </c>
      <c r="F514" s="8"/>
      <c r="G514" s="8"/>
      <c r="H514" s="3"/>
      <c r="I514" s="31"/>
    </row>
    <row r="515" spans="1:9">
      <c r="A515" s="19"/>
      <c r="B515" s="5"/>
      <c r="C515" s="5"/>
      <c r="D515" s="5"/>
      <c r="E515" s="17" t="s">
        <v>155</v>
      </c>
      <c r="F515" s="17"/>
      <c r="G515" s="17"/>
      <c r="H515" s="3"/>
      <c r="I515" s="31"/>
    </row>
    <row r="516" spans="1:9">
      <c r="A516" s="19"/>
      <c r="B516" s="5"/>
      <c r="C516" s="5"/>
      <c r="D516" s="5"/>
      <c r="E516" s="16" t="s">
        <v>124</v>
      </c>
      <c r="F516" s="16"/>
      <c r="G516" s="16"/>
      <c r="H516" s="3"/>
      <c r="I516" s="31"/>
    </row>
    <row r="517" spans="1:9">
      <c r="A517" s="19"/>
      <c r="B517" s="5"/>
      <c r="C517" s="5"/>
      <c r="D517" s="5"/>
      <c r="E517" s="16" t="s">
        <v>125</v>
      </c>
      <c r="F517" s="16"/>
      <c r="G517" s="16"/>
      <c r="H517" s="3"/>
      <c r="I517" s="31"/>
    </row>
    <row r="518" spans="1:9">
      <c r="A518" s="19"/>
      <c r="B518" s="5"/>
      <c r="C518" s="5"/>
      <c r="D518" s="5"/>
      <c r="E518" s="16" t="s">
        <v>126</v>
      </c>
      <c r="F518" s="16"/>
      <c r="G518" s="16"/>
      <c r="H518" s="3"/>
      <c r="I518" s="31"/>
    </row>
    <row r="519" spans="1:9">
      <c r="A519" s="19"/>
      <c r="B519" s="5"/>
      <c r="C519" s="5"/>
      <c r="D519" s="5"/>
      <c r="E519" s="16" t="s">
        <v>156</v>
      </c>
      <c r="F519" s="16"/>
      <c r="G519" s="16"/>
      <c r="H519" s="3"/>
      <c r="I519" s="31"/>
    </row>
    <row r="520" spans="1:9">
      <c r="A520" s="19"/>
      <c r="B520" s="5"/>
      <c r="C520" s="5"/>
      <c r="D520" s="5"/>
      <c r="E520" s="16" t="s">
        <v>158</v>
      </c>
      <c r="F520" s="16"/>
      <c r="G520" s="16"/>
      <c r="H520" s="3"/>
      <c r="I520" s="31"/>
    </row>
    <row r="521" spans="1:9">
      <c r="A521" s="19"/>
      <c r="B521" s="5"/>
      <c r="C521" s="5"/>
      <c r="D521" s="5"/>
      <c r="E521" s="16" t="s">
        <v>159</v>
      </c>
      <c r="F521" s="16"/>
      <c r="G521" s="16"/>
      <c r="H521" s="3"/>
      <c r="I521" s="31"/>
    </row>
    <row r="522" spans="1:9">
      <c r="A522" s="19"/>
      <c r="B522" s="5"/>
      <c r="C522" s="5"/>
      <c r="D522" s="5"/>
      <c r="E522" s="16" t="s">
        <v>160</v>
      </c>
      <c r="F522" s="16"/>
      <c r="G522" s="16"/>
      <c r="H522" s="3"/>
      <c r="I522" s="31"/>
    </row>
    <row r="523" spans="1:9">
      <c r="A523" s="19"/>
      <c r="B523" s="5"/>
      <c r="C523" s="5"/>
      <c r="D523" s="5"/>
      <c r="E523" s="16" t="s">
        <v>161</v>
      </c>
      <c r="F523" s="16"/>
      <c r="G523" s="16"/>
      <c r="H523" s="3"/>
      <c r="I523" s="31"/>
    </row>
    <row r="524" spans="1:9">
      <c r="A524" s="19"/>
      <c r="B524" s="5"/>
      <c r="C524" s="5"/>
      <c r="D524" s="5"/>
      <c r="E524" s="8" t="s">
        <v>127</v>
      </c>
      <c r="F524" s="8"/>
      <c r="G524" s="8"/>
      <c r="H524" s="3"/>
      <c r="I524" s="31"/>
    </row>
    <row r="525" spans="1:9">
      <c r="A525" s="19"/>
      <c r="B525" s="5"/>
      <c r="C525" s="5"/>
      <c r="D525" s="5"/>
      <c r="E525" s="8" t="s">
        <v>128</v>
      </c>
      <c r="F525" s="8"/>
      <c r="G525" s="8"/>
      <c r="H525" s="3"/>
      <c r="I525" s="31"/>
    </row>
    <row r="526" spans="1:9">
      <c r="A526" s="19"/>
      <c r="B526" s="5"/>
      <c r="C526" s="5"/>
      <c r="D526" s="5"/>
      <c r="E526" s="8" t="s">
        <v>129</v>
      </c>
      <c r="F526" s="8"/>
      <c r="G526" s="8"/>
      <c r="H526" s="3"/>
      <c r="I526" s="31"/>
    </row>
    <row r="527" spans="1:9">
      <c r="A527" s="19"/>
      <c r="B527" s="5"/>
      <c r="C527" s="5"/>
      <c r="D527" s="5"/>
      <c r="E527" s="8" t="s">
        <v>157</v>
      </c>
      <c r="F527" s="8"/>
      <c r="G527" s="8"/>
      <c r="H527" s="3"/>
      <c r="I527" s="31"/>
    </row>
    <row r="528" spans="1:9">
      <c r="A528" s="19">
        <v>2</v>
      </c>
      <c r="B528" s="5">
        <v>2</v>
      </c>
      <c r="C528" s="5">
        <v>12</v>
      </c>
      <c r="D528" s="5">
        <v>3</v>
      </c>
      <c r="E528" s="8" t="s">
        <v>114</v>
      </c>
      <c r="F528" s="8"/>
      <c r="G528" s="8"/>
      <c r="H528" s="3"/>
      <c r="I528" s="31"/>
    </row>
    <row r="529" spans="1:9">
      <c r="A529" s="19"/>
      <c r="B529" s="5"/>
      <c r="C529" s="5"/>
      <c r="D529" s="5"/>
      <c r="E529" s="16" t="s">
        <v>162</v>
      </c>
      <c r="F529" s="16"/>
      <c r="G529" s="16"/>
      <c r="H529" s="3"/>
      <c r="I529" s="31"/>
    </row>
    <row r="530" spans="1:9">
      <c r="A530" s="19"/>
      <c r="B530" s="5"/>
      <c r="C530" s="5"/>
      <c r="D530" s="5"/>
      <c r="E530" s="16" t="s">
        <v>163</v>
      </c>
      <c r="F530" s="16"/>
      <c r="G530" s="16"/>
      <c r="H530" s="3"/>
      <c r="I530" s="31"/>
    </row>
    <row r="531" spans="1:9">
      <c r="A531" s="19"/>
      <c r="B531" s="5"/>
      <c r="C531" s="5"/>
      <c r="D531" s="5"/>
      <c r="E531" s="16" t="s">
        <v>164</v>
      </c>
      <c r="F531" s="16"/>
      <c r="G531" s="16"/>
      <c r="H531" s="3"/>
      <c r="I531" s="31"/>
    </row>
    <row r="532" spans="1:9">
      <c r="A532" s="19"/>
      <c r="B532" s="5"/>
      <c r="C532" s="5"/>
      <c r="D532" s="5"/>
      <c r="E532" s="16" t="s">
        <v>165</v>
      </c>
      <c r="F532" s="16"/>
      <c r="G532" s="16"/>
      <c r="H532" s="3"/>
      <c r="I532" s="31"/>
    </row>
    <row r="533" spans="1:9">
      <c r="A533" s="19"/>
      <c r="B533" s="5"/>
      <c r="C533" s="5"/>
      <c r="D533" s="5"/>
      <c r="E533" s="16" t="s">
        <v>44</v>
      </c>
      <c r="F533" s="16"/>
      <c r="G533" s="16"/>
      <c r="H533" s="3"/>
      <c r="I533" s="31"/>
    </row>
    <row r="534" spans="1:9">
      <c r="A534" s="19"/>
      <c r="B534" s="5"/>
      <c r="C534" s="5"/>
      <c r="D534" s="5"/>
      <c r="E534" s="8"/>
      <c r="F534" s="8"/>
      <c r="G534" s="8"/>
      <c r="H534" s="3"/>
      <c r="I534" s="31"/>
    </row>
    <row r="535" spans="1:9">
      <c r="A535" s="19">
        <v>2</v>
      </c>
      <c r="B535" s="5">
        <v>2</v>
      </c>
      <c r="C535" s="5">
        <v>13</v>
      </c>
      <c r="D535" s="5"/>
      <c r="E535" s="14" t="s">
        <v>187</v>
      </c>
      <c r="F535" s="14"/>
      <c r="G535" s="14"/>
      <c r="H535" s="3"/>
      <c r="I535" s="31"/>
    </row>
    <row r="536" spans="1:9">
      <c r="A536" s="19">
        <v>2</v>
      </c>
      <c r="B536" s="5">
        <v>2</v>
      </c>
      <c r="C536" s="5">
        <v>13</v>
      </c>
      <c r="D536" s="5">
        <v>2</v>
      </c>
      <c r="E536" s="8" t="s">
        <v>82</v>
      </c>
      <c r="F536" s="8"/>
      <c r="G536" s="8"/>
      <c r="H536" s="3"/>
      <c r="I536" s="31"/>
    </row>
    <row r="537" spans="1:9">
      <c r="A537" s="19"/>
      <c r="B537" s="5"/>
      <c r="C537" s="5"/>
      <c r="D537" s="5"/>
      <c r="E537" s="17" t="s">
        <v>155</v>
      </c>
      <c r="F537" s="17"/>
      <c r="G537" s="17"/>
      <c r="H537" s="3"/>
      <c r="I537" s="31"/>
    </row>
    <row r="538" spans="1:9">
      <c r="A538" s="19"/>
      <c r="B538" s="5"/>
      <c r="C538" s="5"/>
      <c r="D538" s="5"/>
      <c r="E538" s="16" t="s">
        <v>124</v>
      </c>
      <c r="F538" s="16"/>
      <c r="G538" s="16"/>
      <c r="H538" s="3"/>
      <c r="I538" s="31"/>
    </row>
    <row r="539" spans="1:9">
      <c r="A539" s="19"/>
      <c r="B539" s="5"/>
      <c r="C539" s="5"/>
      <c r="D539" s="5"/>
      <c r="E539" s="16" t="s">
        <v>125</v>
      </c>
      <c r="F539" s="16"/>
      <c r="G539" s="16"/>
      <c r="H539" s="3"/>
      <c r="I539" s="31"/>
    </row>
    <row r="540" spans="1:9">
      <c r="A540" s="19"/>
      <c r="B540" s="5"/>
      <c r="C540" s="5"/>
      <c r="D540" s="5"/>
      <c r="E540" s="16" t="s">
        <v>126</v>
      </c>
      <c r="F540" s="16"/>
      <c r="G540" s="16"/>
      <c r="H540" s="3"/>
      <c r="I540" s="31"/>
    </row>
    <row r="541" spans="1:9">
      <c r="A541" s="19"/>
      <c r="B541" s="5"/>
      <c r="C541" s="5"/>
      <c r="D541" s="5"/>
      <c r="E541" s="16" t="s">
        <v>156</v>
      </c>
      <c r="F541" s="16"/>
      <c r="G541" s="16"/>
      <c r="H541" s="3"/>
      <c r="I541" s="31"/>
    </row>
    <row r="542" spans="1:9">
      <c r="A542" s="19"/>
      <c r="B542" s="5"/>
      <c r="C542" s="5"/>
      <c r="D542" s="5"/>
      <c r="E542" s="16" t="s">
        <v>158</v>
      </c>
      <c r="F542" s="16"/>
      <c r="G542" s="16"/>
      <c r="H542" s="3"/>
      <c r="I542" s="31"/>
    </row>
    <row r="543" spans="1:9">
      <c r="A543" s="19"/>
      <c r="B543" s="5"/>
      <c r="C543" s="5"/>
      <c r="D543" s="5"/>
      <c r="E543" s="16" t="s">
        <v>159</v>
      </c>
      <c r="F543" s="16"/>
      <c r="G543" s="16"/>
      <c r="H543" s="3"/>
      <c r="I543" s="31"/>
    </row>
    <row r="544" spans="1:9">
      <c r="A544" s="19"/>
      <c r="B544" s="5"/>
      <c r="C544" s="5"/>
      <c r="D544" s="5"/>
      <c r="E544" s="16" t="s">
        <v>160</v>
      </c>
      <c r="F544" s="16"/>
      <c r="G544" s="16"/>
      <c r="H544" s="3"/>
      <c r="I544" s="31"/>
    </row>
    <row r="545" spans="1:9">
      <c r="A545" s="19"/>
      <c r="B545" s="5"/>
      <c r="C545" s="5"/>
      <c r="D545" s="5"/>
      <c r="E545" s="16" t="s">
        <v>161</v>
      </c>
      <c r="F545" s="16"/>
      <c r="G545" s="16"/>
      <c r="H545" s="3"/>
      <c r="I545" s="31"/>
    </row>
    <row r="546" spans="1:9">
      <c r="A546" s="19"/>
      <c r="B546" s="5"/>
      <c r="C546" s="5"/>
      <c r="D546" s="5"/>
      <c r="E546" s="8" t="s">
        <v>127</v>
      </c>
      <c r="F546" s="8"/>
      <c r="G546" s="8"/>
      <c r="H546" s="3"/>
      <c r="I546" s="31"/>
    </row>
    <row r="547" spans="1:9">
      <c r="A547" s="19"/>
      <c r="B547" s="5"/>
      <c r="C547" s="5"/>
      <c r="D547" s="5"/>
      <c r="E547" s="8" t="s">
        <v>128</v>
      </c>
      <c r="F547" s="8"/>
      <c r="G547" s="8"/>
      <c r="H547" s="3"/>
      <c r="I547" s="31"/>
    </row>
    <row r="548" spans="1:9">
      <c r="A548" s="19"/>
      <c r="B548" s="5"/>
      <c r="C548" s="5"/>
      <c r="D548" s="5"/>
      <c r="E548" s="8" t="s">
        <v>129</v>
      </c>
      <c r="F548" s="8"/>
      <c r="G548" s="8"/>
      <c r="H548" s="3"/>
      <c r="I548" s="31"/>
    </row>
    <row r="549" spans="1:9">
      <c r="A549" s="19"/>
      <c r="B549" s="5"/>
      <c r="C549" s="5"/>
      <c r="D549" s="5"/>
      <c r="E549" s="8" t="s">
        <v>157</v>
      </c>
      <c r="F549" s="8"/>
      <c r="G549" s="8"/>
      <c r="H549" s="3"/>
      <c r="I549" s="31"/>
    </row>
    <row r="550" spans="1:9">
      <c r="A550" s="19">
        <v>2</v>
      </c>
      <c r="B550" s="5">
        <v>2</v>
      </c>
      <c r="C550" s="5">
        <v>13</v>
      </c>
      <c r="D550" s="5">
        <v>3</v>
      </c>
      <c r="E550" s="8" t="s">
        <v>114</v>
      </c>
      <c r="F550" s="8"/>
      <c r="G550" s="8"/>
      <c r="H550" s="3"/>
      <c r="I550" s="31"/>
    </row>
    <row r="551" spans="1:9">
      <c r="A551" s="19"/>
      <c r="B551" s="5"/>
      <c r="C551" s="5"/>
      <c r="D551" s="5"/>
      <c r="E551" s="16" t="s">
        <v>162</v>
      </c>
      <c r="F551" s="16"/>
      <c r="G551" s="16"/>
      <c r="H551" s="3"/>
      <c r="I551" s="31"/>
    </row>
    <row r="552" spans="1:9">
      <c r="A552" s="19"/>
      <c r="B552" s="5"/>
      <c r="C552" s="5"/>
      <c r="D552" s="5"/>
      <c r="E552" s="16" t="s">
        <v>163</v>
      </c>
      <c r="F552" s="16"/>
      <c r="G552" s="16"/>
      <c r="H552" s="3"/>
      <c r="I552" s="31"/>
    </row>
    <row r="553" spans="1:9">
      <c r="A553" s="19"/>
      <c r="B553" s="5"/>
      <c r="C553" s="5"/>
      <c r="D553" s="5"/>
      <c r="E553" s="16" t="s">
        <v>164</v>
      </c>
      <c r="F553" s="16"/>
      <c r="G553" s="16"/>
      <c r="H553" s="3"/>
      <c r="I553" s="31"/>
    </row>
    <row r="554" spans="1:9">
      <c r="A554" s="19"/>
      <c r="B554" s="5"/>
      <c r="C554" s="5"/>
      <c r="D554" s="5"/>
      <c r="E554" s="16" t="s">
        <v>165</v>
      </c>
      <c r="F554" s="16"/>
      <c r="G554" s="16"/>
      <c r="H554" s="3"/>
      <c r="I554" s="31"/>
    </row>
    <row r="555" spans="1:9">
      <c r="A555" s="19"/>
      <c r="B555" s="5"/>
      <c r="C555" s="5"/>
      <c r="D555" s="5"/>
      <c r="E555" s="16" t="s">
        <v>44</v>
      </c>
      <c r="F555" s="16"/>
      <c r="G555" s="16"/>
      <c r="H555" s="3"/>
      <c r="I555" s="31"/>
    </row>
    <row r="556" spans="1:9">
      <c r="A556" s="19"/>
      <c r="B556" s="5"/>
      <c r="C556" s="5"/>
      <c r="D556" s="5"/>
      <c r="E556" s="8"/>
      <c r="F556" s="8"/>
      <c r="G556" s="8"/>
      <c r="H556" s="3"/>
      <c r="I556" s="31"/>
    </row>
    <row r="557" spans="1:9">
      <c r="A557" s="19">
        <v>2</v>
      </c>
      <c r="B557" s="5">
        <v>2</v>
      </c>
      <c r="C557" s="5">
        <v>14</v>
      </c>
      <c r="D557" s="5"/>
      <c r="E557" s="14" t="s">
        <v>188</v>
      </c>
      <c r="F557" s="14"/>
      <c r="G557" s="14"/>
      <c r="H557" s="3"/>
      <c r="I557" s="31"/>
    </row>
    <row r="558" spans="1:9">
      <c r="A558" s="19">
        <v>2</v>
      </c>
      <c r="B558" s="5">
        <v>2</v>
      </c>
      <c r="C558" s="5">
        <v>14</v>
      </c>
      <c r="D558" s="5">
        <v>2</v>
      </c>
      <c r="E558" s="8" t="s">
        <v>82</v>
      </c>
      <c r="F558" s="8"/>
      <c r="G558" s="8"/>
      <c r="H558" s="3"/>
      <c r="I558" s="31"/>
    </row>
    <row r="559" spans="1:9">
      <c r="A559" s="19"/>
      <c r="B559" s="5"/>
      <c r="C559" s="5"/>
      <c r="D559" s="5"/>
      <c r="E559" s="17" t="s">
        <v>155</v>
      </c>
      <c r="F559" s="17"/>
      <c r="G559" s="17"/>
      <c r="H559" s="3"/>
      <c r="I559" s="31"/>
    </row>
    <row r="560" spans="1:9">
      <c r="A560" s="19"/>
      <c r="B560" s="5"/>
      <c r="C560" s="5"/>
      <c r="D560" s="5"/>
      <c r="E560" s="16" t="s">
        <v>124</v>
      </c>
      <c r="F560" s="16"/>
      <c r="G560" s="16"/>
      <c r="H560" s="3"/>
      <c r="I560" s="31"/>
    </row>
    <row r="561" spans="1:9">
      <c r="A561" s="19"/>
      <c r="B561" s="5"/>
      <c r="C561" s="5"/>
      <c r="D561" s="5"/>
      <c r="E561" s="16" t="s">
        <v>125</v>
      </c>
      <c r="F561" s="16"/>
      <c r="G561" s="16"/>
      <c r="H561" s="3"/>
      <c r="I561" s="31"/>
    </row>
    <row r="562" spans="1:9">
      <c r="A562" s="19"/>
      <c r="B562" s="5"/>
      <c r="C562" s="5"/>
      <c r="D562" s="5"/>
      <c r="E562" s="16" t="s">
        <v>126</v>
      </c>
      <c r="F562" s="16"/>
      <c r="G562" s="16"/>
      <c r="H562" s="3"/>
      <c r="I562" s="31"/>
    </row>
    <row r="563" spans="1:9">
      <c r="A563" s="19"/>
      <c r="B563" s="5"/>
      <c r="C563" s="5"/>
      <c r="D563" s="5"/>
      <c r="E563" s="16" t="s">
        <v>156</v>
      </c>
      <c r="F563" s="16"/>
      <c r="G563" s="16"/>
      <c r="H563" s="3"/>
      <c r="I563" s="31"/>
    </row>
    <row r="564" spans="1:9">
      <c r="A564" s="19"/>
      <c r="B564" s="5"/>
      <c r="C564" s="5"/>
      <c r="D564" s="5"/>
      <c r="E564" s="16" t="s">
        <v>158</v>
      </c>
      <c r="F564" s="16"/>
      <c r="G564" s="16"/>
      <c r="H564" s="3"/>
      <c r="I564" s="31"/>
    </row>
    <row r="565" spans="1:9">
      <c r="A565" s="19"/>
      <c r="B565" s="5"/>
      <c r="C565" s="5"/>
      <c r="D565" s="5"/>
      <c r="E565" s="16" t="s">
        <v>159</v>
      </c>
      <c r="F565" s="16"/>
      <c r="G565" s="16"/>
      <c r="H565" s="3"/>
      <c r="I565" s="31"/>
    </row>
    <row r="566" spans="1:9">
      <c r="A566" s="19"/>
      <c r="B566" s="5"/>
      <c r="C566" s="5"/>
      <c r="D566" s="5"/>
      <c r="E566" s="16" t="s">
        <v>160</v>
      </c>
      <c r="F566" s="16"/>
      <c r="G566" s="16"/>
      <c r="H566" s="3"/>
      <c r="I566" s="31"/>
    </row>
    <row r="567" spans="1:9">
      <c r="A567" s="19"/>
      <c r="B567" s="5"/>
      <c r="C567" s="5"/>
      <c r="D567" s="5"/>
      <c r="E567" s="16" t="s">
        <v>161</v>
      </c>
      <c r="F567" s="16"/>
      <c r="G567" s="16"/>
      <c r="H567" s="3"/>
      <c r="I567" s="31"/>
    </row>
    <row r="568" spans="1:9">
      <c r="A568" s="19"/>
      <c r="B568" s="5"/>
      <c r="C568" s="5"/>
      <c r="D568" s="5"/>
      <c r="E568" s="8" t="s">
        <v>127</v>
      </c>
      <c r="F568" s="8"/>
      <c r="G568" s="8"/>
      <c r="H568" s="3"/>
      <c r="I568" s="31"/>
    </row>
    <row r="569" spans="1:9">
      <c r="A569" s="19"/>
      <c r="B569" s="5"/>
      <c r="C569" s="5"/>
      <c r="D569" s="5"/>
      <c r="E569" s="8" t="s">
        <v>128</v>
      </c>
      <c r="F569" s="8"/>
      <c r="G569" s="8"/>
      <c r="H569" s="3"/>
      <c r="I569" s="31"/>
    </row>
    <row r="570" spans="1:9">
      <c r="A570" s="19"/>
      <c r="B570" s="5"/>
      <c r="C570" s="5"/>
      <c r="D570" s="5"/>
      <c r="E570" s="8" t="s">
        <v>129</v>
      </c>
      <c r="F570" s="8"/>
      <c r="G570" s="8"/>
      <c r="H570" s="3"/>
      <c r="I570" s="31"/>
    </row>
    <row r="571" spans="1:9">
      <c r="A571" s="19"/>
      <c r="B571" s="5"/>
      <c r="C571" s="5"/>
      <c r="D571" s="5"/>
      <c r="E571" s="8" t="s">
        <v>157</v>
      </c>
      <c r="F571" s="8"/>
      <c r="G571" s="8"/>
      <c r="H571" s="3"/>
      <c r="I571" s="31"/>
    </row>
    <row r="572" spans="1:9">
      <c r="A572" s="19">
        <v>2</v>
      </c>
      <c r="B572" s="5">
        <v>2</v>
      </c>
      <c r="C572" s="5">
        <v>14</v>
      </c>
      <c r="D572" s="5">
        <v>3</v>
      </c>
      <c r="E572" s="8" t="s">
        <v>114</v>
      </c>
      <c r="F572" s="8"/>
      <c r="G572" s="8"/>
      <c r="H572" s="3"/>
      <c r="I572" s="31"/>
    </row>
    <row r="573" spans="1:9">
      <c r="A573" s="19"/>
      <c r="B573" s="5"/>
      <c r="C573" s="5"/>
      <c r="D573" s="5"/>
      <c r="E573" s="16" t="s">
        <v>162</v>
      </c>
      <c r="F573" s="16"/>
      <c r="G573" s="16"/>
      <c r="H573" s="3"/>
      <c r="I573" s="31"/>
    </row>
    <row r="574" spans="1:9">
      <c r="A574" s="19"/>
      <c r="B574" s="5"/>
      <c r="C574" s="5"/>
      <c r="D574" s="5"/>
      <c r="E574" s="16" t="s">
        <v>163</v>
      </c>
      <c r="F574" s="16"/>
      <c r="G574" s="16"/>
      <c r="H574" s="3"/>
      <c r="I574" s="31"/>
    </row>
    <row r="575" spans="1:9">
      <c r="A575" s="19"/>
      <c r="B575" s="5"/>
      <c r="C575" s="5"/>
      <c r="D575" s="5"/>
      <c r="E575" s="16" t="s">
        <v>164</v>
      </c>
      <c r="F575" s="16"/>
      <c r="G575" s="16"/>
      <c r="H575" s="3"/>
      <c r="I575" s="31"/>
    </row>
    <row r="576" spans="1:9">
      <c r="A576" s="19"/>
      <c r="B576" s="5"/>
      <c r="C576" s="5"/>
      <c r="D576" s="5"/>
      <c r="E576" s="16" t="s">
        <v>165</v>
      </c>
      <c r="F576" s="16"/>
      <c r="G576" s="16"/>
      <c r="H576" s="3"/>
      <c r="I576" s="31"/>
    </row>
    <row r="577" spans="1:9">
      <c r="A577" s="19"/>
      <c r="B577" s="5"/>
      <c r="C577" s="5"/>
      <c r="D577" s="5"/>
      <c r="E577" s="16" t="s">
        <v>44</v>
      </c>
      <c r="F577" s="16"/>
      <c r="G577" s="16"/>
      <c r="H577" s="3"/>
      <c r="I577" s="31"/>
    </row>
    <row r="578" spans="1:9">
      <c r="A578" s="19"/>
      <c r="B578" s="5"/>
      <c r="C578" s="5"/>
      <c r="D578" s="5"/>
      <c r="E578" s="8"/>
      <c r="F578" s="8"/>
      <c r="G578" s="8"/>
      <c r="H578" s="3"/>
      <c r="I578" s="31"/>
    </row>
    <row r="579" spans="1:9" ht="19.5" customHeight="1">
      <c r="A579" s="19">
        <v>2</v>
      </c>
      <c r="B579" s="5">
        <v>2</v>
      </c>
      <c r="C579" s="5">
        <v>15</v>
      </c>
      <c r="D579" s="5"/>
      <c r="E579" s="8" t="s">
        <v>189</v>
      </c>
      <c r="F579" s="8"/>
      <c r="G579" s="8"/>
      <c r="H579" s="3"/>
      <c r="I579" s="31"/>
    </row>
    <row r="580" spans="1:9">
      <c r="A580" s="19">
        <v>2</v>
      </c>
      <c r="B580" s="5">
        <v>2</v>
      </c>
      <c r="C580" s="5">
        <v>15</v>
      </c>
      <c r="D580" s="5">
        <v>2</v>
      </c>
      <c r="E580" s="8" t="s">
        <v>82</v>
      </c>
      <c r="F580" s="8"/>
      <c r="G580" s="8"/>
      <c r="H580" s="3"/>
      <c r="I580" s="31"/>
    </row>
    <row r="581" spans="1:9">
      <c r="A581" s="19"/>
      <c r="B581" s="5"/>
      <c r="C581" s="5"/>
      <c r="D581" s="5"/>
      <c r="E581" s="17" t="s">
        <v>155</v>
      </c>
      <c r="F581" s="17"/>
      <c r="G581" s="17"/>
      <c r="H581" s="3"/>
      <c r="I581" s="31"/>
    </row>
    <row r="582" spans="1:9">
      <c r="A582" s="19"/>
      <c r="B582" s="5"/>
      <c r="C582" s="5"/>
      <c r="D582" s="5"/>
      <c r="E582" s="16" t="s">
        <v>124</v>
      </c>
      <c r="F582" s="16"/>
      <c r="G582" s="16"/>
      <c r="H582" s="3"/>
      <c r="I582" s="31"/>
    </row>
    <row r="583" spans="1:9">
      <c r="A583" s="19"/>
      <c r="B583" s="5"/>
      <c r="C583" s="5"/>
      <c r="D583" s="5"/>
      <c r="E583" s="16" t="s">
        <v>125</v>
      </c>
      <c r="F583" s="16"/>
      <c r="G583" s="16"/>
      <c r="H583" s="3"/>
      <c r="I583" s="31"/>
    </row>
    <row r="584" spans="1:9">
      <c r="A584" s="19"/>
      <c r="B584" s="5"/>
      <c r="C584" s="5"/>
      <c r="D584" s="5"/>
      <c r="E584" s="16" t="s">
        <v>126</v>
      </c>
      <c r="F584" s="16"/>
      <c r="G584" s="16"/>
      <c r="H584" s="3"/>
      <c r="I584" s="31"/>
    </row>
    <row r="585" spans="1:9">
      <c r="A585" s="19"/>
      <c r="B585" s="5"/>
      <c r="C585" s="5"/>
      <c r="D585" s="5"/>
      <c r="E585" s="16" t="s">
        <v>156</v>
      </c>
      <c r="F585" s="16"/>
      <c r="G585" s="16"/>
      <c r="H585" s="3"/>
      <c r="I585" s="31"/>
    </row>
    <row r="586" spans="1:9">
      <c r="A586" s="19"/>
      <c r="B586" s="5"/>
      <c r="C586" s="5"/>
      <c r="D586" s="5"/>
      <c r="E586" s="16" t="s">
        <v>158</v>
      </c>
      <c r="F586" s="16"/>
      <c r="G586" s="16"/>
      <c r="H586" s="3"/>
      <c r="I586" s="31"/>
    </row>
    <row r="587" spans="1:9">
      <c r="A587" s="19"/>
      <c r="B587" s="5"/>
      <c r="C587" s="5"/>
      <c r="D587" s="5"/>
      <c r="E587" s="16" t="s">
        <v>159</v>
      </c>
      <c r="F587" s="16"/>
      <c r="G587" s="16"/>
      <c r="H587" s="3"/>
      <c r="I587" s="31"/>
    </row>
    <row r="588" spans="1:9">
      <c r="A588" s="19"/>
      <c r="B588" s="5"/>
      <c r="C588" s="5"/>
      <c r="D588" s="5"/>
      <c r="E588" s="16" t="s">
        <v>160</v>
      </c>
      <c r="F588" s="16"/>
      <c r="G588" s="16"/>
      <c r="H588" s="3"/>
      <c r="I588" s="31"/>
    </row>
    <row r="589" spans="1:9">
      <c r="A589" s="19"/>
      <c r="B589" s="5"/>
      <c r="C589" s="5"/>
      <c r="D589" s="5"/>
      <c r="E589" s="16" t="s">
        <v>161</v>
      </c>
      <c r="F589" s="16"/>
      <c r="G589" s="16"/>
      <c r="H589" s="3"/>
      <c r="I589" s="31"/>
    </row>
    <row r="590" spans="1:9">
      <c r="A590" s="19"/>
      <c r="B590" s="5"/>
      <c r="C590" s="5"/>
      <c r="D590" s="5"/>
      <c r="E590" s="8" t="s">
        <v>127</v>
      </c>
      <c r="F590" s="8"/>
      <c r="G590" s="8"/>
      <c r="H590" s="3"/>
      <c r="I590" s="31"/>
    </row>
    <row r="591" spans="1:9">
      <c r="A591" s="19"/>
      <c r="B591" s="5"/>
      <c r="C591" s="5"/>
      <c r="D591" s="5"/>
      <c r="E591" s="8" t="s">
        <v>128</v>
      </c>
      <c r="F591" s="8"/>
      <c r="G591" s="8"/>
      <c r="H591" s="3"/>
      <c r="I591" s="31"/>
    </row>
    <row r="592" spans="1:9">
      <c r="A592" s="19"/>
      <c r="B592" s="5"/>
      <c r="C592" s="5"/>
      <c r="D592" s="5"/>
      <c r="E592" s="8" t="s">
        <v>129</v>
      </c>
      <c r="F592" s="8"/>
      <c r="G592" s="8"/>
      <c r="H592" s="3"/>
      <c r="I592" s="31"/>
    </row>
    <row r="593" spans="1:9">
      <c r="A593" s="19"/>
      <c r="B593" s="5"/>
      <c r="C593" s="5"/>
      <c r="D593" s="5"/>
      <c r="E593" s="8" t="s">
        <v>157</v>
      </c>
      <c r="F593" s="8"/>
      <c r="G593" s="8"/>
      <c r="H593" s="3"/>
      <c r="I593" s="31"/>
    </row>
    <row r="594" spans="1:9">
      <c r="A594" s="19">
        <v>2</v>
      </c>
      <c r="B594" s="5">
        <v>2</v>
      </c>
      <c r="C594" s="5">
        <v>15</v>
      </c>
      <c r="D594" s="5">
        <v>3</v>
      </c>
      <c r="E594" s="8" t="s">
        <v>114</v>
      </c>
      <c r="F594" s="8"/>
      <c r="G594" s="8"/>
      <c r="H594" s="3"/>
      <c r="I594" s="31"/>
    </row>
    <row r="595" spans="1:9">
      <c r="A595" s="19"/>
      <c r="B595" s="5"/>
      <c r="C595" s="5"/>
      <c r="D595" s="5"/>
      <c r="E595" s="16" t="s">
        <v>162</v>
      </c>
      <c r="F595" s="16"/>
      <c r="G595" s="16"/>
      <c r="H595" s="3"/>
      <c r="I595" s="31"/>
    </row>
    <row r="596" spans="1:9">
      <c r="A596" s="19"/>
      <c r="B596" s="5"/>
      <c r="C596" s="5"/>
      <c r="D596" s="5"/>
      <c r="E596" s="16" t="s">
        <v>163</v>
      </c>
      <c r="F596" s="16"/>
      <c r="G596" s="16"/>
      <c r="H596" s="3"/>
      <c r="I596" s="31"/>
    </row>
    <row r="597" spans="1:9">
      <c r="A597" s="19"/>
      <c r="B597" s="5"/>
      <c r="C597" s="5"/>
      <c r="D597" s="5"/>
      <c r="E597" s="16" t="s">
        <v>164</v>
      </c>
      <c r="F597" s="16"/>
      <c r="G597" s="16"/>
      <c r="H597" s="3"/>
      <c r="I597" s="31"/>
    </row>
    <row r="598" spans="1:9">
      <c r="A598" s="19"/>
      <c r="B598" s="5"/>
      <c r="C598" s="5"/>
      <c r="D598" s="5"/>
      <c r="E598" s="16" t="s">
        <v>165</v>
      </c>
      <c r="F598" s="16"/>
      <c r="G598" s="16"/>
      <c r="H598" s="3"/>
      <c r="I598" s="31"/>
    </row>
    <row r="599" spans="1:9">
      <c r="A599" s="19"/>
      <c r="B599" s="5"/>
      <c r="C599" s="5"/>
      <c r="D599" s="5"/>
      <c r="E599" s="16" t="s">
        <v>44</v>
      </c>
      <c r="F599" s="16"/>
      <c r="G599" s="16"/>
      <c r="H599" s="3"/>
      <c r="I599" s="31"/>
    </row>
    <row r="600" spans="1:9">
      <c r="A600" s="19"/>
      <c r="B600" s="5"/>
      <c r="C600" s="5"/>
      <c r="D600" s="5"/>
      <c r="E600" s="8"/>
      <c r="F600" s="8"/>
      <c r="G600" s="8"/>
      <c r="H600" s="3"/>
      <c r="I600" s="31"/>
    </row>
    <row r="601" spans="1:9">
      <c r="A601" s="19">
        <v>2</v>
      </c>
      <c r="B601" s="5">
        <v>2</v>
      </c>
      <c r="C601" s="5">
        <v>16</v>
      </c>
      <c r="D601" s="5"/>
      <c r="E601" s="14" t="s">
        <v>190</v>
      </c>
      <c r="F601" s="14"/>
      <c r="G601" s="14"/>
      <c r="H601" s="3"/>
      <c r="I601" s="31"/>
    </row>
    <row r="602" spans="1:9">
      <c r="A602" s="19">
        <v>2</v>
      </c>
      <c r="B602" s="5">
        <v>2</v>
      </c>
      <c r="C602" s="5">
        <v>16</v>
      </c>
      <c r="D602" s="5">
        <v>2</v>
      </c>
      <c r="E602" s="8" t="s">
        <v>82</v>
      </c>
      <c r="F602" s="8"/>
      <c r="G602" s="8"/>
      <c r="H602" s="3"/>
      <c r="I602" s="31"/>
    </row>
    <row r="603" spans="1:9">
      <c r="A603" s="19"/>
      <c r="B603" s="5"/>
      <c r="C603" s="5"/>
      <c r="D603" s="5"/>
      <c r="E603" s="17" t="s">
        <v>155</v>
      </c>
      <c r="F603" s="17"/>
      <c r="G603" s="17"/>
      <c r="H603" s="3"/>
      <c r="I603" s="31"/>
    </row>
    <row r="604" spans="1:9">
      <c r="A604" s="19"/>
      <c r="B604" s="5"/>
      <c r="C604" s="5"/>
      <c r="D604" s="5"/>
      <c r="E604" s="16" t="s">
        <v>124</v>
      </c>
      <c r="F604" s="16"/>
      <c r="G604" s="16"/>
      <c r="H604" s="3"/>
      <c r="I604" s="31"/>
    </row>
    <row r="605" spans="1:9">
      <c r="A605" s="19"/>
      <c r="B605" s="5"/>
      <c r="C605" s="5"/>
      <c r="D605" s="5"/>
      <c r="E605" s="16" t="s">
        <v>125</v>
      </c>
      <c r="F605" s="16"/>
      <c r="G605" s="16"/>
      <c r="H605" s="3"/>
      <c r="I605" s="31"/>
    </row>
    <row r="606" spans="1:9">
      <c r="A606" s="19"/>
      <c r="B606" s="5"/>
      <c r="C606" s="5"/>
      <c r="D606" s="5"/>
      <c r="E606" s="16" t="s">
        <v>126</v>
      </c>
      <c r="F606" s="16"/>
      <c r="G606" s="16"/>
      <c r="H606" s="3"/>
      <c r="I606" s="31"/>
    </row>
    <row r="607" spans="1:9">
      <c r="A607" s="19"/>
      <c r="B607" s="5"/>
      <c r="C607" s="5"/>
      <c r="D607" s="5"/>
      <c r="E607" s="8" t="s">
        <v>127</v>
      </c>
      <c r="F607" s="8"/>
      <c r="G607" s="8"/>
      <c r="H607" s="3"/>
      <c r="I607" s="31"/>
    </row>
    <row r="608" spans="1:9">
      <c r="A608" s="19">
        <v>2</v>
      </c>
      <c r="B608" s="5">
        <v>2</v>
      </c>
      <c r="C608" s="5">
        <v>16</v>
      </c>
      <c r="D608" s="5">
        <v>3</v>
      </c>
      <c r="E608" s="8" t="s">
        <v>114</v>
      </c>
      <c r="F608" s="8"/>
      <c r="G608" s="8"/>
      <c r="H608" s="3"/>
      <c r="I608" s="31"/>
    </row>
    <row r="609" spans="1:9">
      <c r="A609" s="19"/>
      <c r="B609" s="5"/>
      <c r="C609" s="5"/>
      <c r="D609" s="5"/>
      <c r="E609" s="8" t="s">
        <v>191</v>
      </c>
      <c r="F609" s="8"/>
      <c r="G609" s="8"/>
      <c r="H609" s="3"/>
      <c r="I609" s="31"/>
    </row>
    <row r="610" spans="1:9">
      <c r="A610" s="19"/>
      <c r="B610" s="5"/>
      <c r="C610" s="5"/>
      <c r="D610" s="5"/>
      <c r="E610" s="8" t="s">
        <v>179</v>
      </c>
      <c r="F610" s="8"/>
      <c r="G610" s="8"/>
      <c r="H610" s="3"/>
      <c r="I610" s="31"/>
    </row>
    <row r="611" spans="1:9">
      <c r="A611" s="19"/>
      <c r="B611" s="5"/>
      <c r="C611" s="5"/>
      <c r="D611" s="5"/>
      <c r="E611" s="8"/>
      <c r="F611" s="8"/>
      <c r="G611" s="8"/>
      <c r="H611" s="3"/>
      <c r="I611" s="31"/>
    </row>
    <row r="612" spans="1:9">
      <c r="A612" s="19">
        <v>2</v>
      </c>
      <c r="B612" s="5">
        <v>2</v>
      </c>
      <c r="C612" s="5">
        <v>17</v>
      </c>
      <c r="D612" s="5"/>
      <c r="E612" s="14" t="s">
        <v>192</v>
      </c>
      <c r="F612" s="14"/>
      <c r="G612" s="14"/>
      <c r="H612" s="3"/>
      <c r="I612" s="31"/>
    </row>
    <row r="613" spans="1:9">
      <c r="A613" s="19">
        <v>2</v>
      </c>
      <c r="B613" s="5">
        <v>2</v>
      </c>
      <c r="C613" s="5">
        <v>17</v>
      </c>
      <c r="D613" s="5">
        <v>2</v>
      </c>
      <c r="E613" s="8" t="s">
        <v>82</v>
      </c>
      <c r="F613" s="8"/>
      <c r="G613" s="8"/>
      <c r="H613" s="3"/>
      <c r="I613" s="31"/>
    </row>
    <row r="614" spans="1:9">
      <c r="A614" s="19"/>
      <c r="B614" s="5"/>
      <c r="C614" s="5"/>
      <c r="D614" s="5"/>
      <c r="E614" s="17" t="s">
        <v>155</v>
      </c>
      <c r="F614" s="17"/>
      <c r="G614" s="17"/>
      <c r="H614" s="3"/>
      <c r="I614" s="31"/>
    </row>
    <row r="615" spans="1:9">
      <c r="A615" s="19"/>
      <c r="B615" s="5"/>
      <c r="C615" s="5"/>
      <c r="D615" s="5"/>
      <c r="E615" s="16" t="s">
        <v>124</v>
      </c>
      <c r="F615" s="16"/>
      <c r="G615" s="16"/>
      <c r="H615" s="3"/>
      <c r="I615" s="31"/>
    </row>
    <row r="616" spans="1:9">
      <c r="A616" s="19"/>
      <c r="B616" s="5"/>
      <c r="C616" s="5"/>
      <c r="D616" s="5"/>
      <c r="E616" s="16" t="s">
        <v>125</v>
      </c>
      <c r="F616" s="16"/>
      <c r="G616" s="16"/>
      <c r="H616" s="3"/>
      <c r="I616" s="31"/>
    </row>
    <row r="617" spans="1:9">
      <c r="A617" s="19"/>
      <c r="B617" s="5"/>
      <c r="C617" s="5"/>
      <c r="D617" s="5"/>
      <c r="E617" s="16" t="s">
        <v>126</v>
      </c>
      <c r="F617" s="16"/>
      <c r="G617" s="16"/>
      <c r="H617" s="3"/>
      <c r="I617" s="31"/>
    </row>
    <row r="618" spans="1:9">
      <c r="A618" s="19"/>
      <c r="B618" s="5"/>
      <c r="C618" s="5"/>
      <c r="D618" s="5"/>
      <c r="E618" s="16" t="s">
        <v>156</v>
      </c>
      <c r="F618" s="16"/>
      <c r="G618" s="16"/>
      <c r="H618" s="3"/>
      <c r="I618" s="31"/>
    </row>
    <row r="619" spans="1:9">
      <c r="A619" s="19"/>
      <c r="B619" s="5"/>
      <c r="C619" s="5"/>
      <c r="D619" s="5"/>
      <c r="E619" s="16" t="s">
        <v>158</v>
      </c>
      <c r="F619" s="16"/>
      <c r="G619" s="16"/>
      <c r="H619" s="3"/>
      <c r="I619" s="31"/>
    </row>
    <row r="620" spans="1:9">
      <c r="A620" s="19"/>
      <c r="B620" s="5"/>
      <c r="C620" s="5"/>
      <c r="D620" s="5"/>
      <c r="E620" s="16" t="s">
        <v>159</v>
      </c>
      <c r="F620" s="16"/>
      <c r="G620" s="16"/>
      <c r="H620" s="3"/>
      <c r="I620" s="31"/>
    </row>
    <row r="621" spans="1:9">
      <c r="A621" s="19"/>
      <c r="B621" s="5"/>
      <c r="C621" s="5"/>
      <c r="D621" s="5"/>
      <c r="E621" s="16" t="s">
        <v>160</v>
      </c>
      <c r="F621" s="16"/>
      <c r="G621" s="16"/>
      <c r="H621" s="3"/>
      <c r="I621" s="31"/>
    </row>
    <row r="622" spans="1:9">
      <c r="A622" s="19"/>
      <c r="B622" s="5"/>
      <c r="C622" s="5"/>
      <c r="D622" s="5"/>
      <c r="E622" s="16" t="s">
        <v>161</v>
      </c>
      <c r="F622" s="16"/>
      <c r="G622" s="16"/>
      <c r="H622" s="3"/>
      <c r="I622" s="31"/>
    </row>
    <row r="623" spans="1:9">
      <c r="A623" s="19"/>
      <c r="B623" s="5"/>
      <c r="C623" s="5"/>
      <c r="D623" s="5"/>
      <c r="E623" s="16" t="s">
        <v>193</v>
      </c>
      <c r="F623" s="16"/>
      <c r="G623" s="16"/>
      <c r="H623" s="3"/>
      <c r="I623" s="31"/>
    </row>
    <row r="624" spans="1:9">
      <c r="A624" s="19"/>
      <c r="B624" s="5"/>
      <c r="C624" s="5"/>
      <c r="D624" s="5"/>
      <c r="E624" s="16" t="s">
        <v>194</v>
      </c>
      <c r="F624" s="16"/>
      <c r="G624" s="16"/>
      <c r="H624" s="3"/>
      <c r="I624" s="31"/>
    </row>
    <row r="625" spans="1:9">
      <c r="A625" s="19"/>
      <c r="B625" s="5"/>
      <c r="C625" s="5"/>
      <c r="D625" s="5"/>
      <c r="E625" s="16" t="s">
        <v>195</v>
      </c>
      <c r="F625" s="16"/>
      <c r="G625" s="16"/>
      <c r="H625" s="3"/>
      <c r="I625" s="31"/>
    </row>
    <row r="626" spans="1:9">
      <c r="A626" s="19"/>
      <c r="B626" s="5"/>
      <c r="C626" s="5"/>
      <c r="D626" s="5"/>
      <c r="E626" s="8" t="s">
        <v>127</v>
      </c>
      <c r="F626" s="8"/>
      <c r="G626" s="8"/>
      <c r="H626" s="3"/>
      <c r="I626" s="31"/>
    </row>
    <row r="627" spans="1:9">
      <c r="A627" s="19"/>
      <c r="B627" s="5"/>
      <c r="C627" s="5"/>
      <c r="D627" s="5"/>
      <c r="E627" s="8" t="s">
        <v>128</v>
      </c>
      <c r="F627" s="8"/>
      <c r="G627" s="8"/>
      <c r="H627" s="3"/>
      <c r="I627" s="31"/>
    </row>
    <row r="628" spans="1:9">
      <c r="A628" s="19"/>
      <c r="B628" s="5"/>
      <c r="C628" s="5"/>
      <c r="D628" s="5"/>
      <c r="E628" s="8" t="s">
        <v>129</v>
      </c>
      <c r="F628" s="8"/>
      <c r="G628" s="8"/>
      <c r="H628" s="3"/>
      <c r="I628" s="31"/>
    </row>
    <row r="629" spans="1:9">
      <c r="A629" s="19"/>
      <c r="B629" s="5"/>
      <c r="C629" s="5"/>
      <c r="D629" s="5"/>
      <c r="E629" s="8" t="s">
        <v>157</v>
      </c>
      <c r="F629" s="8"/>
      <c r="G629" s="8"/>
      <c r="H629" s="3"/>
      <c r="I629" s="31"/>
    </row>
    <row r="630" spans="1:9">
      <c r="A630" s="19">
        <v>2</v>
      </c>
      <c r="B630" s="5">
        <v>2</v>
      </c>
      <c r="C630" s="5">
        <v>17</v>
      </c>
      <c r="D630" s="5">
        <v>3</v>
      </c>
      <c r="E630" s="8" t="s">
        <v>114</v>
      </c>
      <c r="F630" s="8"/>
      <c r="G630" s="8"/>
      <c r="H630" s="3"/>
      <c r="I630" s="31"/>
    </row>
    <row r="631" spans="1:9">
      <c r="A631" s="19"/>
      <c r="B631" s="5"/>
      <c r="C631" s="5"/>
      <c r="D631" s="5"/>
      <c r="E631" s="16" t="s">
        <v>162</v>
      </c>
      <c r="F631" s="16"/>
      <c r="G631" s="16"/>
      <c r="H631" s="3"/>
      <c r="I631" s="31"/>
    </row>
    <row r="632" spans="1:9">
      <c r="A632" s="19"/>
      <c r="B632" s="5"/>
      <c r="C632" s="5"/>
      <c r="D632" s="5"/>
      <c r="E632" s="16" t="s">
        <v>163</v>
      </c>
      <c r="F632" s="16"/>
      <c r="G632" s="16"/>
      <c r="H632" s="3"/>
      <c r="I632" s="31"/>
    </row>
    <row r="633" spans="1:9">
      <c r="A633" s="19"/>
      <c r="B633" s="5"/>
      <c r="C633" s="5"/>
      <c r="D633" s="5"/>
      <c r="E633" s="16" t="s">
        <v>164</v>
      </c>
      <c r="F633" s="16"/>
      <c r="G633" s="16"/>
      <c r="H633" s="3"/>
      <c r="I633" s="31"/>
    </row>
    <row r="634" spans="1:9">
      <c r="A634" s="19"/>
      <c r="B634" s="5"/>
      <c r="C634" s="5"/>
      <c r="D634" s="5"/>
      <c r="E634" s="16" t="s">
        <v>165</v>
      </c>
      <c r="F634" s="16"/>
      <c r="G634" s="16"/>
      <c r="H634" s="3"/>
      <c r="I634" s="31"/>
    </row>
    <row r="635" spans="1:9">
      <c r="A635" s="19"/>
      <c r="B635" s="5"/>
      <c r="C635" s="5"/>
      <c r="D635" s="5"/>
      <c r="E635" s="16" t="s">
        <v>44</v>
      </c>
      <c r="F635" s="16"/>
      <c r="G635" s="16"/>
      <c r="H635" s="3"/>
      <c r="I635" s="31"/>
    </row>
    <row r="636" spans="1:9">
      <c r="A636" s="19"/>
      <c r="B636" s="5"/>
      <c r="C636" s="5"/>
      <c r="D636" s="5"/>
      <c r="E636" s="8"/>
      <c r="F636" s="8"/>
      <c r="G636" s="8"/>
      <c r="H636" s="3"/>
      <c r="I636" s="31"/>
    </row>
    <row r="637" spans="1:9">
      <c r="A637" s="19">
        <v>2</v>
      </c>
      <c r="B637" s="5">
        <v>2</v>
      </c>
      <c r="C637" s="5">
        <v>18</v>
      </c>
      <c r="D637" s="5"/>
      <c r="E637" s="14" t="s">
        <v>196</v>
      </c>
      <c r="F637" s="14"/>
      <c r="G637" s="14"/>
      <c r="H637" s="3"/>
      <c r="I637" s="31"/>
    </row>
    <row r="638" spans="1:9">
      <c r="A638" s="19"/>
      <c r="B638" s="5"/>
      <c r="C638" s="5"/>
      <c r="D638" s="5"/>
      <c r="E638" s="8" t="s">
        <v>11</v>
      </c>
      <c r="F638" s="8"/>
      <c r="G638" s="8"/>
      <c r="H638" s="3"/>
      <c r="I638" s="31"/>
    </row>
    <row r="639" spans="1:9">
      <c r="A639" s="19"/>
      <c r="B639" s="5"/>
      <c r="C639" s="5"/>
      <c r="D639" s="5"/>
      <c r="E639" s="8"/>
      <c r="F639" s="8"/>
      <c r="G639" s="8"/>
      <c r="H639" s="3"/>
      <c r="I639" s="31"/>
    </row>
    <row r="640" spans="1:9">
      <c r="A640" s="19">
        <v>2</v>
      </c>
      <c r="B640" s="5">
        <v>2</v>
      </c>
      <c r="C640" s="5">
        <v>19</v>
      </c>
      <c r="D640" s="5"/>
      <c r="E640" s="8" t="s">
        <v>197</v>
      </c>
      <c r="F640" s="8"/>
      <c r="G640" s="8"/>
      <c r="H640" s="3"/>
      <c r="I640" s="31"/>
    </row>
    <row r="641" spans="1:9">
      <c r="A641" s="19"/>
      <c r="B641" s="5"/>
      <c r="C641" s="5"/>
      <c r="D641" s="5"/>
      <c r="E641" s="8" t="s">
        <v>11</v>
      </c>
      <c r="F641" s="8"/>
      <c r="G641" s="8"/>
      <c r="H641" s="3"/>
      <c r="I641" s="31"/>
    </row>
    <row r="642" spans="1:9">
      <c r="A642" s="19"/>
      <c r="B642" s="5"/>
      <c r="C642" s="5"/>
      <c r="D642" s="5"/>
      <c r="E642" s="8"/>
      <c r="F642" s="8"/>
      <c r="G642" s="8"/>
      <c r="H642" s="3"/>
      <c r="I642" s="31"/>
    </row>
    <row r="643" spans="1:9">
      <c r="A643" s="19">
        <v>2</v>
      </c>
      <c r="B643" s="5">
        <v>2</v>
      </c>
      <c r="C643" s="5">
        <v>20</v>
      </c>
      <c r="D643" s="5"/>
      <c r="E643" s="14" t="s">
        <v>198</v>
      </c>
      <c r="F643" s="14"/>
      <c r="G643" s="14"/>
      <c r="H643" s="3"/>
      <c r="I643" s="31"/>
    </row>
    <row r="644" spans="1:9">
      <c r="A644" s="19"/>
      <c r="B644" s="5"/>
      <c r="C644" s="5"/>
      <c r="D644" s="5"/>
      <c r="E644" s="8" t="s">
        <v>11</v>
      </c>
      <c r="F644" s="8"/>
      <c r="G644" s="8"/>
      <c r="H644" s="3"/>
      <c r="I644" s="31"/>
    </row>
    <row r="645" spans="1:9">
      <c r="A645" s="19"/>
      <c r="B645" s="5"/>
      <c r="C645" s="5"/>
      <c r="D645" s="5"/>
      <c r="E645" s="8"/>
      <c r="F645" s="8"/>
      <c r="G645" s="8"/>
      <c r="H645" s="3"/>
      <c r="I645" s="31"/>
    </row>
    <row r="646" spans="1:9">
      <c r="A646" s="19">
        <v>2</v>
      </c>
      <c r="B646" s="5">
        <v>2</v>
      </c>
      <c r="C646" s="5">
        <v>21</v>
      </c>
      <c r="D646" s="5"/>
      <c r="E646" s="8" t="s">
        <v>199</v>
      </c>
      <c r="F646" s="8"/>
      <c r="G646" s="8"/>
      <c r="H646" s="3"/>
      <c r="I646" s="31"/>
    </row>
    <row r="647" spans="1:9">
      <c r="A647" s="19"/>
      <c r="B647" s="5"/>
      <c r="C647" s="5"/>
      <c r="D647" s="5"/>
      <c r="E647" s="8" t="s">
        <v>11</v>
      </c>
      <c r="F647" s="8"/>
      <c r="G647" s="8"/>
      <c r="H647" s="3"/>
      <c r="I647" s="31"/>
    </row>
    <row r="648" spans="1:9">
      <c r="A648" s="19"/>
      <c r="B648" s="5"/>
      <c r="C648" s="5"/>
      <c r="D648" s="5"/>
      <c r="E648" s="8"/>
      <c r="F648" s="8"/>
      <c r="G648" s="8"/>
      <c r="H648" s="3"/>
      <c r="I648" s="31"/>
    </row>
    <row r="649" spans="1:9">
      <c r="A649" s="19">
        <v>2</v>
      </c>
      <c r="B649" s="5">
        <v>2</v>
      </c>
      <c r="C649" s="5">
        <v>22</v>
      </c>
      <c r="D649" s="5"/>
      <c r="E649" s="8" t="s">
        <v>200</v>
      </c>
      <c r="F649" s="8"/>
      <c r="G649" s="8"/>
      <c r="H649" s="3"/>
      <c r="I649" s="31"/>
    </row>
    <row r="650" spans="1:9">
      <c r="A650" s="19"/>
      <c r="B650" s="5"/>
      <c r="C650" s="5"/>
      <c r="D650" s="5"/>
      <c r="E650" s="8"/>
      <c r="F650" s="8"/>
      <c r="G650" s="8"/>
      <c r="H650" s="3"/>
      <c r="I650" s="31"/>
    </row>
    <row r="651" spans="1:9">
      <c r="A651" s="19">
        <v>2</v>
      </c>
      <c r="B651" s="5">
        <v>3</v>
      </c>
      <c r="C651" s="5"/>
      <c r="D651" s="5"/>
      <c r="E651" s="14" t="s">
        <v>201</v>
      </c>
      <c r="F651" s="14"/>
      <c r="G651" s="14"/>
      <c r="H651" s="3"/>
      <c r="I651" s="31"/>
    </row>
    <row r="652" spans="1:9">
      <c r="A652" s="19">
        <v>2</v>
      </c>
      <c r="B652" s="5">
        <v>3</v>
      </c>
      <c r="C652" s="5">
        <v>1</v>
      </c>
      <c r="D652" s="5"/>
      <c r="E652" s="14" t="s">
        <v>202</v>
      </c>
      <c r="F652" s="14"/>
      <c r="G652" s="14"/>
      <c r="H652" s="3"/>
      <c r="I652" s="31"/>
    </row>
    <row r="653" spans="1:9">
      <c r="A653" s="19">
        <v>2</v>
      </c>
      <c r="B653" s="5">
        <v>3</v>
      </c>
      <c r="C653" s="5">
        <v>1</v>
      </c>
      <c r="D653" s="5">
        <v>2</v>
      </c>
      <c r="E653" s="14" t="s">
        <v>82</v>
      </c>
      <c r="F653" s="14"/>
      <c r="G653" s="14"/>
      <c r="H653" s="3"/>
      <c r="I653" s="31"/>
    </row>
    <row r="654" spans="1:9">
      <c r="A654" s="19"/>
      <c r="B654" s="5"/>
      <c r="C654" s="5"/>
      <c r="D654" s="5"/>
      <c r="E654" s="8" t="s">
        <v>208</v>
      </c>
      <c r="F654" s="8"/>
      <c r="G654" s="8"/>
      <c r="H654" s="3"/>
      <c r="I654" s="31"/>
    </row>
    <row r="655" spans="1:9">
      <c r="A655" s="19"/>
      <c r="B655" s="5"/>
      <c r="C655" s="5"/>
      <c r="D655" s="5"/>
      <c r="E655" s="16" t="s">
        <v>123</v>
      </c>
      <c r="F655" s="16"/>
      <c r="G655" s="16"/>
      <c r="H655" s="3"/>
      <c r="I655" s="31"/>
    </row>
    <row r="656" spans="1:9">
      <c r="A656" s="19"/>
      <c r="B656" s="5"/>
      <c r="C656" s="5"/>
      <c r="D656" s="5"/>
      <c r="E656" s="16" t="s">
        <v>124</v>
      </c>
      <c r="F656" s="16"/>
      <c r="G656" s="16"/>
      <c r="H656" s="3"/>
      <c r="I656" s="31"/>
    </row>
    <row r="657" spans="1:9">
      <c r="A657" s="19"/>
      <c r="B657" s="5"/>
      <c r="C657" s="5"/>
      <c r="D657" s="5"/>
      <c r="E657" s="16" t="s">
        <v>125</v>
      </c>
      <c r="F657" s="16"/>
      <c r="G657" s="16"/>
      <c r="H657" s="3"/>
      <c r="I657" s="31"/>
    </row>
    <row r="658" spans="1:9">
      <c r="A658" s="19"/>
      <c r="B658" s="5"/>
      <c r="C658" s="5"/>
      <c r="D658" s="5"/>
      <c r="E658" s="16" t="s">
        <v>126</v>
      </c>
      <c r="F658" s="16"/>
      <c r="G658" s="16"/>
      <c r="H658" s="3"/>
      <c r="I658" s="31"/>
    </row>
    <row r="659" spans="1:9">
      <c r="A659" s="19"/>
      <c r="B659" s="5"/>
      <c r="C659" s="5"/>
      <c r="D659" s="5"/>
      <c r="E659" s="8" t="s">
        <v>203</v>
      </c>
      <c r="F659" s="8"/>
      <c r="G659" s="8"/>
      <c r="H659" s="3"/>
      <c r="I659" s="31"/>
    </row>
    <row r="660" spans="1:9">
      <c r="A660" s="19"/>
      <c r="B660" s="5"/>
      <c r="C660" s="5"/>
      <c r="D660" s="5"/>
      <c r="E660" s="8" t="s">
        <v>130</v>
      </c>
      <c r="F660" s="8"/>
      <c r="G660" s="8"/>
      <c r="H660" s="3"/>
      <c r="I660" s="31"/>
    </row>
    <row r="661" spans="1:9">
      <c r="A661" s="19"/>
      <c r="B661" s="5"/>
      <c r="C661" s="5"/>
      <c r="D661" s="5"/>
      <c r="E661" s="8" t="s">
        <v>204</v>
      </c>
      <c r="F661" s="8"/>
      <c r="G661" s="8"/>
      <c r="H661" s="3"/>
      <c r="I661" s="31"/>
    </row>
    <row r="662" spans="1:9">
      <c r="A662" s="19"/>
      <c r="B662" s="5"/>
      <c r="C662" s="5"/>
      <c r="D662" s="5"/>
      <c r="E662" s="8" t="s">
        <v>205</v>
      </c>
      <c r="F662" s="8"/>
      <c r="G662" s="8"/>
      <c r="H662" s="3"/>
      <c r="I662" s="31"/>
    </row>
    <row r="663" spans="1:9">
      <c r="A663" s="19"/>
      <c r="B663" s="5"/>
      <c r="C663" s="5"/>
      <c r="D663" s="5"/>
      <c r="E663" s="8" t="s">
        <v>206</v>
      </c>
      <c r="F663" s="8"/>
      <c r="G663" s="8"/>
      <c r="H663" s="3"/>
      <c r="I663" s="31"/>
    </row>
    <row r="664" spans="1:9">
      <c r="A664" s="19"/>
      <c r="B664" s="5"/>
      <c r="C664" s="5"/>
      <c r="D664" s="5"/>
      <c r="E664" s="8"/>
      <c r="F664" s="8"/>
      <c r="G664" s="8"/>
      <c r="H664" s="3"/>
      <c r="I664" s="31"/>
    </row>
    <row r="665" spans="1:9">
      <c r="A665" s="19">
        <v>2</v>
      </c>
      <c r="B665" s="5">
        <v>3</v>
      </c>
      <c r="C665" s="5">
        <v>2</v>
      </c>
      <c r="D665" s="5"/>
      <c r="E665" s="14" t="s">
        <v>207</v>
      </c>
      <c r="F665" s="14"/>
      <c r="G665" s="14"/>
      <c r="H665" s="3"/>
      <c r="I665" s="31"/>
    </row>
    <row r="666" spans="1:9">
      <c r="A666" s="19">
        <v>2</v>
      </c>
      <c r="B666" s="5">
        <v>3</v>
      </c>
      <c r="C666" s="5">
        <v>2</v>
      </c>
      <c r="D666" s="5">
        <v>2</v>
      </c>
      <c r="E666" s="14" t="s">
        <v>82</v>
      </c>
      <c r="F666" s="14"/>
      <c r="G666" s="14"/>
      <c r="H666" s="3"/>
      <c r="I666" s="31"/>
    </row>
    <row r="667" spans="1:9">
      <c r="A667" s="19"/>
      <c r="B667" s="5"/>
      <c r="C667" s="5"/>
      <c r="D667" s="5"/>
      <c r="E667" s="8" t="s">
        <v>208</v>
      </c>
      <c r="F667" s="8"/>
      <c r="G667" s="8"/>
      <c r="H667" s="3"/>
      <c r="I667" s="31"/>
    </row>
    <row r="668" spans="1:9">
      <c r="A668" s="19"/>
      <c r="B668" s="5"/>
      <c r="C668" s="5"/>
      <c r="D668" s="5"/>
      <c r="E668" s="16" t="s">
        <v>123</v>
      </c>
      <c r="F668" s="16"/>
      <c r="G668" s="16"/>
      <c r="H668" s="3"/>
      <c r="I668" s="31"/>
    </row>
    <row r="669" spans="1:9">
      <c r="A669" s="19"/>
      <c r="B669" s="5"/>
      <c r="C669" s="5"/>
      <c r="D669" s="5"/>
      <c r="E669" s="16" t="s">
        <v>124</v>
      </c>
      <c r="F669" s="16"/>
      <c r="G669" s="16"/>
      <c r="H669" s="3"/>
      <c r="I669" s="31"/>
    </row>
    <row r="670" spans="1:9">
      <c r="A670" s="19"/>
      <c r="B670" s="5"/>
      <c r="C670" s="5"/>
      <c r="D670" s="5"/>
      <c r="E670" s="16" t="s">
        <v>125</v>
      </c>
      <c r="F670" s="16"/>
      <c r="G670" s="16"/>
      <c r="H670" s="3"/>
      <c r="I670" s="31"/>
    </row>
    <row r="671" spans="1:9">
      <c r="A671" s="19"/>
      <c r="B671" s="5"/>
      <c r="C671" s="5"/>
      <c r="D671" s="5"/>
      <c r="E671" s="16" t="s">
        <v>126</v>
      </c>
      <c r="F671" s="16"/>
      <c r="G671" s="16"/>
      <c r="H671" s="3"/>
      <c r="I671" s="31"/>
    </row>
    <row r="672" spans="1:9">
      <c r="A672" s="19"/>
      <c r="B672" s="5"/>
      <c r="C672" s="5"/>
      <c r="D672" s="5"/>
      <c r="E672" s="8" t="s">
        <v>131</v>
      </c>
      <c r="F672" s="8"/>
      <c r="G672" s="8"/>
      <c r="H672" s="3"/>
      <c r="I672" s="31"/>
    </row>
    <row r="673" spans="1:9">
      <c r="A673" s="19"/>
      <c r="B673" s="5"/>
      <c r="C673" s="5"/>
      <c r="D673" s="5"/>
      <c r="E673" s="8" t="s">
        <v>130</v>
      </c>
      <c r="F673" s="8"/>
      <c r="G673" s="8"/>
      <c r="H673" s="3"/>
      <c r="I673" s="31"/>
    </row>
    <row r="674" spans="1:9">
      <c r="A674" s="19"/>
      <c r="B674" s="5"/>
      <c r="C674" s="5"/>
      <c r="D674" s="5"/>
      <c r="E674" s="8" t="s">
        <v>209</v>
      </c>
      <c r="F674" s="8"/>
      <c r="G674" s="8"/>
      <c r="H674" s="3"/>
      <c r="I674" s="31"/>
    </row>
    <row r="675" spans="1:9">
      <c r="A675" s="19"/>
      <c r="B675" s="5"/>
      <c r="C675" s="5"/>
      <c r="D675" s="5"/>
      <c r="E675" s="8" t="s">
        <v>205</v>
      </c>
      <c r="F675" s="8"/>
      <c r="G675" s="8"/>
      <c r="H675" s="3"/>
      <c r="I675" s="31"/>
    </row>
    <row r="676" spans="1:9">
      <c r="A676" s="19"/>
      <c r="B676" s="5"/>
      <c r="C676" s="5"/>
      <c r="D676" s="5"/>
      <c r="E676" s="8" t="s">
        <v>206</v>
      </c>
      <c r="F676" s="8"/>
      <c r="G676" s="8"/>
      <c r="H676" s="3"/>
      <c r="I676" s="31"/>
    </row>
    <row r="677" spans="1:9">
      <c r="A677" s="19"/>
      <c r="B677" s="5"/>
      <c r="C677" s="5"/>
      <c r="D677" s="5"/>
      <c r="E677" s="8"/>
      <c r="F677" s="8"/>
      <c r="G677" s="8"/>
      <c r="H677" s="3"/>
      <c r="I677" s="31"/>
    </row>
    <row r="678" spans="1:9">
      <c r="A678" s="19">
        <v>2</v>
      </c>
      <c r="B678" s="5">
        <v>3</v>
      </c>
      <c r="C678" s="5">
        <v>3</v>
      </c>
      <c r="D678" s="5"/>
      <c r="E678" s="14" t="s">
        <v>210</v>
      </c>
      <c r="F678" s="14"/>
      <c r="G678" s="14"/>
      <c r="H678" s="3"/>
      <c r="I678" s="31"/>
    </row>
    <row r="679" spans="1:9">
      <c r="A679" s="19">
        <v>2</v>
      </c>
      <c r="B679" s="5">
        <v>3</v>
      </c>
      <c r="C679" s="5">
        <v>3</v>
      </c>
      <c r="D679" s="5">
        <v>2</v>
      </c>
      <c r="E679" s="14" t="s">
        <v>82</v>
      </c>
      <c r="F679" s="14"/>
      <c r="G679" s="14"/>
      <c r="H679" s="3"/>
      <c r="I679" s="31"/>
    </row>
    <row r="680" spans="1:9">
      <c r="A680" s="19"/>
      <c r="B680" s="5"/>
      <c r="C680" s="5"/>
      <c r="D680" s="5"/>
      <c r="E680" s="8" t="s">
        <v>208</v>
      </c>
      <c r="F680" s="8"/>
      <c r="G680" s="8"/>
      <c r="H680" s="3"/>
      <c r="I680" s="31"/>
    </row>
    <row r="681" spans="1:9">
      <c r="A681" s="19"/>
      <c r="B681" s="5"/>
      <c r="C681" s="5"/>
      <c r="D681" s="5"/>
      <c r="E681" s="16" t="s">
        <v>123</v>
      </c>
      <c r="F681" s="16"/>
      <c r="G681" s="16"/>
      <c r="H681" s="3"/>
      <c r="I681" s="31"/>
    </row>
    <row r="682" spans="1:9">
      <c r="A682" s="19"/>
      <c r="B682" s="5"/>
      <c r="C682" s="5"/>
      <c r="D682" s="5"/>
      <c r="E682" s="16" t="s">
        <v>124</v>
      </c>
      <c r="F682" s="16"/>
      <c r="G682" s="16"/>
      <c r="H682" s="3"/>
      <c r="I682" s="31"/>
    </row>
    <row r="683" spans="1:9">
      <c r="A683" s="19"/>
      <c r="B683" s="5"/>
      <c r="C683" s="5"/>
      <c r="D683" s="5"/>
      <c r="E683" s="16" t="s">
        <v>125</v>
      </c>
      <c r="F683" s="16"/>
      <c r="G683" s="16"/>
      <c r="H683" s="3"/>
      <c r="I683" s="31"/>
    </row>
    <row r="684" spans="1:9">
      <c r="A684" s="19"/>
      <c r="B684" s="5"/>
      <c r="C684" s="5"/>
      <c r="D684" s="5"/>
      <c r="E684" s="16" t="s">
        <v>126</v>
      </c>
      <c r="F684" s="16"/>
      <c r="G684" s="16"/>
      <c r="H684" s="3"/>
      <c r="I684" s="31"/>
    </row>
    <row r="685" spans="1:9">
      <c r="A685" s="19"/>
      <c r="B685" s="5"/>
      <c r="C685" s="5"/>
      <c r="D685" s="5"/>
      <c r="E685" s="8" t="s">
        <v>131</v>
      </c>
      <c r="F685" s="8"/>
      <c r="G685" s="8"/>
      <c r="H685" s="3"/>
      <c r="I685" s="31"/>
    </row>
    <row r="686" spans="1:9">
      <c r="A686" s="19"/>
      <c r="B686" s="5"/>
      <c r="C686" s="5"/>
      <c r="D686" s="5"/>
      <c r="E686" s="8" t="s">
        <v>130</v>
      </c>
      <c r="F686" s="8"/>
      <c r="G686" s="8"/>
      <c r="H686" s="3"/>
      <c r="I686" s="31"/>
    </row>
    <row r="687" spans="1:9">
      <c r="A687" s="19"/>
      <c r="B687" s="5"/>
      <c r="C687" s="5"/>
      <c r="D687" s="5"/>
      <c r="E687" s="8" t="s">
        <v>209</v>
      </c>
      <c r="F687" s="8"/>
      <c r="G687" s="8"/>
      <c r="H687" s="3"/>
      <c r="I687" s="31"/>
    </row>
    <row r="688" spans="1:9">
      <c r="A688" s="19"/>
      <c r="B688" s="5"/>
      <c r="C688" s="5"/>
      <c r="D688" s="5"/>
      <c r="E688" s="8" t="s">
        <v>205</v>
      </c>
      <c r="F688" s="8"/>
      <c r="G688" s="8"/>
      <c r="H688" s="3"/>
      <c r="I688" s="31"/>
    </row>
    <row r="689" spans="1:9">
      <c r="A689" s="19"/>
      <c r="B689" s="5"/>
      <c r="C689" s="5"/>
      <c r="D689" s="5"/>
      <c r="E689" s="8" t="s">
        <v>206</v>
      </c>
      <c r="F689" s="8"/>
      <c r="G689" s="8"/>
      <c r="H689" s="3"/>
      <c r="I689" s="31"/>
    </row>
    <row r="690" spans="1:9">
      <c r="A690" s="19"/>
      <c r="B690" s="5"/>
      <c r="C690" s="5"/>
      <c r="D690" s="5"/>
      <c r="E690" s="8"/>
      <c r="F690" s="8"/>
      <c r="G690" s="8"/>
      <c r="H690" s="3"/>
      <c r="I690" s="31"/>
    </row>
    <row r="691" spans="1:9">
      <c r="A691" s="19">
        <v>2</v>
      </c>
      <c r="B691" s="5">
        <v>3</v>
      </c>
      <c r="C691" s="5">
        <v>4</v>
      </c>
      <c r="D691" s="5"/>
      <c r="E691" s="14" t="s">
        <v>211</v>
      </c>
      <c r="F691" s="14"/>
      <c r="G691" s="14"/>
      <c r="H691" s="3"/>
      <c r="I691" s="31"/>
    </row>
    <row r="692" spans="1:9">
      <c r="A692" s="19">
        <v>2</v>
      </c>
      <c r="B692" s="5">
        <v>3</v>
      </c>
      <c r="C692" s="5">
        <v>4</v>
      </c>
      <c r="D692" s="5">
        <v>2</v>
      </c>
      <c r="E692" s="8" t="s">
        <v>82</v>
      </c>
      <c r="F692" s="8"/>
      <c r="G692" s="8"/>
      <c r="H692" s="3"/>
      <c r="I692" s="31"/>
    </row>
    <row r="693" spans="1:9">
      <c r="A693" s="19"/>
      <c r="B693" s="5"/>
      <c r="C693" s="5"/>
      <c r="D693" s="5"/>
      <c r="E693" s="8" t="s">
        <v>127</v>
      </c>
      <c r="F693" s="8"/>
      <c r="G693" s="8"/>
      <c r="H693" s="3"/>
      <c r="I693" s="31"/>
    </row>
    <row r="694" spans="1:9">
      <c r="A694" s="19"/>
      <c r="B694" s="5"/>
      <c r="C694" s="5"/>
      <c r="D694" s="5"/>
      <c r="E694" s="8" t="s">
        <v>212</v>
      </c>
      <c r="F694" s="8"/>
      <c r="G694" s="8"/>
      <c r="H694" s="3"/>
      <c r="I694" s="31"/>
    </row>
    <row r="695" spans="1:9">
      <c r="A695" s="19"/>
      <c r="B695" s="5"/>
      <c r="C695" s="5"/>
      <c r="D695" s="5"/>
      <c r="E695" s="8" t="s">
        <v>213</v>
      </c>
      <c r="F695" s="8"/>
      <c r="G695" s="8"/>
      <c r="H695" s="3"/>
      <c r="I695" s="31"/>
    </row>
    <row r="696" spans="1:9">
      <c r="A696" s="19"/>
      <c r="B696" s="5"/>
      <c r="C696" s="5"/>
      <c r="D696" s="5"/>
      <c r="E696" s="8" t="s">
        <v>11</v>
      </c>
      <c r="F696" s="8"/>
      <c r="G696" s="8"/>
      <c r="H696" s="3"/>
      <c r="I696" s="20"/>
    </row>
    <row r="697" spans="1:9">
      <c r="A697" s="19"/>
      <c r="B697" s="5"/>
      <c r="C697" s="5"/>
      <c r="D697" s="5"/>
      <c r="E697" s="8"/>
      <c r="F697" s="8"/>
      <c r="G697" s="8"/>
      <c r="H697" s="3"/>
      <c r="I697" s="20"/>
    </row>
    <row r="698" spans="1:9">
      <c r="A698" s="29">
        <v>2</v>
      </c>
      <c r="B698" s="18">
        <v>3</v>
      </c>
      <c r="C698" s="18">
        <v>5</v>
      </c>
      <c r="D698" s="18"/>
      <c r="E698" s="8" t="s">
        <v>214</v>
      </c>
      <c r="F698" s="8"/>
      <c r="G698" s="8"/>
      <c r="H698" s="3"/>
      <c r="I698" s="20"/>
    </row>
    <row r="699" spans="1:9">
      <c r="A699" s="29">
        <v>2</v>
      </c>
      <c r="B699" s="18">
        <v>3</v>
      </c>
      <c r="C699" s="18">
        <v>5</v>
      </c>
      <c r="D699" s="18">
        <v>2</v>
      </c>
      <c r="E699" s="8" t="s">
        <v>82</v>
      </c>
      <c r="F699" s="8"/>
      <c r="G699" s="8"/>
      <c r="H699" s="3"/>
      <c r="I699" s="20"/>
    </row>
    <row r="700" spans="1:9">
      <c r="A700" s="29"/>
      <c r="B700" s="18"/>
      <c r="C700" s="18"/>
      <c r="D700" s="18"/>
      <c r="E700" s="8" t="s">
        <v>215</v>
      </c>
      <c r="F700" s="8"/>
      <c r="G700" s="8"/>
      <c r="H700" s="3"/>
      <c r="I700" s="20"/>
    </row>
    <row r="701" spans="1:9">
      <c r="A701" s="29"/>
      <c r="B701" s="18"/>
      <c r="C701" s="18"/>
      <c r="D701" s="18"/>
      <c r="E701" s="16" t="s">
        <v>216</v>
      </c>
      <c r="F701" s="16"/>
      <c r="G701" s="16"/>
      <c r="H701" s="3"/>
      <c r="I701" s="20"/>
    </row>
    <row r="702" spans="1:9">
      <c r="A702" s="29"/>
      <c r="B702" s="18"/>
      <c r="C702" s="18"/>
      <c r="D702" s="18"/>
      <c r="E702" s="16" t="s">
        <v>124</v>
      </c>
      <c r="F702" s="16"/>
      <c r="G702" s="16"/>
      <c r="H702" s="3"/>
      <c r="I702" s="20"/>
    </row>
    <row r="703" spans="1:9">
      <c r="A703" s="29"/>
      <c r="B703" s="18"/>
      <c r="C703" s="18"/>
      <c r="D703" s="18"/>
      <c r="E703" s="16" t="s">
        <v>125</v>
      </c>
      <c r="F703" s="16"/>
      <c r="G703" s="16"/>
      <c r="H703" s="3"/>
      <c r="I703" s="20"/>
    </row>
    <row r="704" spans="1:9">
      <c r="A704" s="29"/>
      <c r="B704" s="18"/>
      <c r="C704" s="18"/>
      <c r="D704" s="18"/>
      <c r="E704" s="16" t="s">
        <v>217</v>
      </c>
      <c r="F704" s="16"/>
      <c r="G704" s="16"/>
      <c r="H704" s="3"/>
      <c r="I704" s="20"/>
    </row>
    <row r="705" spans="1:9">
      <c r="A705" s="29"/>
      <c r="B705" s="18"/>
      <c r="C705" s="18"/>
      <c r="D705" s="18"/>
      <c r="E705" s="8" t="s">
        <v>127</v>
      </c>
      <c r="F705" s="8"/>
      <c r="G705" s="8"/>
      <c r="H705" s="3"/>
      <c r="I705" s="20"/>
    </row>
    <row r="706" spans="1:9">
      <c r="A706" s="29"/>
      <c r="B706" s="18"/>
      <c r="C706" s="18"/>
      <c r="D706" s="18"/>
      <c r="E706" s="8" t="s">
        <v>173</v>
      </c>
      <c r="F706" s="8"/>
      <c r="G706" s="8"/>
      <c r="H706" s="3"/>
      <c r="I706" s="20"/>
    </row>
    <row r="707" spans="1:9">
      <c r="A707" s="29"/>
      <c r="B707" s="18"/>
      <c r="C707" s="18"/>
      <c r="D707" s="18"/>
      <c r="E707" s="8" t="s">
        <v>218</v>
      </c>
      <c r="F707" s="8"/>
      <c r="G707" s="8"/>
      <c r="H707" s="3"/>
      <c r="I707" s="20"/>
    </row>
    <row r="708" spans="1:9">
      <c r="A708" s="29"/>
      <c r="B708" s="18"/>
      <c r="C708" s="18"/>
      <c r="D708" s="18"/>
      <c r="E708" s="8" t="s">
        <v>219</v>
      </c>
      <c r="F708" s="8"/>
      <c r="G708" s="8"/>
      <c r="H708" s="3"/>
      <c r="I708" s="20"/>
    </row>
    <row r="709" spans="1:9">
      <c r="A709" s="29">
        <v>2</v>
      </c>
      <c r="B709" s="18">
        <v>3</v>
      </c>
      <c r="C709" s="18">
        <v>5</v>
      </c>
      <c r="D709" s="18">
        <v>3</v>
      </c>
      <c r="E709" s="8" t="s">
        <v>114</v>
      </c>
      <c r="F709" s="8"/>
      <c r="G709" s="8"/>
      <c r="H709" s="3"/>
      <c r="I709" s="20"/>
    </row>
    <row r="710" spans="1:9">
      <c r="A710" s="29"/>
      <c r="B710" s="18"/>
      <c r="C710" s="18"/>
      <c r="D710" s="18"/>
      <c r="E710" s="8" t="s">
        <v>220</v>
      </c>
      <c r="F710" s="8"/>
      <c r="G710" s="8"/>
      <c r="H710" s="3"/>
      <c r="I710" s="20"/>
    </row>
    <row r="711" spans="1:9">
      <c r="A711" s="29"/>
      <c r="B711" s="18"/>
      <c r="C711" s="18"/>
      <c r="D711" s="18"/>
      <c r="E711" s="8" t="s">
        <v>221</v>
      </c>
      <c r="F711" s="8"/>
      <c r="G711" s="8"/>
      <c r="H711" s="3"/>
      <c r="I711" s="20"/>
    </row>
    <row r="712" spans="1:9">
      <c r="A712" s="29"/>
      <c r="B712" s="18"/>
      <c r="C712" s="18"/>
      <c r="D712" s="18"/>
      <c r="E712" s="8" t="s">
        <v>222</v>
      </c>
      <c r="F712" s="8"/>
      <c r="G712" s="8"/>
      <c r="H712" s="3"/>
      <c r="I712" s="20"/>
    </row>
    <row r="713" spans="1:9">
      <c r="A713" s="29"/>
      <c r="B713" s="18"/>
      <c r="C713" s="18"/>
      <c r="D713" s="18"/>
      <c r="E713" s="8"/>
      <c r="F713" s="8"/>
      <c r="G713" s="8"/>
      <c r="H713" s="3"/>
      <c r="I713" s="20"/>
    </row>
    <row r="714" spans="1:9">
      <c r="A714" s="29">
        <v>2</v>
      </c>
      <c r="B714" s="18">
        <v>3</v>
      </c>
      <c r="C714" s="18">
        <v>6</v>
      </c>
      <c r="D714" s="18"/>
      <c r="E714" s="8" t="s">
        <v>223</v>
      </c>
      <c r="F714" s="8"/>
      <c r="G714" s="8"/>
      <c r="H714" s="3"/>
      <c r="I714" s="20"/>
    </row>
    <row r="715" spans="1:9">
      <c r="A715" s="29">
        <v>2</v>
      </c>
      <c r="B715" s="18">
        <v>3</v>
      </c>
      <c r="C715" s="18">
        <v>6</v>
      </c>
      <c r="D715" s="18">
        <v>2</v>
      </c>
      <c r="E715" s="8" t="s">
        <v>82</v>
      </c>
      <c r="F715" s="8"/>
      <c r="G715" s="8"/>
      <c r="H715" s="3"/>
      <c r="I715" s="20"/>
    </row>
    <row r="716" spans="1:9">
      <c r="A716" s="29"/>
      <c r="B716" s="18"/>
      <c r="C716" s="18"/>
      <c r="D716" s="18"/>
      <c r="E716" s="8" t="s">
        <v>224</v>
      </c>
      <c r="F716" s="8"/>
      <c r="G716" s="8"/>
      <c r="H716" s="3"/>
      <c r="I716" s="20"/>
    </row>
    <row r="717" spans="1:9">
      <c r="A717" s="29"/>
      <c r="B717" s="18"/>
      <c r="C717" s="18"/>
      <c r="D717" s="18"/>
      <c r="E717" s="16" t="s">
        <v>123</v>
      </c>
      <c r="F717" s="16"/>
      <c r="G717" s="16"/>
      <c r="H717" s="3"/>
      <c r="I717" s="20"/>
    </row>
    <row r="718" spans="1:9">
      <c r="A718" s="29"/>
      <c r="B718" s="18"/>
      <c r="C718" s="18"/>
      <c r="D718" s="18"/>
      <c r="E718" s="16" t="s">
        <v>124</v>
      </c>
      <c r="F718" s="16"/>
      <c r="G718" s="16"/>
      <c r="H718" s="3"/>
      <c r="I718" s="20"/>
    </row>
    <row r="719" spans="1:9">
      <c r="A719" s="29"/>
      <c r="B719" s="18"/>
      <c r="C719" s="18"/>
      <c r="D719" s="18"/>
      <c r="E719" s="16" t="s">
        <v>125</v>
      </c>
      <c r="F719" s="16"/>
      <c r="G719" s="16"/>
      <c r="H719" s="3"/>
      <c r="I719" s="20"/>
    </row>
    <row r="720" spans="1:9">
      <c r="A720" s="29"/>
      <c r="B720" s="18"/>
      <c r="C720" s="18"/>
      <c r="D720" s="18"/>
      <c r="E720" s="16" t="s">
        <v>126</v>
      </c>
      <c r="F720" s="16"/>
      <c r="G720" s="16"/>
      <c r="H720" s="3"/>
      <c r="I720" s="20"/>
    </row>
    <row r="721" spans="1:9">
      <c r="A721" s="29"/>
      <c r="B721" s="18"/>
      <c r="C721" s="18"/>
      <c r="D721" s="18"/>
      <c r="E721" s="16" t="s">
        <v>131</v>
      </c>
      <c r="F721" s="16"/>
      <c r="G721" s="16"/>
      <c r="H721" s="3"/>
      <c r="I721" s="20"/>
    </row>
    <row r="722" spans="1:9">
      <c r="A722" s="29"/>
      <c r="B722" s="18"/>
      <c r="C722" s="18"/>
      <c r="D722" s="18"/>
      <c r="E722" s="8" t="s">
        <v>127</v>
      </c>
      <c r="F722" s="8"/>
      <c r="G722" s="8"/>
      <c r="H722" s="3"/>
      <c r="I722" s="20"/>
    </row>
    <row r="723" spans="1:9">
      <c r="A723" s="29"/>
      <c r="B723" s="18"/>
      <c r="C723" s="18"/>
      <c r="D723" s="18"/>
      <c r="E723" s="8" t="s">
        <v>225</v>
      </c>
      <c r="F723" s="8"/>
      <c r="G723" s="8"/>
      <c r="H723" s="3"/>
      <c r="I723" s="20"/>
    </row>
    <row r="724" spans="1:9">
      <c r="A724" s="29"/>
      <c r="B724" s="18"/>
      <c r="C724" s="18"/>
      <c r="D724" s="18"/>
      <c r="E724" s="8" t="s">
        <v>128</v>
      </c>
      <c r="F724" s="8"/>
      <c r="G724" s="8"/>
      <c r="H724" s="3"/>
      <c r="I724" s="20"/>
    </row>
    <row r="725" spans="1:9">
      <c r="A725" s="29"/>
      <c r="B725" s="18"/>
      <c r="C725" s="18"/>
      <c r="D725" s="18"/>
      <c r="E725" s="8" t="s">
        <v>226</v>
      </c>
      <c r="F725" s="8"/>
      <c r="G725" s="8"/>
      <c r="H725" s="3"/>
      <c r="I725" s="20"/>
    </row>
    <row r="726" spans="1:9">
      <c r="A726" s="29"/>
      <c r="B726" s="18"/>
      <c r="C726" s="18"/>
      <c r="D726" s="18"/>
      <c r="E726" s="8"/>
      <c r="F726" s="8"/>
      <c r="G726" s="8"/>
      <c r="H726" s="3"/>
      <c r="I726" s="20"/>
    </row>
    <row r="727" spans="1:9">
      <c r="A727" s="29">
        <v>2</v>
      </c>
      <c r="B727" s="18">
        <v>3</v>
      </c>
      <c r="C727" s="18">
        <v>7</v>
      </c>
      <c r="D727" s="18"/>
      <c r="E727" s="8" t="s">
        <v>227</v>
      </c>
      <c r="F727" s="8"/>
      <c r="G727" s="8"/>
      <c r="H727" s="3"/>
      <c r="I727" s="20"/>
    </row>
    <row r="728" spans="1:9">
      <c r="A728" s="29">
        <v>2</v>
      </c>
      <c r="B728" s="18">
        <v>3</v>
      </c>
      <c r="C728" s="18">
        <v>7</v>
      </c>
      <c r="D728" s="18">
        <v>2</v>
      </c>
      <c r="E728" s="8" t="s">
        <v>82</v>
      </c>
      <c r="F728" s="8"/>
      <c r="G728" s="8"/>
      <c r="H728" s="3"/>
      <c r="I728" s="20"/>
    </row>
    <row r="729" spans="1:9">
      <c r="A729" s="29"/>
      <c r="B729" s="18"/>
      <c r="C729" s="18"/>
      <c r="D729" s="18"/>
      <c r="E729" s="8" t="s">
        <v>224</v>
      </c>
      <c r="F729" s="8"/>
      <c r="G729" s="8"/>
      <c r="H729" s="3"/>
      <c r="I729" s="20"/>
    </row>
    <row r="730" spans="1:9">
      <c r="A730" s="29"/>
      <c r="B730" s="18"/>
      <c r="C730" s="18"/>
      <c r="D730" s="18"/>
      <c r="E730" s="16" t="s">
        <v>123</v>
      </c>
      <c r="F730" s="16"/>
      <c r="G730" s="16"/>
      <c r="H730" s="3"/>
      <c r="I730" s="20"/>
    </row>
    <row r="731" spans="1:9">
      <c r="A731" s="29"/>
      <c r="B731" s="18"/>
      <c r="C731" s="18"/>
      <c r="D731" s="18"/>
      <c r="E731" s="16" t="s">
        <v>124</v>
      </c>
      <c r="F731" s="16"/>
      <c r="G731" s="16"/>
      <c r="H731" s="3"/>
      <c r="I731" s="20"/>
    </row>
    <row r="732" spans="1:9">
      <c r="A732" s="29"/>
      <c r="B732" s="18"/>
      <c r="C732" s="18"/>
      <c r="D732" s="18"/>
      <c r="E732" s="16" t="s">
        <v>125</v>
      </c>
      <c r="F732" s="16"/>
      <c r="G732" s="16"/>
      <c r="H732" s="3"/>
      <c r="I732" s="20"/>
    </row>
    <row r="733" spans="1:9">
      <c r="A733" s="29"/>
      <c r="B733" s="18"/>
      <c r="C733" s="18"/>
      <c r="D733" s="18"/>
      <c r="E733" s="16" t="s">
        <v>126</v>
      </c>
      <c r="F733" s="16"/>
      <c r="G733" s="16"/>
      <c r="H733" s="3"/>
      <c r="I733" s="20"/>
    </row>
    <row r="734" spans="1:9">
      <c r="A734" s="29"/>
      <c r="B734" s="18"/>
      <c r="C734" s="18"/>
      <c r="D734" s="18"/>
      <c r="E734" s="16" t="s">
        <v>131</v>
      </c>
      <c r="F734" s="16"/>
      <c r="G734" s="16"/>
      <c r="H734" s="3"/>
      <c r="I734" s="20"/>
    </row>
    <row r="735" spans="1:9">
      <c r="A735" s="29"/>
      <c r="B735" s="18"/>
      <c r="C735" s="18"/>
      <c r="D735" s="18"/>
      <c r="E735" s="16" t="s">
        <v>130</v>
      </c>
      <c r="F735" s="16"/>
      <c r="G735" s="16"/>
      <c r="H735" s="3"/>
      <c r="I735" s="20"/>
    </row>
    <row r="736" spans="1:9">
      <c r="A736" s="29"/>
      <c r="B736" s="18"/>
      <c r="C736" s="18"/>
      <c r="D736" s="18"/>
      <c r="E736" s="8" t="s">
        <v>127</v>
      </c>
      <c r="F736" s="8"/>
      <c r="G736" s="8"/>
      <c r="H736" s="3"/>
      <c r="I736" s="20"/>
    </row>
    <row r="737" spans="1:9">
      <c r="A737" s="29"/>
      <c r="B737" s="18"/>
      <c r="C737" s="18"/>
      <c r="D737" s="18"/>
      <c r="E737" s="8" t="s">
        <v>225</v>
      </c>
      <c r="F737" s="8"/>
      <c r="G737" s="8"/>
      <c r="H737" s="3"/>
      <c r="I737" s="20"/>
    </row>
    <row r="738" spans="1:9">
      <c r="A738" s="29"/>
      <c r="B738" s="18"/>
      <c r="C738" s="18"/>
      <c r="D738" s="18"/>
      <c r="E738" s="8" t="s">
        <v>228</v>
      </c>
      <c r="F738" s="8"/>
      <c r="G738" s="8"/>
      <c r="H738" s="3"/>
      <c r="I738" s="20"/>
    </row>
    <row r="739" spans="1:9">
      <c r="A739" s="29"/>
      <c r="B739" s="18"/>
      <c r="C739" s="18"/>
      <c r="D739" s="18"/>
      <c r="E739" s="8" t="s">
        <v>128</v>
      </c>
      <c r="F739" s="8"/>
      <c r="G739" s="8"/>
      <c r="H739" s="3"/>
      <c r="I739" s="20"/>
    </row>
    <row r="740" spans="1:9">
      <c r="A740" s="29"/>
      <c r="B740" s="18"/>
      <c r="C740" s="18"/>
      <c r="D740" s="18"/>
      <c r="E740" s="8" t="s">
        <v>226</v>
      </c>
      <c r="F740" s="8"/>
      <c r="G740" s="8"/>
      <c r="H740" s="3"/>
      <c r="I740" s="20"/>
    </row>
    <row r="741" spans="1:9">
      <c r="A741" s="29"/>
      <c r="B741" s="18"/>
      <c r="C741" s="18"/>
      <c r="D741" s="18"/>
      <c r="E741" s="8"/>
      <c r="F741" s="8"/>
      <c r="G741" s="8"/>
      <c r="H741" s="3"/>
      <c r="I741" s="20"/>
    </row>
    <row r="742" spans="1:9">
      <c r="A742" s="29">
        <v>2</v>
      </c>
      <c r="B742" s="18">
        <v>3</v>
      </c>
      <c r="C742" s="18">
        <v>8</v>
      </c>
      <c r="D742" s="18"/>
      <c r="E742" s="14" t="s">
        <v>229</v>
      </c>
      <c r="F742" s="14"/>
      <c r="G742" s="14"/>
      <c r="H742" s="3"/>
      <c r="I742" s="20"/>
    </row>
    <row r="743" spans="1:9">
      <c r="A743" s="29">
        <v>2</v>
      </c>
      <c r="B743" s="18">
        <v>3</v>
      </c>
      <c r="C743" s="18">
        <v>8</v>
      </c>
      <c r="D743" s="18">
        <v>2</v>
      </c>
      <c r="E743" s="8" t="s">
        <v>82</v>
      </c>
      <c r="F743" s="8"/>
      <c r="G743" s="8"/>
      <c r="H743" s="3"/>
      <c r="I743" s="20"/>
    </row>
    <row r="744" spans="1:9">
      <c r="A744" s="29"/>
      <c r="B744" s="18"/>
      <c r="C744" s="18"/>
      <c r="D744" s="18"/>
      <c r="E744" s="8" t="s">
        <v>127</v>
      </c>
      <c r="F744" s="8"/>
      <c r="G744" s="8"/>
      <c r="H744" s="3"/>
      <c r="I744" s="20"/>
    </row>
    <row r="745" spans="1:9">
      <c r="A745" s="29"/>
      <c r="B745" s="18"/>
      <c r="C745" s="18"/>
      <c r="D745" s="18"/>
      <c r="E745" s="8" t="s">
        <v>225</v>
      </c>
      <c r="F745" s="8"/>
      <c r="G745" s="8"/>
      <c r="H745" s="3"/>
      <c r="I745" s="20"/>
    </row>
    <row r="746" spans="1:9">
      <c r="A746" s="29"/>
      <c r="B746" s="18"/>
      <c r="C746" s="18"/>
      <c r="D746" s="18"/>
      <c r="E746" s="8" t="s">
        <v>128</v>
      </c>
      <c r="F746" s="8"/>
      <c r="G746" s="8"/>
      <c r="H746" s="3"/>
      <c r="I746" s="20"/>
    </row>
    <row r="747" spans="1:9">
      <c r="A747" s="29"/>
      <c r="B747" s="18"/>
      <c r="C747" s="18"/>
      <c r="D747" s="18"/>
      <c r="E747" s="8" t="s">
        <v>226</v>
      </c>
      <c r="F747" s="8"/>
      <c r="G747" s="8"/>
      <c r="H747" s="3"/>
      <c r="I747" s="20"/>
    </row>
    <row r="748" spans="1:9">
      <c r="A748" s="29"/>
      <c r="B748" s="18"/>
      <c r="C748" s="18"/>
      <c r="D748" s="18"/>
      <c r="E748" s="8"/>
      <c r="F748" s="8"/>
      <c r="G748" s="8"/>
      <c r="H748" s="3"/>
      <c r="I748" s="20"/>
    </row>
    <row r="749" spans="1:9">
      <c r="A749" s="29">
        <v>2</v>
      </c>
      <c r="B749" s="18">
        <v>3</v>
      </c>
      <c r="C749" s="18">
        <v>9</v>
      </c>
      <c r="D749" s="18"/>
      <c r="E749" s="14" t="s">
        <v>230</v>
      </c>
      <c r="F749" s="14"/>
      <c r="G749" s="14"/>
      <c r="H749" s="3"/>
      <c r="I749" s="20"/>
    </row>
    <row r="750" spans="1:9">
      <c r="A750" s="29">
        <v>2</v>
      </c>
      <c r="B750" s="18">
        <v>3</v>
      </c>
      <c r="C750" s="18">
        <v>9</v>
      </c>
      <c r="D750" s="18">
        <v>2</v>
      </c>
      <c r="E750" s="8" t="s">
        <v>82</v>
      </c>
      <c r="F750" s="8"/>
      <c r="G750" s="8"/>
      <c r="H750" s="3"/>
      <c r="I750" s="20"/>
    </row>
    <row r="751" spans="1:9">
      <c r="A751" s="29"/>
      <c r="B751" s="18"/>
      <c r="C751" s="18"/>
      <c r="D751" s="18"/>
      <c r="E751" s="8" t="s">
        <v>130</v>
      </c>
      <c r="F751" s="8"/>
      <c r="G751" s="8"/>
      <c r="H751" s="3"/>
      <c r="I751" s="20"/>
    </row>
    <row r="752" spans="1:9">
      <c r="A752" s="29"/>
      <c r="B752" s="18"/>
      <c r="C752" s="18"/>
      <c r="D752" s="18"/>
      <c r="E752" s="8" t="s">
        <v>131</v>
      </c>
      <c r="F752" s="8"/>
      <c r="G752" s="8"/>
      <c r="H752" s="3"/>
      <c r="I752" s="20"/>
    </row>
    <row r="753" spans="1:9">
      <c r="A753" s="29"/>
      <c r="B753" s="18"/>
      <c r="C753" s="18"/>
      <c r="D753" s="18"/>
      <c r="E753" s="8" t="s">
        <v>127</v>
      </c>
      <c r="F753" s="8"/>
      <c r="G753" s="8"/>
      <c r="H753" s="3"/>
      <c r="I753" s="20"/>
    </row>
    <row r="754" spans="1:9">
      <c r="A754" s="29"/>
      <c r="B754" s="18"/>
      <c r="C754" s="18"/>
      <c r="D754" s="18"/>
      <c r="E754" s="8" t="s">
        <v>225</v>
      </c>
      <c r="F754" s="8"/>
      <c r="G754" s="8"/>
      <c r="H754" s="3"/>
      <c r="I754" s="20"/>
    </row>
    <row r="755" spans="1:9">
      <c r="A755" s="29"/>
      <c r="B755" s="18"/>
      <c r="C755" s="18"/>
      <c r="D755" s="18"/>
      <c r="E755" s="8" t="s">
        <v>128</v>
      </c>
      <c r="F755" s="8"/>
      <c r="G755" s="8"/>
      <c r="H755" s="3"/>
      <c r="I755" s="20"/>
    </row>
    <row r="756" spans="1:9">
      <c r="A756" s="29"/>
      <c r="B756" s="18"/>
      <c r="C756" s="18"/>
      <c r="D756" s="18"/>
      <c r="E756" s="8" t="s">
        <v>231</v>
      </c>
      <c r="F756" s="8"/>
      <c r="G756" s="8"/>
      <c r="H756" s="3"/>
      <c r="I756" s="20"/>
    </row>
    <row r="757" spans="1:9">
      <c r="A757" s="29"/>
      <c r="B757" s="18"/>
      <c r="C757" s="18"/>
      <c r="D757" s="18"/>
      <c r="E757" s="8" t="s">
        <v>226</v>
      </c>
      <c r="F757" s="8"/>
      <c r="G757" s="8"/>
      <c r="H757" s="3"/>
      <c r="I757" s="20"/>
    </row>
    <row r="758" spans="1:9">
      <c r="A758" s="29"/>
      <c r="B758" s="18"/>
      <c r="C758" s="18"/>
      <c r="D758" s="18"/>
      <c r="E758" s="8"/>
      <c r="F758" s="8"/>
      <c r="G758" s="8"/>
      <c r="H758" s="3"/>
      <c r="I758" s="20"/>
    </row>
    <row r="759" spans="1:9">
      <c r="A759" s="29">
        <v>2</v>
      </c>
      <c r="B759" s="18">
        <v>3</v>
      </c>
      <c r="C759" s="18">
        <v>10</v>
      </c>
      <c r="D759" s="18"/>
      <c r="E759" s="8" t="s">
        <v>232</v>
      </c>
      <c r="F759" s="8"/>
      <c r="G759" s="8"/>
      <c r="H759" s="3"/>
      <c r="I759" s="20"/>
    </row>
    <row r="760" spans="1:9">
      <c r="A760" s="29"/>
      <c r="B760" s="18"/>
      <c r="C760" s="18"/>
      <c r="D760" s="18"/>
      <c r="E760" s="8"/>
      <c r="F760" s="8"/>
      <c r="G760" s="8"/>
      <c r="H760" s="3"/>
      <c r="I760" s="20"/>
    </row>
    <row r="761" spans="1:9">
      <c r="A761" s="29">
        <v>2</v>
      </c>
      <c r="B761" s="18">
        <v>4</v>
      </c>
      <c r="C761" s="18"/>
      <c r="D761" s="18"/>
      <c r="E761" s="14" t="s">
        <v>233</v>
      </c>
      <c r="F761" s="14"/>
      <c r="G761" s="14"/>
      <c r="H761" s="3"/>
      <c r="I761" s="20"/>
    </row>
    <row r="762" spans="1:9">
      <c r="A762" s="29">
        <v>2</v>
      </c>
      <c r="B762" s="18">
        <v>4</v>
      </c>
      <c r="C762" s="18">
        <v>1</v>
      </c>
      <c r="D762" s="18"/>
      <c r="E762" s="14" t="s">
        <v>234</v>
      </c>
      <c r="F762" s="14"/>
      <c r="G762" s="14"/>
      <c r="H762" s="3"/>
      <c r="I762" s="20"/>
    </row>
    <row r="763" spans="1:9">
      <c r="A763" s="29">
        <v>2</v>
      </c>
      <c r="B763" s="18">
        <v>4</v>
      </c>
      <c r="C763" s="18">
        <v>1</v>
      </c>
      <c r="D763" s="18">
        <v>2</v>
      </c>
      <c r="E763" s="8" t="s">
        <v>82</v>
      </c>
      <c r="F763" s="8"/>
      <c r="G763" s="8"/>
      <c r="H763" s="3"/>
      <c r="I763" s="20"/>
    </row>
    <row r="764" spans="1:9">
      <c r="A764" s="29"/>
      <c r="B764" s="18"/>
      <c r="C764" s="18"/>
      <c r="D764" s="18"/>
      <c r="E764" s="8" t="s">
        <v>224</v>
      </c>
      <c r="F764" s="8"/>
      <c r="G764" s="8"/>
      <c r="H764" s="3"/>
      <c r="I764" s="20"/>
    </row>
    <row r="765" spans="1:9">
      <c r="A765" s="29"/>
      <c r="B765" s="18"/>
      <c r="C765" s="18"/>
      <c r="D765" s="18"/>
      <c r="E765" s="16" t="s">
        <v>123</v>
      </c>
      <c r="F765" s="16"/>
      <c r="G765" s="16"/>
      <c r="H765" s="3"/>
      <c r="I765" s="20"/>
    </row>
    <row r="766" spans="1:9">
      <c r="A766" s="29"/>
      <c r="B766" s="18"/>
      <c r="C766" s="18"/>
      <c r="D766" s="18"/>
      <c r="E766" s="16" t="s">
        <v>124</v>
      </c>
      <c r="F766" s="16"/>
      <c r="G766" s="16"/>
      <c r="H766" s="3"/>
      <c r="I766" s="20"/>
    </row>
    <row r="767" spans="1:9">
      <c r="A767" s="29"/>
      <c r="B767" s="18"/>
      <c r="C767" s="18"/>
      <c r="D767" s="18"/>
      <c r="E767" s="16" t="s">
        <v>125</v>
      </c>
      <c r="F767" s="16"/>
      <c r="G767" s="16"/>
      <c r="H767" s="3"/>
      <c r="I767" s="20"/>
    </row>
    <row r="768" spans="1:9">
      <c r="A768" s="29"/>
      <c r="B768" s="18"/>
      <c r="C768" s="18"/>
      <c r="D768" s="18"/>
      <c r="E768" s="16" t="s">
        <v>126</v>
      </c>
      <c r="F768" s="16"/>
      <c r="G768" s="16"/>
      <c r="H768" s="3"/>
      <c r="I768" s="20"/>
    </row>
    <row r="769" spans="1:9">
      <c r="A769" s="29"/>
      <c r="B769" s="18"/>
      <c r="C769" s="18"/>
      <c r="D769" s="18"/>
      <c r="E769" s="16" t="s">
        <v>131</v>
      </c>
      <c r="F769" s="16"/>
      <c r="G769" s="16"/>
      <c r="H769" s="3"/>
      <c r="I769" s="20"/>
    </row>
    <row r="770" spans="1:9">
      <c r="A770" s="29"/>
      <c r="B770" s="18"/>
      <c r="C770" s="18"/>
      <c r="D770" s="18"/>
      <c r="E770" s="16" t="s">
        <v>130</v>
      </c>
      <c r="F770" s="16"/>
      <c r="G770" s="16"/>
      <c r="H770" s="3"/>
      <c r="I770" s="20"/>
    </row>
    <row r="771" spans="1:9">
      <c r="A771" s="29"/>
      <c r="B771" s="18"/>
      <c r="C771" s="18"/>
      <c r="D771" s="18"/>
      <c r="E771" s="8" t="s">
        <v>127</v>
      </c>
      <c r="F771" s="8"/>
      <c r="G771" s="8"/>
      <c r="H771" s="3"/>
      <c r="I771" s="20"/>
    </row>
    <row r="772" spans="1:9">
      <c r="A772" s="29"/>
      <c r="B772" s="18"/>
      <c r="C772" s="18"/>
      <c r="D772" s="18"/>
      <c r="E772" s="8" t="s">
        <v>225</v>
      </c>
      <c r="F772" s="8"/>
      <c r="G772" s="8"/>
      <c r="H772" s="3"/>
      <c r="I772" s="20"/>
    </row>
    <row r="773" spans="1:9">
      <c r="A773" s="29"/>
      <c r="B773" s="18"/>
      <c r="C773" s="18"/>
      <c r="D773" s="18"/>
      <c r="E773" s="8" t="s">
        <v>128</v>
      </c>
      <c r="F773" s="8"/>
      <c r="G773" s="8"/>
      <c r="H773" s="3"/>
      <c r="I773" s="20"/>
    </row>
    <row r="774" spans="1:9">
      <c r="A774" s="29"/>
      <c r="B774" s="18"/>
      <c r="C774" s="18"/>
      <c r="D774" s="18"/>
      <c r="E774" s="8" t="s">
        <v>226</v>
      </c>
      <c r="F774" s="8"/>
      <c r="G774" s="8"/>
      <c r="H774" s="3"/>
      <c r="I774" s="20"/>
    </row>
    <row r="775" spans="1:9">
      <c r="A775" s="29"/>
      <c r="B775" s="18"/>
      <c r="C775" s="18"/>
      <c r="D775" s="18"/>
      <c r="E775" s="8"/>
      <c r="F775" s="8"/>
      <c r="G775" s="8"/>
      <c r="H775" s="3"/>
      <c r="I775" s="20"/>
    </row>
    <row r="776" spans="1:9">
      <c r="A776" s="29">
        <v>2</v>
      </c>
      <c r="B776" s="18">
        <v>4</v>
      </c>
      <c r="C776" s="18">
        <v>2</v>
      </c>
      <c r="D776" s="18"/>
      <c r="E776" s="8" t="s">
        <v>235</v>
      </c>
      <c r="F776" s="8"/>
      <c r="G776" s="8"/>
      <c r="H776" s="3"/>
      <c r="I776" s="20"/>
    </row>
    <row r="777" spans="1:9">
      <c r="A777" s="29">
        <v>2</v>
      </c>
      <c r="B777" s="18">
        <v>4</v>
      </c>
      <c r="C777" s="18">
        <v>2</v>
      </c>
      <c r="D777" s="18">
        <v>2</v>
      </c>
      <c r="E777" s="8" t="s">
        <v>82</v>
      </c>
      <c r="F777" s="8"/>
      <c r="G777" s="8"/>
      <c r="H777" s="3"/>
      <c r="I777" s="20"/>
    </row>
    <row r="778" spans="1:9">
      <c r="A778" s="29"/>
      <c r="B778" s="18"/>
      <c r="C778" s="18"/>
      <c r="D778" s="18"/>
      <c r="E778" s="8" t="s">
        <v>236</v>
      </c>
      <c r="F778" s="8"/>
      <c r="G778" s="8"/>
      <c r="H778" s="3"/>
      <c r="I778" s="20"/>
    </row>
    <row r="779" spans="1:9">
      <c r="A779" s="29"/>
      <c r="B779" s="18"/>
      <c r="C779" s="18"/>
      <c r="D779" s="18"/>
      <c r="E779" s="16" t="s">
        <v>123</v>
      </c>
      <c r="F779" s="16"/>
      <c r="G779" s="16"/>
      <c r="H779" s="3"/>
      <c r="I779" s="20"/>
    </row>
    <row r="780" spans="1:9">
      <c r="A780" s="29"/>
      <c r="B780" s="18"/>
      <c r="C780" s="18"/>
      <c r="D780" s="18"/>
      <c r="E780" s="16" t="s">
        <v>124</v>
      </c>
      <c r="F780" s="16"/>
      <c r="G780" s="16"/>
      <c r="H780" s="3"/>
      <c r="I780" s="20"/>
    </row>
    <row r="781" spans="1:9">
      <c r="A781" s="29"/>
      <c r="B781" s="18"/>
      <c r="C781" s="18"/>
      <c r="D781" s="18"/>
      <c r="E781" s="16" t="s">
        <v>125</v>
      </c>
      <c r="F781" s="16"/>
      <c r="G781" s="16"/>
      <c r="H781" s="3"/>
      <c r="I781" s="20"/>
    </row>
    <row r="782" spans="1:9">
      <c r="A782" s="29"/>
      <c r="B782" s="18"/>
      <c r="C782" s="18"/>
      <c r="D782" s="18"/>
      <c r="E782" s="16" t="s">
        <v>126</v>
      </c>
      <c r="F782" s="16"/>
      <c r="G782" s="16"/>
      <c r="H782" s="3"/>
      <c r="I782" s="20"/>
    </row>
    <row r="783" spans="1:9">
      <c r="A783" s="29"/>
      <c r="B783" s="18"/>
      <c r="C783" s="18"/>
      <c r="D783" s="18"/>
      <c r="E783" s="16" t="s">
        <v>131</v>
      </c>
      <c r="F783" s="16"/>
      <c r="G783" s="16"/>
      <c r="H783" s="3"/>
      <c r="I783" s="20"/>
    </row>
    <row r="784" spans="1:9">
      <c r="A784" s="29"/>
      <c r="B784" s="18"/>
      <c r="C784" s="18"/>
      <c r="D784" s="18"/>
      <c r="E784" s="16" t="s">
        <v>130</v>
      </c>
      <c r="F784" s="16"/>
      <c r="G784" s="16"/>
      <c r="H784" s="3"/>
      <c r="I784" s="20"/>
    </row>
    <row r="785" spans="1:9">
      <c r="A785" s="29"/>
      <c r="B785" s="18"/>
      <c r="C785" s="18"/>
      <c r="D785" s="18"/>
      <c r="E785" s="8" t="s">
        <v>127</v>
      </c>
      <c r="F785" s="8"/>
      <c r="G785" s="8"/>
      <c r="H785" s="3"/>
      <c r="I785" s="20"/>
    </row>
    <row r="786" spans="1:9">
      <c r="A786" s="29"/>
      <c r="B786" s="18"/>
      <c r="C786" s="18"/>
      <c r="D786" s="18"/>
      <c r="E786" s="8" t="s">
        <v>225</v>
      </c>
      <c r="F786" s="8"/>
      <c r="G786" s="8"/>
      <c r="H786" s="3"/>
      <c r="I786" s="20"/>
    </row>
    <row r="787" spans="1:9">
      <c r="A787" s="29"/>
      <c r="B787" s="18"/>
      <c r="C787" s="18"/>
      <c r="D787" s="18"/>
      <c r="E787" s="8" t="s">
        <v>128</v>
      </c>
      <c r="F787" s="8"/>
      <c r="G787" s="8"/>
      <c r="H787" s="3"/>
      <c r="I787" s="20"/>
    </row>
    <row r="788" spans="1:9">
      <c r="A788" s="29"/>
      <c r="B788" s="18"/>
      <c r="C788" s="18"/>
      <c r="D788" s="18"/>
      <c r="E788" s="8" t="s">
        <v>226</v>
      </c>
      <c r="F788" s="8"/>
      <c r="G788" s="8"/>
      <c r="H788" s="3"/>
      <c r="I788" s="20"/>
    </row>
    <row r="789" spans="1:9">
      <c r="A789" s="29"/>
      <c r="B789" s="18"/>
      <c r="C789" s="18"/>
      <c r="D789" s="18"/>
      <c r="E789" s="8"/>
      <c r="F789" s="8"/>
      <c r="G789" s="8"/>
      <c r="H789" s="3"/>
      <c r="I789" s="20"/>
    </row>
    <row r="790" spans="1:9">
      <c r="A790" s="29">
        <v>2</v>
      </c>
      <c r="B790" s="18">
        <v>4</v>
      </c>
      <c r="C790" s="18">
        <v>3</v>
      </c>
      <c r="D790" s="18"/>
      <c r="E790" s="14" t="s">
        <v>237</v>
      </c>
      <c r="F790" s="14"/>
      <c r="G790" s="14"/>
      <c r="H790" s="3"/>
      <c r="I790" s="20"/>
    </row>
    <row r="791" spans="1:9">
      <c r="A791" s="29">
        <v>2</v>
      </c>
      <c r="B791" s="18">
        <v>4</v>
      </c>
      <c r="C791" s="18">
        <v>3</v>
      </c>
      <c r="D791" s="18">
        <v>2</v>
      </c>
      <c r="E791" s="8" t="s">
        <v>82</v>
      </c>
      <c r="F791" s="8"/>
      <c r="G791" s="8"/>
      <c r="H791" s="3"/>
      <c r="I791" s="20"/>
    </row>
    <row r="792" spans="1:9">
      <c r="A792" s="29"/>
      <c r="B792" s="18"/>
      <c r="C792" s="18"/>
      <c r="D792" s="18"/>
      <c r="E792" s="8" t="s">
        <v>236</v>
      </c>
      <c r="F792" s="8"/>
      <c r="G792" s="8"/>
      <c r="H792" s="3"/>
      <c r="I792" s="20"/>
    </row>
    <row r="793" spans="1:9">
      <c r="A793" s="29"/>
      <c r="B793" s="18"/>
      <c r="C793" s="18"/>
      <c r="D793" s="18"/>
      <c r="E793" s="16" t="s">
        <v>123</v>
      </c>
      <c r="F793" s="16"/>
      <c r="G793" s="16"/>
      <c r="H793" s="3"/>
      <c r="I793" s="20"/>
    </row>
    <row r="794" spans="1:9">
      <c r="A794" s="29"/>
      <c r="B794" s="18"/>
      <c r="C794" s="18"/>
      <c r="D794" s="18"/>
      <c r="E794" s="16" t="s">
        <v>124</v>
      </c>
      <c r="F794" s="16"/>
      <c r="G794" s="16"/>
      <c r="H794" s="3"/>
      <c r="I794" s="20"/>
    </row>
    <row r="795" spans="1:9">
      <c r="A795" s="29"/>
      <c r="B795" s="18"/>
      <c r="C795" s="18"/>
      <c r="D795" s="18"/>
      <c r="E795" s="16" t="s">
        <v>125</v>
      </c>
      <c r="F795" s="16"/>
      <c r="G795" s="16"/>
      <c r="H795" s="3"/>
      <c r="I795" s="20"/>
    </row>
    <row r="796" spans="1:9">
      <c r="A796" s="29"/>
      <c r="B796" s="18"/>
      <c r="C796" s="18"/>
      <c r="D796" s="18"/>
      <c r="E796" s="16" t="s">
        <v>126</v>
      </c>
      <c r="F796" s="16"/>
      <c r="G796" s="16"/>
      <c r="H796" s="3"/>
      <c r="I796" s="20"/>
    </row>
    <row r="797" spans="1:9">
      <c r="A797" s="29"/>
      <c r="B797" s="18"/>
      <c r="C797" s="18"/>
      <c r="D797" s="18"/>
      <c r="E797" s="8" t="s">
        <v>127</v>
      </c>
      <c r="F797" s="8"/>
      <c r="G797" s="8"/>
      <c r="H797" s="3"/>
      <c r="I797" s="20"/>
    </row>
    <row r="798" spans="1:9">
      <c r="A798" s="29"/>
      <c r="B798" s="18"/>
      <c r="C798" s="18"/>
      <c r="D798" s="18"/>
      <c r="E798" s="8" t="s">
        <v>225</v>
      </c>
      <c r="F798" s="8"/>
      <c r="G798" s="8"/>
      <c r="H798" s="3"/>
      <c r="I798" s="20"/>
    </row>
    <row r="799" spans="1:9">
      <c r="A799" s="29"/>
      <c r="B799" s="18"/>
      <c r="C799" s="18"/>
      <c r="D799" s="18"/>
      <c r="E799" s="8" t="s">
        <v>128</v>
      </c>
      <c r="F799" s="8"/>
      <c r="G799" s="8"/>
      <c r="H799" s="3"/>
      <c r="I799" s="20"/>
    </row>
    <row r="800" spans="1:9">
      <c r="A800" s="29"/>
      <c r="B800" s="18"/>
      <c r="C800" s="18"/>
      <c r="D800" s="18"/>
      <c r="E800" s="8" t="s">
        <v>226</v>
      </c>
      <c r="F800" s="8"/>
      <c r="G800" s="8"/>
      <c r="H800" s="3"/>
      <c r="I800" s="20"/>
    </row>
    <row r="801" spans="1:9">
      <c r="A801" s="29"/>
      <c r="B801" s="18"/>
      <c r="C801" s="18"/>
      <c r="D801" s="18"/>
      <c r="E801" s="8"/>
      <c r="F801" s="8"/>
      <c r="G801" s="8"/>
      <c r="H801" s="3"/>
      <c r="I801" s="20"/>
    </row>
    <row r="802" spans="1:9">
      <c r="A802" s="29">
        <v>2</v>
      </c>
      <c r="B802" s="18">
        <v>4</v>
      </c>
      <c r="C802" s="18">
        <v>4</v>
      </c>
      <c r="D802" s="18"/>
      <c r="E802" s="14" t="s">
        <v>238</v>
      </c>
      <c r="F802" s="14"/>
      <c r="G802" s="14"/>
      <c r="H802" s="3"/>
      <c r="I802" s="20"/>
    </row>
    <row r="803" spans="1:9">
      <c r="A803" s="29">
        <v>2</v>
      </c>
      <c r="B803" s="18">
        <v>4</v>
      </c>
      <c r="C803" s="18">
        <v>4</v>
      </c>
      <c r="D803" s="18">
        <v>2</v>
      </c>
      <c r="E803" s="8" t="s">
        <v>82</v>
      </c>
      <c r="F803" s="8"/>
      <c r="G803" s="8"/>
      <c r="H803" s="3"/>
      <c r="I803" s="20"/>
    </row>
    <row r="804" spans="1:9">
      <c r="A804" s="29"/>
      <c r="B804" s="18"/>
      <c r="C804" s="18"/>
      <c r="D804" s="18"/>
      <c r="E804" s="8" t="s">
        <v>236</v>
      </c>
      <c r="F804" s="8"/>
      <c r="G804" s="8"/>
      <c r="H804" s="3"/>
      <c r="I804" s="20"/>
    </row>
    <row r="805" spans="1:9">
      <c r="A805" s="29"/>
      <c r="B805" s="18"/>
      <c r="C805" s="18"/>
      <c r="D805" s="18"/>
      <c r="E805" s="16" t="s">
        <v>123</v>
      </c>
      <c r="F805" s="16"/>
      <c r="G805" s="16"/>
      <c r="H805" s="3"/>
      <c r="I805" s="20"/>
    </row>
    <row r="806" spans="1:9">
      <c r="A806" s="29"/>
      <c r="B806" s="18"/>
      <c r="C806" s="18"/>
      <c r="D806" s="18"/>
      <c r="E806" s="16" t="s">
        <v>124</v>
      </c>
      <c r="F806" s="16"/>
      <c r="G806" s="16"/>
      <c r="H806" s="3"/>
      <c r="I806" s="20"/>
    </row>
    <row r="807" spans="1:9">
      <c r="A807" s="29"/>
      <c r="B807" s="18"/>
      <c r="C807" s="18"/>
      <c r="D807" s="18"/>
      <c r="E807" s="16" t="s">
        <v>125</v>
      </c>
      <c r="F807" s="16"/>
      <c r="G807" s="16"/>
      <c r="H807" s="3"/>
      <c r="I807" s="20"/>
    </row>
    <row r="808" spans="1:9">
      <c r="A808" s="29"/>
      <c r="B808" s="18"/>
      <c r="C808" s="18"/>
      <c r="D808" s="18"/>
      <c r="E808" s="16" t="s">
        <v>126</v>
      </c>
      <c r="F808" s="16"/>
      <c r="G808" s="16"/>
      <c r="H808" s="3"/>
      <c r="I808" s="20"/>
    </row>
    <row r="809" spans="1:9">
      <c r="A809" s="29"/>
      <c r="B809" s="18"/>
      <c r="C809" s="18"/>
      <c r="D809" s="18"/>
      <c r="E809" s="16" t="s">
        <v>131</v>
      </c>
      <c r="F809" s="16"/>
      <c r="G809" s="16"/>
      <c r="H809" s="3"/>
      <c r="I809" s="20"/>
    </row>
    <row r="810" spans="1:9">
      <c r="A810" s="29"/>
      <c r="B810" s="18"/>
      <c r="C810" s="18"/>
      <c r="D810" s="18"/>
      <c r="E810" s="16" t="s">
        <v>130</v>
      </c>
      <c r="F810" s="16"/>
      <c r="G810" s="16"/>
      <c r="H810" s="3"/>
      <c r="I810" s="20"/>
    </row>
    <row r="811" spans="1:9">
      <c r="A811" s="29"/>
      <c r="B811" s="18"/>
      <c r="C811" s="18"/>
      <c r="D811" s="18"/>
      <c r="E811" s="8" t="s">
        <v>127</v>
      </c>
      <c r="F811" s="8"/>
      <c r="G811" s="8"/>
      <c r="H811" s="3"/>
      <c r="I811" s="20"/>
    </row>
    <row r="812" spans="1:9">
      <c r="A812" s="29"/>
      <c r="B812" s="18"/>
      <c r="C812" s="18"/>
      <c r="D812" s="18"/>
      <c r="E812" s="8" t="s">
        <v>225</v>
      </c>
      <c r="F812" s="8"/>
      <c r="G812" s="8"/>
      <c r="H812" s="3"/>
      <c r="I812" s="20"/>
    </row>
    <row r="813" spans="1:9">
      <c r="A813" s="29"/>
      <c r="B813" s="18"/>
      <c r="C813" s="18"/>
      <c r="D813" s="18"/>
      <c r="E813" s="8" t="s">
        <v>128</v>
      </c>
      <c r="F813" s="8"/>
      <c r="G813" s="8"/>
      <c r="H813" s="3"/>
      <c r="I813" s="20"/>
    </row>
    <row r="814" spans="1:9">
      <c r="A814" s="29"/>
      <c r="B814" s="18"/>
      <c r="C814" s="18"/>
      <c r="D814" s="18"/>
      <c r="E814" s="8" t="s">
        <v>226</v>
      </c>
      <c r="F814" s="8"/>
      <c r="G814" s="8"/>
      <c r="H814" s="3"/>
      <c r="I814" s="20"/>
    </row>
    <row r="815" spans="1:9">
      <c r="A815" s="29"/>
      <c r="B815" s="18"/>
      <c r="C815" s="18"/>
      <c r="D815" s="18"/>
      <c r="E815" s="8"/>
      <c r="F815" s="8"/>
      <c r="G815" s="8"/>
      <c r="H815" s="3"/>
      <c r="I815" s="20"/>
    </row>
    <row r="816" spans="1:9">
      <c r="A816" s="29">
        <v>2</v>
      </c>
      <c r="B816" s="18">
        <v>4</v>
      </c>
      <c r="C816" s="18">
        <v>5</v>
      </c>
      <c r="D816" s="18"/>
      <c r="E816" s="8" t="s">
        <v>239</v>
      </c>
      <c r="F816" s="8"/>
      <c r="G816" s="8"/>
      <c r="H816" s="3"/>
      <c r="I816" s="20"/>
    </row>
    <row r="817" spans="1:9">
      <c r="A817" s="29">
        <v>2</v>
      </c>
      <c r="B817" s="18">
        <v>4</v>
      </c>
      <c r="C817" s="18">
        <v>5</v>
      </c>
      <c r="D817" s="18">
        <v>2</v>
      </c>
      <c r="E817" s="8" t="s">
        <v>82</v>
      </c>
      <c r="F817" s="8"/>
      <c r="G817" s="8"/>
      <c r="H817" s="3"/>
      <c r="I817" s="20"/>
    </row>
    <row r="818" spans="1:9">
      <c r="A818" s="29"/>
      <c r="B818" s="18"/>
      <c r="C818" s="18"/>
      <c r="D818" s="18"/>
      <c r="E818" s="8" t="s">
        <v>240</v>
      </c>
      <c r="F818" s="8"/>
      <c r="G818" s="8"/>
      <c r="H818" s="3"/>
      <c r="I818" s="20"/>
    </row>
    <row r="819" spans="1:9">
      <c r="A819" s="29"/>
      <c r="B819" s="18"/>
      <c r="C819" s="18"/>
      <c r="D819" s="18"/>
      <c r="E819" s="16" t="s">
        <v>123</v>
      </c>
      <c r="F819" s="16"/>
      <c r="G819" s="16"/>
      <c r="H819" s="3"/>
      <c r="I819" s="20"/>
    </row>
    <row r="820" spans="1:9">
      <c r="A820" s="29"/>
      <c r="B820" s="18"/>
      <c r="C820" s="18"/>
      <c r="D820" s="18"/>
      <c r="E820" s="16" t="s">
        <v>124</v>
      </c>
      <c r="F820" s="16"/>
      <c r="G820" s="16"/>
      <c r="H820" s="3"/>
      <c r="I820" s="20"/>
    </row>
    <row r="821" spans="1:9">
      <c r="A821" s="29"/>
      <c r="B821" s="18"/>
      <c r="C821" s="18"/>
      <c r="D821" s="18"/>
      <c r="E821" s="16" t="s">
        <v>125</v>
      </c>
      <c r="F821" s="16"/>
      <c r="G821" s="16"/>
      <c r="H821" s="3"/>
      <c r="I821" s="20"/>
    </row>
    <row r="822" spans="1:9">
      <c r="A822" s="29"/>
      <c r="B822" s="18"/>
      <c r="C822" s="18"/>
      <c r="D822" s="18"/>
      <c r="E822" s="16" t="s">
        <v>126</v>
      </c>
      <c r="F822" s="16"/>
      <c r="G822" s="16"/>
      <c r="H822" s="3"/>
      <c r="I822" s="20"/>
    </row>
    <row r="823" spans="1:9">
      <c r="A823" s="29"/>
      <c r="B823" s="18"/>
      <c r="C823" s="18"/>
      <c r="D823" s="18"/>
      <c r="E823" s="16" t="s">
        <v>130</v>
      </c>
      <c r="F823" s="16"/>
      <c r="G823" s="16"/>
      <c r="H823" s="3"/>
      <c r="I823" s="20"/>
    </row>
    <row r="824" spans="1:9">
      <c r="A824" s="29"/>
      <c r="B824" s="18"/>
      <c r="C824" s="18"/>
      <c r="D824" s="18"/>
      <c r="E824" s="8" t="s">
        <v>127</v>
      </c>
      <c r="F824" s="8"/>
      <c r="G824" s="8"/>
      <c r="H824" s="3"/>
      <c r="I824" s="20"/>
    </row>
    <row r="825" spans="1:9">
      <c r="A825" s="29"/>
      <c r="B825" s="18"/>
      <c r="C825" s="18"/>
      <c r="D825" s="18"/>
      <c r="E825" s="8" t="s">
        <v>173</v>
      </c>
      <c r="F825" s="8"/>
      <c r="G825" s="8"/>
      <c r="H825" s="3"/>
      <c r="I825" s="20"/>
    </row>
    <row r="826" spans="1:9">
      <c r="A826" s="29"/>
      <c r="B826" s="18"/>
      <c r="C826" s="18"/>
      <c r="D826" s="18"/>
      <c r="E826" s="8" t="s">
        <v>128</v>
      </c>
      <c r="F826" s="8"/>
      <c r="G826" s="8"/>
      <c r="H826" s="3"/>
      <c r="I826" s="20"/>
    </row>
    <row r="827" spans="1:9">
      <c r="A827" s="29"/>
      <c r="B827" s="18"/>
      <c r="C827" s="18"/>
      <c r="D827" s="18"/>
      <c r="E827" s="8" t="s">
        <v>241</v>
      </c>
      <c r="F827" s="8"/>
      <c r="G827" s="8"/>
      <c r="H827" s="3"/>
      <c r="I827" s="20"/>
    </row>
    <row r="828" spans="1:9">
      <c r="A828" s="29">
        <v>2</v>
      </c>
      <c r="B828" s="18">
        <v>4</v>
      </c>
      <c r="C828" s="18">
        <v>5</v>
      </c>
      <c r="D828" s="18">
        <v>3</v>
      </c>
      <c r="E828" s="8" t="s">
        <v>114</v>
      </c>
      <c r="F828" s="8"/>
      <c r="G828" s="8"/>
      <c r="H828" s="3"/>
      <c r="I828" s="20"/>
    </row>
    <row r="829" spans="1:9">
      <c r="A829" s="29"/>
      <c r="B829" s="18"/>
      <c r="C829" s="18"/>
      <c r="D829" s="18"/>
      <c r="E829" s="8" t="s">
        <v>242</v>
      </c>
      <c r="F829" s="8"/>
      <c r="G829" s="8"/>
      <c r="H829" s="3"/>
      <c r="I829" s="20"/>
    </row>
    <row r="830" spans="1:9">
      <c r="A830" s="29"/>
      <c r="B830" s="18"/>
      <c r="C830" s="18"/>
      <c r="D830" s="18"/>
      <c r="E830" s="8" t="s">
        <v>226</v>
      </c>
      <c r="F830" s="8"/>
      <c r="G830" s="8"/>
      <c r="H830" s="3"/>
      <c r="I830" s="20"/>
    </row>
    <row r="831" spans="1:9">
      <c r="A831" s="29"/>
      <c r="B831" s="18"/>
      <c r="C831" s="18"/>
      <c r="D831" s="18"/>
      <c r="E831" s="8"/>
      <c r="F831" s="8"/>
      <c r="G831" s="8"/>
      <c r="H831" s="3"/>
      <c r="I831" s="20"/>
    </row>
    <row r="832" spans="1:9">
      <c r="A832" s="29">
        <v>2</v>
      </c>
      <c r="B832" s="18">
        <v>4</v>
      </c>
      <c r="C832" s="18">
        <v>6</v>
      </c>
      <c r="D832" s="18"/>
      <c r="E832" s="14" t="s">
        <v>243</v>
      </c>
      <c r="F832" s="14"/>
      <c r="G832" s="14"/>
      <c r="H832" s="3"/>
      <c r="I832" s="20"/>
    </row>
    <row r="833" spans="1:9">
      <c r="A833" s="29">
        <v>2</v>
      </c>
      <c r="B833" s="18">
        <v>4</v>
      </c>
      <c r="C833" s="18">
        <v>6</v>
      </c>
      <c r="D833" s="18">
        <v>2</v>
      </c>
      <c r="E833" s="8" t="s">
        <v>82</v>
      </c>
      <c r="F833" s="8"/>
      <c r="G833" s="8"/>
      <c r="H833" s="3"/>
      <c r="I833" s="20"/>
    </row>
    <row r="834" spans="1:9">
      <c r="A834" s="29"/>
      <c r="B834" s="18"/>
      <c r="C834" s="18"/>
      <c r="D834" s="18"/>
      <c r="E834" s="8" t="s">
        <v>236</v>
      </c>
      <c r="F834" s="8"/>
      <c r="G834" s="8"/>
      <c r="H834" s="3"/>
      <c r="I834" s="20"/>
    </row>
    <row r="835" spans="1:9">
      <c r="A835" s="29"/>
      <c r="B835" s="18"/>
      <c r="C835" s="18"/>
      <c r="D835" s="18"/>
      <c r="E835" s="16" t="s">
        <v>123</v>
      </c>
      <c r="F835" s="16"/>
      <c r="G835" s="16"/>
      <c r="H835" s="3"/>
      <c r="I835" s="20"/>
    </row>
    <row r="836" spans="1:9">
      <c r="A836" s="29"/>
      <c r="B836" s="18"/>
      <c r="C836" s="18"/>
      <c r="D836" s="18"/>
      <c r="E836" s="16" t="s">
        <v>124</v>
      </c>
      <c r="F836" s="16"/>
      <c r="G836" s="16"/>
      <c r="H836" s="3"/>
      <c r="I836" s="20"/>
    </row>
    <row r="837" spans="1:9">
      <c r="A837" s="29"/>
      <c r="B837" s="18"/>
      <c r="C837" s="18"/>
      <c r="D837" s="18"/>
      <c r="E837" s="16" t="s">
        <v>125</v>
      </c>
      <c r="F837" s="16"/>
      <c r="G837" s="16"/>
      <c r="H837" s="3"/>
      <c r="I837" s="20"/>
    </row>
    <row r="838" spans="1:9">
      <c r="A838" s="29"/>
      <c r="B838" s="18"/>
      <c r="C838" s="18"/>
      <c r="D838" s="18"/>
      <c r="E838" s="16" t="s">
        <v>126</v>
      </c>
      <c r="F838" s="16"/>
      <c r="G838" s="16"/>
      <c r="H838" s="3"/>
      <c r="I838" s="20"/>
    </row>
    <row r="839" spans="1:9">
      <c r="A839" s="29"/>
      <c r="B839" s="18"/>
      <c r="C839" s="18"/>
      <c r="D839" s="18"/>
      <c r="E839" s="16" t="s">
        <v>131</v>
      </c>
      <c r="F839" s="16"/>
      <c r="G839" s="16"/>
      <c r="H839" s="3"/>
      <c r="I839" s="20"/>
    </row>
    <row r="840" spans="1:9">
      <c r="A840" s="29"/>
      <c r="B840" s="18"/>
      <c r="C840" s="18"/>
      <c r="D840" s="18"/>
      <c r="E840" s="16" t="s">
        <v>130</v>
      </c>
      <c r="F840" s="16"/>
      <c r="G840" s="16"/>
      <c r="H840" s="3"/>
      <c r="I840" s="20"/>
    </row>
    <row r="841" spans="1:9">
      <c r="A841" s="29"/>
      <c r="B841" s="18"/>
      <c r="C841" s="18"/>
      <c r="D841" s="18"/>
      <c r="E841" s="8" t="s">
        <v>127</v>
      </c>
      <c r="F841" s="8"/>
      <c r="G841" s="8"/>
      <c r="H841" s="3"/>
      <c r="I841" s="20"/>
    </row>
    <row r="842" spans="1:9">
      <c r="A842" s="29"/>
      <c r="B842" s="18"/>
      <c r="C842" s="18"/>
      <c r="D842" s="18"/>
      <c r="E842" s="8" t="s">
        <v>225</v>
      </c>
      <c r="F842" s="8"/>
      <c r="G842" s="8"/>
      <c r="H842" s="3"/>
      <c r="I842" s="20"/>
    </row>
    <row r="843" spans="1:9">
      <c r="A843" s="29"/>
      <c r="B843" s="18"/>
      <c r="C843" s="18"/>
      <c r="D843" s="18"/>
      <c r="E843" s="8" t="s">
        <v>128</v>
      </c>
      <c r="F843" s="8"/>
      <c r="G843" s="8"/>
      <c r="H843" s="3"/>
      <c r="I843" s="20"/>
    </row>
    <row r="844" spans="1:9">
      <c r="A844" s="29"/>
      <c r="B844" s="18"/>
      <c r="C844" s="18"/>
      <c r="D844" s="18"/>
      <c r="E844" s="8" t="s">
        <v>226</v>
      </c>
      <c r="F844" s="8"/>
      <c r="G844" s="8"/>
      <c r="H844" s="3"/>
      <c r="I844" s="20"/>
    </row>
    <row r="845" spans="1:9">
      <c r="A845" s="29"/>
      <c r="B845" s="18"/>
      <c r="C845" s="18"/>
      <c r="D845" s="18"/>
      <c r="E845" s="8"/>
      <c r="F845" s="8"/>
      <c r="G845" s="8"/>
      <c r="H845" s="3"/>
      <c r="I845" s="20"/>
    </row>
    <row r="846" spans="1:9">
      <c r="A846" s="29">
        <v>2</v>
      </c>
      <c r="B846" s="18">
        <v>4</v>
      </c>
      <c r="C846" s="18">
        <v>7</v>
      </c>
      <c r="D846" s="18"/>
      <c r="E846" s="14" t="s">
        <v>244</v>
      </c>
      <c r="F846" s="14"/>
      <c r="G846" s="14"/>
      <c r="H846" s="3"/>
      <c r="I846" s="20"/>
    </row>
    <row r="847" spans="1:9">
      <c r="A847" s="29">
        <v>2</v>
      </c>
      <c r="B847" s="18">
        <v>4</v>
      </c>
      <c r="C847" s="18">
        <v>7</v>
      </c>
      <c r="D847" s="18">
        <v>2</v>
      </c>
      <c r="E847" s="8" t="s">
        <v>82</v>
      </c>
      <c r="F847" s="8"/>
      <c r="G847" s="8"/>
      <c r="H847" s="3"/>
      <c r="I847" s="20"/>
    </row>
    <row r="848" spans="1:9">
      <c r="A848" s="29"/>
      <c r="B848" s="18"/>
      <c r="C848" s="18"/>
      <c r="D848" s="18"/>
      <c r="E848" s="8" t="s">
        <v>245</v>
      </c>
      <c r="F848" s="8"/>
      <c r="G848" s="8"/>
      <c r="H848" s="3"/>
      <c r="I848" s="20"/>
    </row>
    <row r="849" spans="1:9">
      <c r="A849" s="29"/>
      <c r="B849" s="18"/>
      <c r="C849" s="18"/>
      <c r="D849" s="18"/>
      <c r="E849" s="8" t="s">
        <v>127</v>
      </c>
      <c r="F849" s="8"/>
      <c r="G849" s="8"/>
      <c r="H849" s="3"/>
      <c r="I849" s="20"/>
    </row>
    <row r="850" spans="1:9">
      <c r="A850" s="29"/>
      <c r="B850" s="18"/>
      <c r="C850" s="18"/>
      <c r="D850" s="18"/>
      <c r="E850" s="8" t="s">
        <v>225</v>
      </c>
      <c r="F850" s="8"/>
      <c r="G850" s="8"/>
      <c r="H850" s="3"/>
      <c r="I850" s="20"/>
    </row>
    <row r="851" spans="1:9">
      <c r="A851" s="29"/>
      <c r="B851" s="18"/>
      <c r="C851" s="18"/>
      <c r="D851" s="18"/>
      <c r="E851" s="8" t="s">
        <v>128</v>
      </c>
      <c r="F851" s="8"/>
      <c r="G851" s="8"/>
      <c r="H851" s="3"/>
      <c r="I851" s="20"/>
    </row>
    <row r="852" spans="1:9">
      <c r="A852" s="29"/>
      <c r="B852" s="18"/>
      <c r="C852" s="18"/>
      <c r="D852" s="18"/>
      <c r="E852" s="8" t="s">
        <v>226</v>
      </c>
      <c r="F852" s="8"/>
      <c r="G852" s="8"/>
      <c r="H852" s="3"/>
      <c r="I852" s="20"/>
    </row>
    <row r="853" spans="1:9">
      <c r="A853" s="29"/>
      <c r="B853" s="18"/>
      <c r="C853" s="18"/>
      <c r="D853" s="18"/>
      <c r="E853" s="8"/>
      <c r="F853" s="8"/>
      <c r="G853" s="8"/>
      <c r="H853" s="3"/>
      <c r="I853" s="20"/>
    </row>
    <row r="854" spans="1:9">
      <c r="A854" s="29">
        <v>2</v>
      </c>
      <c r="B854" s="18">
        <v>4</v>
      </c>
      <c r="C854" s="18">
        <v>8</v>
      </c>
      <c r="D854" s="18"/>
      <c r="E854" s="8" t="s">
        <v>246</v>
      </c>
      <c r="F854" s="8"/>
      <c r="G854" s="8"/>
      <c r="H854" s="3"/>
      <c r="I854" s="20"/>
    </row>
    <row r="855" spans="1:9">
      <c r="A855" s="29">
        <v>2</v>
      </c>
      <c r="B855" s="18">
        <v>4</v>
      </c>
      <c r="C855" s="18">
        <v>8</v>
      </c>
      <c r="D855" s="18">
        <v>2</v>
      </c>
      <c r="E855" s="8" t="s">
        <v>82</v>
      </c>
      <c r="F855" s="8"/>
      <c r="G855" s="8"/>
      <c r="H855" s="3"/>
      <c r="I855" s="20"/>
    </row>
    <row r="856" spans="1:9">
      <c r="A856" s="29"/>
      <c r="B856" s="18"/>
      <c r="C856" s="18"/>
      <c r="D856" s="18"/>
      <c r="E856" s="8" t="s">
        <v>236</v>
      </c>
      <c r="F856" s="8"/>
      <c r="G856" s="8"/>
      <c r="H856" s="3"/>
      <c r="I856" s="20"/>
    </row>
    <row r="857" spans="1:9">
      <c r="A857" s="29"/>
      <c r="B857" s="18"/>
      <c r="C857" s="18"/>
      <c r="D857" s="18"/>
      <c r="E857" s="16" t="s">
        <v>123</v>
      </c>
      <c r="F857" s="16"/>
      <c r="G857" s="16"/>
      <c r="H857" s="3"/>
      <c r="I857" s="20"/>
    </row>
    <row r="858" spans="1:9">
      <c r="A858" s="29"/>
      <c r="B858" s="18"/>
      <c r="C858" s="18"/>
      <c r="D858" s="18"/>
      <c r="E858" s="16" t="s">
        <v>124</v>
      </c>
      <c r="F858" s="16"/>
      <c r="G858" s="16"/>
      <c r="H858" s="3"/>
      <c r="I858" s="20"/>
    </row>
    <row r="859" spans="1:9">
      <c r="A859" s="29"/>
      <c r="B859" s="18"/>
      <c r="C859" s="18"/>
      <c r="D859" s="18"/>
      <c r="E859" s="16" t="s">
        <v>125</v>
      </c>
      <c r="F859" s="16"/>
      <c r="G859" s="16"/>
      <c r="H859" s="3"/>
      <c r="I859" s="20"/>
    </row>
    <row r="860" spans="1:9">
      <c r="A860" s="29"/>
      <c r="B860" s="18"/>
      <c r="C860" s="18"/>
      <c r="D860" s="18"/>
      <c r="E860" s="16" t="s">
        <v>126</v>
      </c>
      <c r="F860" s="16"/>
      <c r="G860" s="16"/>
      <c r="H860" s="3"/>
      <c r="I860" s="20"/>
    </row>
    <row r="861" spans="1:9">
      <c r="A861" s="29"/>
      <c r="B861" s="18"/>
      <c r="C861" s="18"/>
      <c r="D861" s="18"/>
      <c r="E861" s="16" t="s">
        <v>131</v>
      </c>
      <c r="F861" s="16"/>
      <c r="G861" s="16"/>
      <c r="H861" s="3"/>
      <c r="I861" s="20"/>
    </row>
    <row r="862" spans="1:9">
      <c r="A862" s="29"/>
      <c r="B862" s="18"/>
      <c r="C862" s="18"/>
      <c r="D862" s="18"/>
      <c r="E862" s="16" t="s">
        <v>130</v>
      </c>
      <c r="F862" s="16"/>
      <c r="G862" s="16"/>
      <c r="H862" s="3"/>
      <c r="I862" s="20"/>
    </row>
    <row r="863" spans="1:9">
      <c r="A863" s="29"/>
      <c r="B863" s="18"/>
      <c r="C863" s="18"/>
      <c r="D863" s="18"/>
      <c r="E863" s="8" t="s">
        <v>127</v>
      </c>
      <c r="F863" s="8"/>
      <c r="G863" s="8"/>
      <c r="H863" s="3"/>
      <c r="I863" s="20"/>
    </row>
    <row r="864" spans="1:9">
      <c r="A864" s="29"/>
      <c r="B864" s="18"/>
      <c r="C864" s="18"/>
      <c r="D864" s="18"/>
      <c r="E864" s="8" t="s">
        <v>225</v>
      </c>
      <c r="F864" s="8"/>
      <c r="G864" s="8"/>
      <c r="H864" s="3"/>
      <c r="I864" s="20"/>
    </row>
    <row r="865" spans="1:9">
      <c r="A865" s="29"/>
      <c r="B865" s="18"/>
      <c r="C865" s="18"/>
      <c r="D865" s="18"/>
      <c r="E865" s="8" t="s">
        <v>128</v>
      </c>
      <c r="F865" s="8"/>
      <c r="G865" s="8"/>
      <c r="H865" s="3"/>
      <c r="I865" s="20"/>
    </row>
    <row r="866" spans="1:9">
      <c r="A866" s="29"/>
      <c r="B866" s="18"/>
      <c r="C866" s="18"/>
      <c r="D866" s="18"/>
      <c r="E866" s="8" t="s">
        <v>231</v>
      </c>
      <c r="F866" s="8"/>
      <c r="G866" s="8"/>
      <c r="H866" s="3"/>
      <c r="I866" s="20"/>
    </row>
    <row r="867" spans="1:9">
      <c r="A867" s="29"/>
      <c r="B867" s="18"/>
      <c r="C867" s="18"/>
      <c r="D867" s="18"/>
      <c r="E867" s="8" t="s">
        <v>226</v>
      </c>
      <c r="F867" s="8"/>
      <c r="G867" s="8"/>
      <c r="H867" s="3"/>
      <c r="I867" s="20"/>
    </row>
    <row r="868" spans="1:9">
      <c r="A868" s="29"/>
      <c r="B868" s="18"/>
      <c r="C868" s="18"/>
      <c r="D868" s="18"/>
      <c r="E868" s="8"/>
      <c r="F868" s="8"/>
      <c r="G868" s="8"/>
      <c r="H868" s="3"/>
      <c r="I868" s="20"/>
    </row>
    <row r="869" spans="1:9">
      <c r="A869" s="29">
        <v>2</v>
      </c>
      <c r="B869" s="18">
        <v>4</v>
      </c>
      <c r="C869" s="18">
        <v>8</v>
      </c>
      <c r="D869" s="18"/>
      <c r="E869" s="8" t="s">
        <v>247</v>
      </c>
      <c r="F869" s="8"/>
      <c r="G869" s="8"/>
      <c r="H869" s="3"/>
      <c r="I869" s="20"/>
    </row>
    <row r="870" spans="1:9">
      <c r="A870" s="29"/>
      <c r="B870" s="18"/>
      <c r="C870" s="18"/>
      <c r="D870" s="18"/>
      <c r="E870" s="8" t="s">
        <v>11</v>
      </c>
      <c r="F870" s="8"/>
      <c r="G870" s="8"/>
      <c r="H870" s="3"/>
      <c r="I870" s="20"/>
    </row>
    <row r="871" spans="1:9">
      <c r="A871" s="29"/>
      <c r="B871" s="18"/>
      <c r="C871" s="18"/>
      <c r="D871" s="18"/>
      <c r="E871" s="8"/>
      <c r="F871" s="8"/>
      <c r="G871" s="8"/>
      <c r="H871" s="3"/>
      <c r="I871" s="20"/>
    </row>
    <row r="872" spans="1:9">
      <c r="A872" s="29">
        <v>2</v>
      </c>
      <c r="B872" s="18">
        <v>4</v>
      </c>
      <c r="C872" s="18">
        <v>9</v>
      </c>
      <c r="D872" s="18"/>
      <c r="E872" s="14" t="s">
        <v>248</v>
      </c>
      <c r="F872" s="14"/>
      <c r="G872" s="14"/>
      <c r="H872" s="3"/>
      <c r="I872" s="20"/>
    </row>
    <row r="873" spans="1:9">
      <c r="A873" s="29"/>
      <c r="B873" s="18"/>
      <c r="C873" s="18"/>
      <c r="D873" s="18"/>
      <c r="E873" s="8" t="s">
        <v>11</v>
      </c>
      <c r="F873" s="8"/>
      <c r="G873" s="8"/>
      <c r="H873" s="3"/>
      <c r="I873" s="20"/>
    </row>
    <row r="874" spans="1:9">
      <c r="A874" s="29"/>
      <c r="B874" s="18"/>
      <c r="C874" s="18"/>
      <c r="D874" s="18"/>
      <c r="E874" s="8"/>
      <c r="F874" s="8"/>
      <c r="G874" s="8"/>
      <c r="H874" s="3"/>
      <c r="I874" s="20"/>
    </row>
    <row r="875" spans="1:9">
      <c r="A875" s="29">
        <v>2</v>
      </c>
      <c r="B875" s="18">
        <v>4</v>
      </c>
      <c r="C875" s="18">
        <v>10</v>
      </c>
      <c r="D875" s="18"/>
      <c r="E875" s="14" t="s">
        <v>249</v>
      </c>
      <c r="F875" s="14"/>
      <c r="G875" s="14"/>
      <c r="H875" s="3"/>
      <c r="I875" s="20"/>
    </row>
    <row r="876" spans="1:9">
      <c r="A876" s="29"/>
      <c r="B876" s="18"/>
      <c r="C876" s="18"/>
      <c r="D876" s="18"/>
      <c r="E876" s="8" t="s">
        <v>11</v>
      </c>
      <c r="F876" s="8"/>
      <c r="G876" s="8"/>
      <c r="H876" s="3"/>
      <c r="I876" s="20"/>
    </row>
    <row r="877" spans="1:9">
      <c r="A877" s="29"/>
      <c r="B877" s="18"/>
      <c r="C877" s="18"/>
      <c r="D877" s="18"/>
      <c r="E877" s="8"/>
      <c r="F877" s="8"/>
      <c r="G877" s="8"/>
      <c r="H877" s="3"/>
      <c r="I877" s="20"/>
    </row>
    <row r="878" spans="1:9">
      <c r="A878" s="29"/>
      <c r="B878" s="18"/>
      <c r="C878" s="18"/>
      <c r="D878" s="18"/>
      <c r="E878" s="8"/>
      <c r="F878" s="8"/>
      <c r="G878" s="8"/>
      <c r="H878" s="3"/>
      <c r="I878" s="20"/>
    </row>
    <row r="879" spans="1:9">
      <c r="A879" s="29">
        <v>2</v>
      </c>
      <c r="B879" s="18">
        <v>4</v>
      </c>
      <c r="C879" s="18">
        <v>11</v>
      </c>
      <c r="D879" s="18"/>
      <c r="E879" s="14" t="s">
        <v>250</v>
      </c>
      <c r="F879" s="14"/>
      <c r="G879" s="14"/>
      <c r="H879" s="3"/>
      <c r="I879" s="20"/>
    </row>
    <row r="880" spans="1:9">
      <c r="A880" s="29"/>
      <c r="B880" s="18"/>
      <c r="C880" s="18"/>
      <c r="D880" s="18"/>
      <c r="E880" s="8" t="s">
        <v>11</v>
      </c>
      <c r="F880" s="8"/>
      <c r="G880" s="8"/>
      <c r="H880" s="3"/>
      <c r="I880" s="20"/>
    </row>
    <row r="881" spans="1:9">
      <c r="A881" s="29"/>
      <c r="B881" s="18"/>
      <c r="C881" s="18"/>
      <c r="D881" s="18"/>
      <c r="E881" s="8"/>
      <c r="F881" s="8"/>
      <c r="G881" s="8"/>
      <c r="H881" s="3"/>
      <c r="I881" s="20"/>
    </row>
    <row r="882" spans="1:9">
      <c r="A882" s="29">
        <v>2</v>
      </c>
      <c r="B882" s="18">
        <v>4</v>
      </c>
      <c r="C882" s="18">
        <v>12</v>
      </c>
      <c r="D882" s="18"/>
      <c r="E882" s="8" t="s">
        <v>232</v>
      </c>
      <c r="F882" s="8"/>
      <c r="G882" s="8"/>
      <c r="H882" s="3"/>
      <c r="I882" s="20"/>
    </row>
    <row r="883" spans="1:9">
      <c r="A883" s="29"/>
      <c r="B883" s="18"/>
      <c r="C883" s="18"/>
      <c r="D883" s="18"/>
      <c r="E883" s="8"/>
      <c r="F883" s="8"/>
      <c r="G883" s="8"/>
      <c r="H883" s="3"/>
      <c r="I883" s="20"/>
    </row>
    <row r="884" spans="1:9">
      <c r="A884" s="29">
        <v>2</v>
      </c>
      <c r="B884" s="18">
        <v>5</v>
      </c>
      <c r="C884" s="18"/>
      <c r="D884" s="18"/>
      <c r="E884" s="8" t="s">
        <v>251</v>
      </c>
      <c r="F884" s="8"/>
      <c r="G884" s="8"/>
      <c r="H884" s="3"/>
      <c r="I884" s="20"/>
    </row>
    <row r="885" spans="1:9">
      <c r="A885" s="29">
        <v>2</v>
      </c>
      <c r="B885" s="18">
        <v>5</v>
      </c>
      <c r="C885" s="18">
        <v>1</v>
      </c>
      <c r="D885" s="18"/>
      <c r="E885" s="8" t="s">
        <v>252</v>
      </c>
      <c r="F885" s="8"/>
      <c r="G885" s="8"/>
      <c r="H885" s="3"/>
      <c r="I885" s="20"/>
    </row>
    <row r="886" spans="1:9">
      <c r="A886" s="29">
        <v>2</v>
      </c>
      <c r="B886" s="18">
        <v>5</v>
      </c>
      <c r="C886" s="18">
        <v>1</v>
      </c>
      <c r="D886" s="18"/>
      <c r="E886" s="8" t="s">
        <v>82</v>
      </c>
      <c r="F886" s="8"/>
      <c r="G886" s="8"/>
      <c r="H886" s="3"/>
      <c r="I886" s="20"/>
    </row>
    <row r="887" spans="1:9">
      <c r="A887" s="29"/>
      <c r="B887" s="18"/>
      <c r="C887" s="18"/>
      <c r="D887" s="18"/>
      <c r="E887" s="8" t="s">
        <v>253</v>
      </c>
      <c r="F887" s="8"/>
      <c r="G887" s="8"/>
      <c r="H887" s="3"/>
      <c r="I887" s="20"/>
    </row>
    <row r="888" spans="1:9">
      <c r="A888" s="29"/>
      <c r="B888" s="18"/>
      <c r="C888" s="18"/>
      <c r="D888" s="18"/>
      <c r="E888" s="8" t="s">
        <v>254</v>
      </c>
      <c r="F888" s="8"/>
      <c r="G888" s="8"/>
      <c r="H888" s="3"/>
      <c r="I888" s="20"/>
    </row>
    <row r="889" spans="1:9">
      <c r="A889" s="29"/>
      <c r="B889" s="18"/>
      <c r="C889" s="18"/>
      <c r="D889" s="18"/>
      <c r="E889" s="8" t="s">
        <v>231</v>
      </c>
      <c r="F889" s="8"/>
      <c r="G889" s="8"/>
      <c r="H889" s="3"/>
      <c r="I889" s="20"/>
    </row>
    <row r="890" spans="1:9">
      <c r="A890" s="29"/>
      <c r="B890" s="18"/>
      <c r="C890" s="18"/>
      <c r="D890" s="18"/>
      <c r="E890" s="8" t="s">
        <v>173</v>
      </c>
      <c r="F890" s="8"/>
      <c r="G890" s="8"/>
      <c r="H890" s="3"/>
      <c r="I890" s="20"/>
    </row>
    <row r="891" spans="1:9">
      <c r="A891" s="29"/>
      <c r="B891" s="18"/>
      <c r="C891" s="18"/>
      <c r="D891" s="18"/>
      <c r="E891" s="8" t="s">
        <v>11</v>
      </c>
      <c r="F891" s="8"/>
      <c r="G891" s="8"/>
      <c r="H891" s="3"/>
      <c r="I891" s="20"/>
    </row>
    <row r="892" spans="1:9">
      <c r="A892" s="29"/>
      <c r="B892" s="18"/>
      <c r="C892" s="18"/>
      <c r="D892" s="18"/>
      <c r="E892" s="8"/>
      <c r="F892" s="8"/>
      <c r="G892" s="8"/>
      <c r="H892" s="3"/>
      <c r="I892" s="20"/>
    </row>
    <row r="893" spans="1:9">
      <c r="A893" s="29">
        <v>2</v>
      </c>
      <c r="B893" s="18">
        <v>5</v>
      </c>
      <c r="C893" s="18">
        <v>2</v>
      </c>
      <c r="D893" s="18"/>
      <c r="E893" s="8" t="s">
        <v>255</v>
      </c>
      <c r="F893" s="8"/>
      <c r="G893" s="8"/>
      <c r="H893" s="3"/>
      <c r="I893" s="20"/>
    </row>
    <row r="894" spans="1:9">
      <c r="A894" s="29"/>
      <c r="B894" s="18"/>
      <c r="C894" s="18"/>
      <c r="D894" s="18"/>
      <c r="E894" s="8"/>
      <c r="F894" s="8"/>
      <c r="G894" s="8"/>
      <c r="H894" s="3"/>
      <c r="I894" s="20"/>
    </row>
    <row r="895" spans="1:9">
      <c r="A895" s="29"/>
      <c r="B895" s="18"/>
      <c r="C895" s="18"/>
      <c r="D895" s="18"/>
      <c r="E895" s="8" t="s">
        <v>256</v>
      </c>
      <c r="F895" s="8"/>
      <c r="G895" s="8"/>
      <c r="H895" s="3"/>
      <c r="I895" s="20"/>
    </row>
    <row r="896" spans="1:9">
      <c r="A896" s="29"/>
      <c r="B896" s="18"/>
      <c r="C896" s="18"/>
      <c r="D896" s="18"/>
      <c r="E896" s="8"/>
      <c r="F896" s="8"/>
      <c r="G896" s="8"/>
      <c r="H896" s="3"/>
      <c r="I896" s="20"/>
    </row>
    <row r="897" spans="1:9">
      <c r="A897" s="29"/>
      <c r="B897" s="18"/>
      <c r="C897" s="18"/>
      <c r="D897" s="18"/>
      <c r="E897" s="8" t="s">
        <v>257</v>
      </c>
      <c r="F897" s="8"/>
      <c r="G897" s="8"/>
      <c r="H897" s="3"/>
      <c r="I897" s="20"/>
    </row>
    <row r="898" spans="1:9">
      <c r="A898" s="29"/>
      <c r="B898" s="18"/>
      <c r="C898" s="18"/>
      <c r="D898" s="18"/>
      <c r="E898" s="8"/>
      <c r="F898" s="8"/>
      <c r="G898" s="8"/>
      <c r="H898" s="3"/>
      <c r="I898" s="20"/>
    </row>
    <row r="899" spans="1:9">
      <c r="A899" s="29">
        <v>3</v>
      </c>
      <c r="B899" s="18"/>
      <c r="C899" s="18"/>
      <c r="D899" s="18"/>
      <c r="E899" s="8" t="s">
        <v>258</v>
      </c>
      <c r="F899" s="8"/>
      <c r="G899" s="8"/>
      <c r="H899" s="3"/>
      <c r="I899" s="20"/>
    </row>
    <row r="900" spans="1:9">
      <c r="A900" s="29">
        <v>3</v>
      </c>
      <c r="B900" s="18">
        <v>1</v>
      </c>
      <c r="C900" s="18"/>
      <c r="D900" s="18"/>
      <c r="E900" s="8" t="s">
        <v>259</v>
      </c>
      <c r="F900" s="8"/>
      <c r="G900" s="8"/>
      <c r="H900" s="3"/>
      <c r="I900" s="20"/>
    </row>
    <row r="901" spans="1:9">
      <c r="A901" s="29">
        <v>3</v>
      </c>
      <c r="B901" s="18">
        <v>1</v>
      </c>
      <c r="C901" s="18">
        <v>1</v>
      </c>
      <c r="D901" s="18"/>
      <c r="E901" s="8" t="s">
        <v>260</v>
      </c>
      <c r="F901" s="8"/>
      <c r="G901" s="8"/>
      <c r="H901" s="3"/>
      <c r="I901" s="20"/>
    </row>
    <row r="902" spans="1:9">
      <c r="A902" s="29">
        <v>3</v>
      </c>
      <c r="B902" s="18">
        <v>1</v>
      </c>
      <c r="C902" s="18">
        <v>2</v>
      </c>
      <c r="D902" s="18"/>
      <c r="E902" s="8" t="s">
        <v>261</v>
      </c>
      <c r="F902" s="8"/>
      <c r="G902" s="8"/>
      <c r="H902" s="3"/>
      <c r="I902" s="20"/>
    </row>
    <row r="903" spans="1:9">
      <c r="A903" s="29">
        <v>3</v>
      </c>
      <c r="B903" s="18">
        <v>1</v>
      </c>
      <c r="C903" s="18">
        <v>3</v>
      </c>
      <c r="D903" s="18"/>
      <c r="E903" s="8" t="s">
        <v>262</v>
      </c>
      <c r="F903" s="8"/>
      <c r="G903" s="8"/>
      <c r="H903" s="3"/>
      <c r="I903" s="20"/>
    </row>
    <row r="904" spans="1:9">
      <c r="A904" s="29"/>
      <c r="B904" s="18"/>
      <c r="C904" s="18"/>
      <c r="D904" s="18"/>
      <c r="E904" s="8" t="s">
        <v>263</v>
      </c>
      <c r="F904" s="8"/>
      <c r="G904" s="8"/>
      <c r="H904" s="3"/>
      <c r="I904" s="20"/>
    </row>
    <row r="905" spans="1:9">
      <c r="A905" s="29"/>
      <c r="B905" s="18"/>
      <c r="C905" s="18"/>
      <c r="D905" s="18"/>
      <c r="E905" s="8"/>
      <c r="F905" s="8"/>
      <c r="G905" s="8"/>
      <c r="H905" s="3"/>
      <c r="I905" s="20"/>
    </row>
    <row r="906" spans="1:9">
      <c r="A906" s="29">
        <v>3</v>
      </c>
      <c r="B906" s="18">
        <v>2</v>
      </c>
      <c r="C906" s="18"/>
      <c r="D906" s="18"/>
      <c r="E906" s="8" t="s">
        <v>264</v>
      </c>
      <c r="F906" s="8"/>
      <c r="G906" s="8"/>
      <c r="H906" s="3"/>
      <c r="I906" s="20"/>
    </row>
    <row r="907" spans="1:9">
      <c r="A907" s="29">
        <v>3</v>
      </c>
      <c r="B907" s="18">
        <v>2</v>
      </c>
      <c r="C907" s="18">
        <v>1</v>
      </c>
      <c r="D907" s="18"/>
      <c r="E907" s="8" t="s">
        <v>265</v>
      </c>
      <c r="F907" s="8"/>
      <c r="G907" s="8"/>
      <c r="H907" s="3"/>
      <c r="I907" s="20"/>
    </row>
    <row r="908" spans="1:9">
      <c r="A908" s="29">
        <v>3</v>
      </c>
      <c r="B908" s="18">
        <v>2</v>
      </c>
      <c r="C908" s="18">
        <v>2</v>
      </c>
      <c r="D908" s="18"/>
      <c r="E908" s="8" t="s">
        <v>266</v>
      </c>
      <c r="F908" s="8"/>
      <c r="G908" s="8"/>
      <c r="H908" s="3"/>
      <c r="I908" s="20"/>
    </row>
    <row r="909" spans="1:9" ht="16.5" thickBot="1">
      <c r="A909" s="21"/>
      <c r="B909" s="22"/>
      <c r="C909" s="22"/>
      <c r="D909" s="22"/>
      <c r="E909" s="25" t="s">
        <v>263</v>
      </c>
      <c r="F909" s="25"/>
      <c r="G909" s="25"/>
      <c r="H909" s="23"/>
      <c r="I909" s="24"/>
    </row>
    <row r="910" spans="1:9" ht="16.5" thickTop="1"/>
    <row r="911" spans="1:9" ht="18.75" customHeight="1">
      <c r="G911" s="7" t="s">
        <v>357</v>
      </c>
    </row>
    <row r="912" spans="1:9" ht="31.5">
      <c r="G912" s="56" t="s">
        <v>358</v>
      </c>
    </row>
    <row r="915" spans="1:7" s="2" customFormat="1">
      <c r="A915" s="1"/>
      <c r="B915" s="1"/>
      <c r="C915" s="1"/>
      <c r="D915" s="1"/>
      <c r="E915" s="7"/>
      <c r="F915" s="7"/>
      <c r="G915" s="7" t="s">
        <v>359</v>
      </c>
    </row>
    <row r="916" spans="1:7" s="2" customFormat="1">
      <c r="A916" s="1"/>
      <c r="B916" s="1"/>
      <c r="C916" s="1"/>
      <c r="D916" s="1"/>
      <c r="E916" s="7"/>
      <c r="F916" s="7"/>
      <c r="G916" s="7"/>
    </row>
  </sheetData>
  <mergeCells count="4">
    <mergeCell ref="A10:D10"/>
    <mergeCell ref="A11:D11"/>
    <mergeCell ref="A8:I8"/>
    <mergeCell ref="A7:I7"/>
  </mergeCells>
  <pageMargins left="0.7" right="0.7" top="0.75" bottom="0.75" header="0.3" footer="0.3"/>
  <pageSetup paperSize="258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zoomScaleSheetLayoutView="100" workbookViewId="0">
      <selection activeCell="F46" sqref="F46:F52"/>
    </sheetView>
  </sheetViews>
  <sheetFormatPr defaultRowHeight="15"/>
  <cols>
    <col min="1" max="1" width="4.85546875" customWidth="1"/>
    <col min="2" max="2" width="5.28515625" customWidth="1"/>
    <col min="3" max="3" width="4.85546875" customWidth="1"/>
    <col min="4" max="4" width="46" customWidth="1"/>
    <col min="5" max="5" width="29" customWidth="1"/>
    <col min="6" max="6" width="27.42578125" customWidth="1"/>
    <col min="7" max="7" width="9.5703125" customWidth="1"/>
  </cols>
  <sheetData>
    <row r="1" spans="1:7" ht="15.75">
      <c r="E1" s="71" t="s">
        <v>371</v>
      </c>
    </row>
    <row r="2" spans="1:7" ht="15.75">
      <c r="E2" s="70" t="s">
        <v>365</v>
      </c>
    </row>
    <row r="3" spans="1:7">
      <c r="E3" s="36" t="s">
        <v>366</v>
      </c>
    </row>
    <row r="4" spans="1:7">
      <c r="E4" s="36" t="s">
        <v>367</v>
      </c>
    </row>
    <row r="5" spans="1:7">
      <c r="E5" s="36" t="s">
        <v>368</v>
      </c>
    </row>
    <row r="7" spans="1:7" ht="18.75">
      <c r="A7" s="1007" t="s">
        <v>372</v>
      </c>
      <c r="B7" s="1007"/>
      <c r="C7" s="1007"/>
      <c r="D7" s="1007"/>
      <c r="E7" s="1007"/>
      <c r="F7" s="1007"/>
      <c r="G7" s="1007"/>
    </row>
    <row r="8" spans="1:7" ht="18.75">
      <c r="A8" s="1007" t="s">
        <v>373</v>
      </c>
      <c r="B8" s="1007"/>
      <c r="C8" s="1007"/>
      <c r="D8" s="1007"/>
      <c r="E8" s="1007"/>
      <c r="F8" s="1007"/>
      <c r="G8" s="1007"/>
    </row>
    <row r="9" spans="1:7" ht="15.75" thickBot="1"/>
    <row r="10" spans="1:7" ht="34.5" customHeight="1" thickTop="1">
      <c r="A10" s="948" t="s">
        <v>2</v>
      </c>
      <c r="B10" s="944"/>
      <c r="C10" s="944"/>
      <c r="D10" s="944"/>
      <c r="E10" s="49" t="s">
        <v>374</v>
      </c>
      <c r="F10" s="59" t="s">
        <v>375</v>
      </c>
      <c r="G10" s="85"/>
    </row>
    <row r="11" spans="1:7">
      <c r="A11" s="72" t="s">
        <v>376</v>
      </c>
      <c r="B11" s="73"/>
      <c r="C11" s="73"/>
      <c r="D11" s="79"/>
      <c r="E11" s="77"/>
      <c r="F11" s="82"/>
      <c r="G11" s="72"/>
    </row>
    <row r="12" spans="1:7">
      <c r="A12" s="72" t="s">
        <v>377</v>
      </c>
      <c r="B12" s="73"/>
      <c r="C12" s="73"/>
      <c r="D12" s="79"/>
      <c r="E12" s="77"/>
      <c r="F12" s="82"/>
      <c r="G12" s="72"/>
    </row>
    <row r="13" spans="1:7">
      <c r="A13" s="72"/>
      <c r="B13" s="73" t="s">
        <v>378</v>
      </c>
      <c r="C13" s="73"/>
      <c r="D13" s="79"/>
      <c r="E13" s="77"/>
      <c r="F13" s="82"/>
      <c r="G13" s="72"/>
    </row>
    <row r="14" spans="1:7">
      <c r="A14" s="72"/>
      <c r="B14" s="73"/>
      <c r="C14" s="73" t="s">
        <v>379</v>
      </c>
      <c r="D14" s="79"/>
      <c r="E14" s="77"/>
      <c r="F14" s="82"/>
      <c r="G14" s="72"/>
    </row>
    <row r="15" spans="1:7">
      <c r="A15" s="72"/>
      <c r="B15" s="73"/>
      <c r="C15" s="73" t="s">
        <v>380</v>
      </c>
      <c r="D15" s="79"/>
      <c r="E15" s="77"/>
      <c r="F15" s="82"/>
      <c r="G15" s="72"/>
    </row>
    <row r="16" spans="1:7">
      <c r="A16" s="72"/>
      <c r="B16" s="73" t="s">
        <v>381</v>
      </c>
      <c r="C16" s="73"/>
      <c r="D16" s="79"/>
      <c r="E16" s="77"/>
      <c r="F16" s="82"/>
      <c r="G16" s="72"/>
    </row>
    <row r="17" spans="1:7">
      <c r="A17" s="72"/>
      <c r="B17" s="73"/>
      <c r="C17" s="73" t="s">
        <v>382</v>
      </c>
      <c r="D17" s="79"/>
      <c r="E17" s="77"/>
      <c r="F17" s="82"/>
      <c r="G17" s="72"/>
    </row>
    <row r="18" spans="1:7">
      <c r="A18" s="72"/>
      <c r="B18" s="73"/>
      <c r="C18" s="73" t="s">
        <v>383</v>
      </c>
      <c r="D18" s="79"/>
      <c r="E18" s="77"/>
      <c r="F18" s="82"/>
      <c r="G18" s="72"/>
    </row>
    <row r="19" spans="1:7">
      <c r="A19" s="72"/>
      <c r="B19" s="73"/>
      <c r="C19" s="73" t="s">
        <v>384</v>
      </c>
      <c r="D19" s="79"/>
      <c r="E19" s="77"/>
      <c r="F19" s="82"/>
      <c r="G19" s="72"/>
    </row>
    <row r="20" spans="1:7">
      <c r="A20" s="72"/>
      <c r="B20" s="73" t="s">
        <v>385</v>
      </c>
      <c r="C20" s="73"/>
      <c r="D20" s="79"/>
      <c r="E20" s="77"/>
      <c r="F20" s="82"/>
      <c r="G20" s="72"/>
    </row>
    <row r="21" spans="1:7">
      <c r="A21" s="72"/>
      <c r="B21" s="73"/>
      <c r="C21" s="73" t="s">
        <v>386</v>
      </c>
      <c r="D21" s="79"/>
      <c r="E21" s="77"/>
      <c r="F21" s="82"/>
      <c r="G21" s="72"/>
    </row>
    <row r="22" spans="1:7">
      <c r="A22" s="72"/>
      <c r="B22" s="73"/>
      <c r="C22" s="73" t="s">
        <v>387</v>
      </c>
      <c r="D22" s="79"/>
      <c r="E22" s="77"/>
      <c r="F22" s="82"/>
      <c r="G22" s="72"/>
    </row>
    <row r="23" spans="1:7">
      <c r="A23" s="72"/>
      <c r="B23" s="73"/>
      <c r="C23" s="73" t="s">
        <v>384</v>
      </c>
      <c r="D23" s="79"/>
      <c r="E23" s="77"/>
      <c r="F23" s="82"/>
      <c r="G23" s="72"/>
    </row>
    <row r="24" spans="1:7">
      <c r="A24" s="1001" t="s">
        <v>388</v>
      </c>
      <c r="B24" s="1002"/>
      <c r="C24" s="1002"/>
      <c r="D24" s="1003"/>
      <c r="E24" s="77"/>
      <c r="F24" s="82"/>
      <c r="G24" s="72"/>
    </row>
    <row r="25" spans="1:7">
      <c r="A25" s="81" t="s">
        <v>389</v>
      </c>
      <c r="B25" s="6"/>
      <c r="C25" s="6"/>
      <c r="D25" s="26"/>
      <c r="E25" s="38"/>
      <c r="F25" s="83"/>
      <c r="G25" s="72"/>
    </row>
    <row r="26" spans="1:7">
      <c r="A26" s="72"/>
      <c r="B26" s="73" t="s">
        <v>390</v>
      </c>
      <c r="C26" s="73"/>
      <c r="D26" s="79"/>
      <c r="E26" s="77"/>
      <c r="F26" s="82"/>
      <c r="G26" s="72"/>
    </row>
    <row r="27" spans="1:7">
      <c r="A27" s="72"/>
      <c r="B27" s="73"/>
      <c r="C27" s="74" t="s">
        <v>391</v>
      </c>
      <c r="D27" s="79"/>
      <c r="E27" s="77"/>
      <c r="F27" s="82"/>
      <c r="G27" s="72"/>
    </row>
    <row r="28" spans="1:7">
      <c r="A28" s="72"/>
      <c r="B28" s="73" t="s">
        <v>392</v>
      </c>
      <c r="C28" s="73"/>
      <c r="D28" s="79"/>
      <c r="E28" s="77"/>
      <c r="F28" s="82"/>
      <c r="G28" s="72"/>
    </row>
    <row r="29" spans="1:7">
      <c r="A29" s="72"/>
      <c r="B29" s="73"/>
      <c r="C29" s="74" t="s">
        <v>393</v>
      </c>
      <c r="D29" s="79"/>
      <c r="E29" s="77"/>
      <c r="F29" s="82"/>
      <c r="G29" s="72"/>
    </row>
    <row r="30" spans="1:7">
      <c r="A30" s="72"/>
      <c r="B30" s="73"/>
      <c r="C30" s="74" t="s">
        <v>394</v>
      </c>
      <c r="D30" s="79"/>
      <c r="E30" s="77"/>
      <c r="F30" s="82"/>
      <c r="G30" s="72"/>
    </row>
    <row r="31" spans="1:7">
      <c r="A31" s="72"/>
      <c r="B31" s="73"/>
      <c r="C31" s="74" t="s">
        <v>395</v>
      </c>
      <c r="D31" s="79"/>
      <c r="E31" s="77"/>
      <c r="F31" s="82"/>
      <c r="G31" s="72"/>
    </row>
    <row r="32" spans="1:7">
      <c r="A32" s="72"/>
      <c r="B32" s="73"/>
      <c r="C32" s="74" t="s">
        <v>396</v>
      </c>
      <c r="D32" s="79"/>
      <c r="E32" s="77"/>
      <c r="F32" s="82"/>
      <c r="G32" s="72"/>
    </row>
    <row r="33" spans="1:7">
      <c r="A33" s="72"/>
      <c r="B33" s="73"/>
      <c r="C33" s="74" t="s">
        <v>397</v>
      </c>
      <c r="D33" s="79"/>
      <c r="E33" s="77"/>
      <c r="F33" s="82"/>
      <c r="G33" s="72"/>
    </row>
    <row r="34" spans="1:7">
      <c r="A34" s="72"/>
      <c r="B34" s="73" t="s">
        <v>398</v>
      </c>
      <c r="C34" s="73"/>
      <c r="D34" s="79"/>
      <c r="E34" s="77"/>
      <c r="F34" s="82"/>
      <c r="G34" s="72"/>
    </row>
    <row r="35" spans="1:7">
      <c r="A35" s="72"/>
      <c r="B35" s="73"/>
      <c r="C35" s="74" t="s">
        <v>399</v>
      </c>
      <c r="D35" s="79"/>
      <c r="E35" s="77"/>
      <c r="F35" s="82"/>
      <c r="G35" s="72"/>
    </row>
    <row r="36" spans="1:7">
      <c r="A36" s="72"/>
      <c r="B36" s="73" t="s">
        <v>400</v>
      </c>
      <c r="C36" s="73"/>
      <c r="D36" s="79"/>
      <c r="E36" s="77"/>
      <c r="F36" s="82"/>
      <c r="G36" s="72"/>
    </row>
    <row r="37" spans="1:7">
      <c r="A37" s="1004" t="s">
        <v>401</v>
      </c>
      <c r="B37" s="1005"/>
      <c r="C37" s="1005"/>
      <c r="D37" s="1006"/>
      <c r="E37" s="38"/>
      <c r="F37" s="83"/>
      <c r="G37" s="72"/>
    </row>
    <row r="38" spans="1:7">
      <c r="A38" s="72" t="s">
        <v>402</v>
      </c>
      <c r="B38" s="73"/>
      <c r="C38" s="73"/>
      <c r="D38" s="79"/>
      <c r="E38" s="77"/>
      <c r="F38" s="82"/>
      <c r="G38" s="72"/>
    </row>
    <row r="39" spans="1:7">
      <c r="A39" s="72" t="s">
        <v>403</v>
      </c>
      <c r="B39" s="73"/>
      <c r="C39" s="73"/>
      <c r="D39" s="79"/>
      <c r="E39" s="77"/>
      <c r="F39" s="82"/>
      <c r="G39" s="72"/>
    </row>
    <row r="40" spans="1:7">
      <c r="A40" s="72"/>
      <c r="B40" s="73" t="s">
        <v>404</v>
      </c>
      <c r="C40" s="73"/>
      <c r="D40" s="79"/>
      <c r="E40" s="77"/>
      <c r="F40" s="82"/>
      <c r="G40" s="72"/>
    </row>
    <row r="41" spans="1:7">
      <c r="A41" s="72"/>
      <c r="B41" s="73"/>
      <c r="C41" s="73"/>
      <c r="D41" s="79"/>
      <c r="E41" s="77"/>
      <c r="F41" s="82"/>
      <c r="G41" s="72"/>
    </row>
    <row r="42" spans="1:7">
      <c r="A42" s="72"/>
      <c r="B42" s="73" t="s">
        <v>405</v>
      </c>
      <c r="C42" s="73"/>
      <c r="D42" s="79"/>
      <c r="E42" s="77"/>
      <c r="F42" s="82"/>
      <c r="G42" s="72"/>
    </row>
    <row r="43" spans="1:7" ht="15.75" thickBot="1">
      <c r="A43" s="75"/>
      <c r="B43" s="76"/>
      <c r="C43" s="76"/>
      <c r="D43" s="80"/>
      <c r="E43" s="78"/>
      <c r="F43" s="84"/>
      <c r="G43" s="72"/>
    </row>
    <row r="44" spans="1:7" ht="15.75" thickTop="1"/>
    <row r="46" spans="1:7">
      <c r="F46" t="s">
        <v>406</v>
      </c>
    </row>
    <row r="48" spans="1:7">
      <c r="F48" t="s">
        <v>407</v>
      </c>
    </row>
    <row r="52" spans="6:6">
      <c r="F52" t="s">
        <v>408</v>
      </c>
    </row>
  </sheetData>
  <mergeCells count="5">
    <mergeCell ref="A10:D10"/>
    <mergeCell ref="A24:D24"/>
    <mergeCell ref="A37:D37"/>
    <mergeCell ref="A7:G7"/>
    <mergeCell ref="A8:G8"/>
  </mergeCells>
  <pageMargins left="0.7" right="0.7" top="0.75" bottom="0.75" header="0.3" footer="0.3"/>
  <pageSetup paperSize="258" scale="7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60"/>
  <sheetViews>
    <sheetView view="pageBreakPreview" topLeftCell="A16" zoomScaleSheetLayoutView="100" workbookViewId="0">
      <selection activeCell="G55" sqref="G55"/>
    </sheetView>
  </sheetViews>
  <sheetFormatPr defaultRowHeight="15"/>
  <cols>
    <col min="1" max="1" width="5.140625" customWidth="1"/>
    <col min="2" max="2" width="16.140625" customWidth="1"/>
    <col min="3" max="3" width="14.140625" customWidth="1"/>
    <col min="4" max="4" width="17.28515625" customWidth="1"/>
    <col min="5" max="5" width="10.42578125" customWidth="1"/>
    <col min="6" max="6" width="11.140625" customWidth="1"/>
    <col min="7" max="7" width="11.7109375" customWidth="1"/>
    <col min="8" max="8" width="12.140625" customWidth="1"/>
  </cols>
  <sheetData>
    <row r="1" spans="1:8" ht="15.75">
      <c r="C1" s="71" t="s">
        <v>371</v>
      </c>
    </row>
    <row r="2" spans="1:8" ht="15.75">
      <c r="C2" s="70" t="s">
        <v>365</v>
      </c>
    </row>
    <row r="3" spans="1:8">
      <c r="C3" s="36" t="s">
        <v>366</v>
      </c>
    </row>
    <row r="4" spans="1:8">
      <c r="C4" s="36" t="s">
        <v>367</v>
      </c>
    </row>
    <row r="5" spans="1:8">
      <c r="C5" s="36" t="s">
        <v>368</v>
      </c>
    </row>
    <row r="7" spans="1:8" ht="18.75">
      <c r="A7" s="1007" t="s">
        <v>409</v>
      </c>
      <c r="B7" s="1007"/>
      <c r="C7" s="1007"/>
      <c r="D7" s="1007"/>
      <c r="E7" s="1007"/>
      <c r="F7" s="1007"/>
      <c r="G7" s="1007"/>
      <c r="H7" s="1007"/>
    </row>
    <row r="8" spans="1:8">
      <c r="A8" t="s">
        <v>410</v>
      </c>
      <c r="C8" t="s">
        <v>271</v>
      </c>
    </row>
    <row r="9" spans="1:8">
      <c r="A9" t="s">
        <v>296</v>
      </c>
      <c r="C9" t="s">
        <v>271</v>
      </c>
    </row>
    <row r="10" spans="1:8">
      <c r="A10" t="s">
        <v>411</v>
      </c>
      <c r="C10" t="s">
        <v>271</v>
      </c>
    </row>
    <row r="11" spans="1:8">
      <c r="A11" t="s">
        <v>412</v>
      </c>
    </row>
    <row r="12" spans="1:8" ht="15.75" thickBot="1"/>
    <row r="13" spans="1:8" ht="32.25" customHeight="1" thickTop="1">
      <c r="A13" s="48" t="s">
        <v>413</v>
      </c>
      <c r="B13" s="49" t="s">
        <v>414</v>
      </c>
      <c r="C13" s="49" t="s">
        <v>415</v>
      </c>
      <c r="D13" s="49" t="s">
        <v>416</v>
      </c>
      <c r="E13" s="49" t="s">
        <v>417</v>
      </c>
      <c r="F13" s="49" t="s">
        <v>418</v>
      </c>
      <c r="G13" s="49" t="s">
        <v>419</v>
      </c>
      <c r="H13" s="50" t="s">
        <v>277</v>
      </c>
    </row>
    <row r="14" spans="1:8">
      <c r="A14" s="41"/>
      <c r="B14" s="38"/>
      <c r="C14" s="38"/>
      <c r="D14" s="38"/>
      <c r="E14" s="38"/>
      <c r="F14" s="38"/>
      <c r="G14" s="38"/>
      <c r="H14" s="43"/>
    </row>
    <row r="15" spans="1:8">
      <c r="A15" s="41"/>
      <c r="B15" s="38"/>
      <c r="C15" s="38"/>
      <c r="D15" s="38"/>
      <c r="E15" s="38"/>
      <c r="F15" s="38"/>
      <c r="G15" s="38"/>
      <c r="H15" s="43"/>
    </row>
    <row r="16" spans="1:8">
      <c r="A16" s="41"/>
      <c r="B16" s="38"/>
      <c r="C16" s="38"/>
      <c r="D16" s="38"/>
      <c r="E16" s="38"/>
      <c r="F16" s="38"/>
      <c r="G16" s="38"/>
      <c r="H16" s="43"/>
    </row>
    <row r="17" spans="1:8">
      <c r="A17" s="41"/>
      <c r="B17" s="38"/>
      <c r="C17" s="38"/>
      <c r="D17" s="38"/>
      <c r="E17" s="38"/>
      <c r="F17" s="38"/>
      <c r="G17" s="38"/>
      <c r="H17" s="43"/>
    </row>
    <row r="18" spans="1:8">
      <c r="A18" s="41"/>
      <c r="B18" s="38"/>
      <c r="C18" s="38"/>
      <c r="D18" s="38"/>
      <c r="E18" s="38"/>
      <c r="F18" s="38"/>
      <c r="G18" s="38"/>
      <c r="H18" s="43"/>
    </row>
    <row r="19" spans="1:8">
      <c r="A19" s="1008" t="s">
        <v>420</v>
      </c>
      <c r="B19" s="1009"/>
      <c r="C19" s="1009"/>
      <c r="D19" s="1009"/>
      <c r="E19" s="1009"/>
      <c r="F19" s="1010"/>
      <c r="G19" s="38"/>
      <c r="H19" s="43"/>
    </row>
    <row r="20" spans="1:8">
      <c r="A20" s="41"/>
      <c r="B20" s="38"/>
      <c r="C20" s="38"/>
      <c r="D20" s="38"/>
      <c r="E20" s="38"/>
      <c r="F20" s="38"/>
      <c r="G20" s="38"/>
      <c r="H20" s="43"/>
    </row>
    <row r="21" spans="1:8">
      <c r="A21" s="41"/>
      <c r="B21" s="38"/>
      <c r="C21" s="38"/>
      <c r="D21" s="38"/>
      <c r="E21" s="38"/>
      <c r="F21" s="38"/>
      <c r="G21" s="38"/>
      <c r="H21" s="43"/>
    </row>
    <row r="22" spans="1:8">
      <c r="A22" s="41"/>
      <c r="B22" s="38"/>
      <c r="C22" s="38"/>
      <c r="D22" s="38"/>
      <c r="E22" s="38"/>
      <c r="F22" s="38"/>
      <c r="G22" s="38"/>
      <c r="H22" s="43"/>
    </row>
    <row r="23" spans="1:8">
      <c r="A23" s="41"/>
      <c r="B23" s="38"/>
      <c r="C23" s="38"/>
      <c r="D23" s="38"/>
      <c r="E23" s="38"/>
      <c r="F23" s="38"/>
      <c r="G23" s="38"/>
      <c r="H23" s="43"/>
    </row>
    <row r="24" spans="1:8">
      <c r="A24" s="41"/>
      <c r="B24" s="38"/>
      <c r="C24" s="38"/>
      <c r="D24" s="38"/>
      <c r="E24" s="38"/>
      <c r="F24" s="38"/>
      <c r="G24" s="38"/>
      <c r="H24" s="43"/>
    </row>
    <row r="25" spans="1:8">
      <c r="A25" s="1008" t="s">
        <v>421</v>
      </c>
      <c r="B25" s="1009"/>
      <c r="C25" s="1009"/>
      <c r="D25" s="1009"/>
      <c r="E25" s="1009"/>
      <c r="F25" s="1010"/>
      <c r="G25" s="38"/>
      <c r="H25" s="43"/>
    </row>
    <row r="26" spans="1:8">
      <c r="A26" s="41"/>
      <c r="B26" s="38"/>
      <c r="C26" s="38"/>
      <c r="D26" s="38"/>
      <c r="E26" s="38"/>
      <c r="F26" s="38"/>
      <c r="G26" s="38"/>
      <c r="H26" s="43"/>
    </row>
    <row r="27" spans="1:8">
      <c r="A27" s="41"/>
      <c r="B27" s="38"/>
      <c r="C27" s="38"/>
      <c r="D27" s="38"/>
      <c r="E27" s="38"/>
      <c r="F27" s="38"/>
      <c r="G27" s="38"/>
      <c r="H27" s="43"/>
    </row>
    <row r="28" spans="1:8">
      <c r="A28" s="41"/>
      <c r="B28" s="38"/>
      <c r="C28" s="38"/>
      <c r="D28" s="38"/>
      <c r="E28" s="38"/>
      <c r="F28" s="38"/>
      <c r="G28" s="38"/>
      <c r="H28" s="43"/>
    </row>
    <row r="29" spans="1:8">
      <c r="A29" s="41"/>
      <c r="B29" s="38"/>
      <c r="C29" s="38"/>
      <c r="D29" s="38"/>
      <c r="E29" s="38"/>
      <c r="F29" s="38"/>
      <c r="G29" s="38"/>
      <c r="H29" s="43"/>
    </row>
    <row r="30" spans="1:8">
      <c r="A30" s="1008" t="s">
        <v>422</v>
      </c>
      <c r="B30" s="1009"/>
      <c r="C30" s="1009"/>
      <c r="D30" s="1009"/>
      <c r="E30" s="1009"/>
      <c r="F30" s="1010"/>
      <c r="G30" s="38"/>
      <c r="H30" s="43"/>
    </row>
    <row r="31" spans="1:8">
      <c r="A31" s="41"/>
      <c r="B31" s="38"/>
      <c r="C31" s="38"/>
      <c r="D31" s="38"/>
      <c r="E31" s="38"/>
      <c r="F31" s="38"/>
      <c r="G31" s="38"/>
      <c r="H31" s="43"/>
    </row>
    <row r="32" spans="1:8">
      <c r="A32" s="41"/>
      <c r="B32" s="38"/>
      <c r="C32" s="38"/>
      <c r="D32" s="38"/>
      <c r="E32" s="38"/>
      <c r="F32" s="38"/>
      <c r="G32" s="38"/>
      <c r="H32" s="43"/>
    </row>
    <row r="33" spans="1:8">
      <c r="A33" s="41"/>
      <c r="B33" s="38"/>
      <c r="C33" s="38"/>
      <c r="D33" s="38"/>
      <c r="E33" s="38"/>
      <c r="F33" s="38"/>
      <c r="G33" s="38"/>
      <c r="H33" s="43"/>
    </row>
    <row r="34" spans="1:8">
      <c r="A34" s="41"/>
      <c r="B34" s="38"/>
      <c r="C34" s="38"/>
      <c r="D34" s="38"/>
      <c r="E34" s="38"/>
      <c r="F34" s="38"/>
      <c r="G34" s="38"/>
      <c r="H34" s="43"/>
    </row>
    <row r="35" spans="1:8">
      <c r="A35" s="41"/>
      <c r="B35" s="38"/>
      <c r="C35" s="38"/>
      <c r="D35" s="38"/>
      <c r="E35" s="38"/>
      <c r="F35" s="38"/>
      <c r="G35" s="38"/>
      <c r="H35" s="43"/>
    </row>
    <row r="36" spans="1:8">
      <c r="A36" s="41"/>
      <c r="B36" s="38"/>
      <c r="C36" s="38"/>
      <c r="D36" s="38"/>
      <c r="E36" s="38"/>
      <c r="F36" s="38"/>
      <c r="G36" s="38"/>
      <c r="H36" s="43"/>
    </row>
    <row r="37" spans="1:8">
      <c r="A37" s="1008" t="s">
        <v>423</v>
      </c>
      <c r="B37" s="1009"/>
      <c r="C37" s="1009"/>
      <c r="D37" s="1009"/>
      <c r="E37" s="1009"/>
      <c r="F37" s="1010"/>
      <c r="G37" s="38"/>
      <c r="H37" s="43"/>
    </row>
    <row r="38" spans="1:8">
      <c r="A38" s="41"/>
      <c r="B38" s="38"/>
      <c r="C38" s="38"/>
      <c r="D38" s="38"/>
      <c r="E38" s="38"/>
      <c r="F38" s="38"/>
      <c r="G38" s="38"/>
      <c r="H38" s="43"/>
    </row>
    <row r="39" spans="1:8">
      <c r="A39" s="41"/>
      <c r="B39" s="38"/>
      <c r="C39" s="38"/>
      <c r="D39" s="38"/>
      <c r="E39" s="38"/>
      <c r="F39" s="38"/>
      <c r="G39" s="38"/>
      <c r="H39" s="43"/>
    </row>
    <row r="40" spans="1:8">
      <c r="A40" s="41"/>
      <c r="B40" s="38"/>
      <c r="C40" s="38"/>
      <c r="D40" s="38"/>
      <c r="E40" s="38"/>
      <c r="F40" s="38"/>
      <c r="G40" s="38"/>
      <c r="H40" s="43"/>
    </row>
    <row r="41" spans="1:8">
      <c r="A41" s="41"/>
      <c r="B41" s="38"/>
      <c r="C41" s="38"/>
      <c r="D41" s="38"/>
      <c r="E41" s="38"/>
      <c r="F41" s="38"/>
      <c r="G41" s="38"/>
      <c r="H41" s="43"/>
    </row>
    <row r="42" spans="1:8">
      <c r="A42" s="41"/>
      <c r="B42" s="38"/>
      <c r="C42" s="38"/>
      <c r="D42" s="38"/>
      <c r="E42" s="38"/>
      <c r="F42" s="38"/>
      <c r="G42" s="38"/>
      <c r="H42" s="43"/>
    </row>
    <row r="43" spans="1:8">
      <c r="A43" s="41"/>
      <c r="B43" s="38"/>
      <c r="C43" s="38"/>
      <c r="D43" s="38"/>
      <c r="E43" s="38"/>
      <c r="F43" s="38"/>
      <c r="G43" s="38"/>
      <c r="H43" s="43"/>
    </row>
    <row r="44" spans="1:8">
      <c r="A44" s="1008" t="s">
        <v>425</v>
      </c>
      <c r="B44" s="1009"/>
      <c r="C44" s="1009"/>
      <c r="D44" s="1009"/>
      <c r="E44" s="1009"/>
      <c r="F44" s="1010"/>
      <c r="G44" s="38"/>
      <c r="H44" s="43"/>
    </row>
    <row r="45" spans="1:8" ht="15.75" thickBot="1">
      <c r="A45" s="1011" t="s">
        <v>424</v>
      </c>
      <c r="B45" s="1012"/>
      <c r="C45" s="1012"/>
      <c r="D45" s="1012"/>
      <c r="E45" s="1012"/>
      <c r="F45" s="1013"/>
      <c r="G45" s="45"/>
      <c r="H45" s="47"/>
    </row>
    <row r="46" spans="1:8" ht="15.75" thickTop="1"/>
    <row r="47" spans="1:8">
      <c r="F47" t="s">
        <v>406</v>
      </c>
    </row>
    <row r="49" spans="5:6">
      <c r="F49" t="s">
        <v>407</v>
      </c>
    </row>
    <row r="52" spans="5:6">
      <c r="F52" t="s">
        <v>408</v>
      </c>
    </row>
    <row r="55" spans="5:6" ht="15.75">
      <c r="E55" s="33" t="s">
        <v>426</v>
      </c>
    </row>
    <row r="60" spans="5:6" ht="15.75">
      <c r="E60" s="33" t="s">
        <v>427</v>
      </c>
    </row>
  </sheetData>
  <mergeCells count="7">
    <mergeCell ref="A37:F37"/>
    <mergeCell ref="A44:F44"/>
    <mergeCell ref="A45:F45"/>
    <mergeCell ref="A7:H7"/>
    <mergeCell ref="A19:F19"/>
    <mergeCell ref="A25:F25"/>
    <mergeCell ref="A30:F30"/>
  </mergeCells>
  <pageMargins left="0.7" right="0.7" top="0.75" bottom="0.75" header="0.3" footer="0.3"/>
  <pageSetup paperSize="258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3"/>
  <sheetViews>
    <sheetView topLeftCell="A4" zoomScale="78" zoomScaleNormal="78" workbookViewId="0">
      <selection activeCell="B22" sqref="B22"/>
    </sheetView>
  </sheetViews>
  <sheetFormatPr defaultRowHeight="15"/>
  <cols>
    <col min="1" max="1" width="4.85546875" customWidth="1"/>
    <col min="2" max="2" width="36.42578125" customWidth="1"/>
    <col min="3" max="3" width="19.28515625" customWidth="1"/>
    <col min="4" max="4" width="17.7109375" customWidth="1"/>
    <col min="5" max="5" width="17.5703125" customWidth="1"/>
    <col min="6" max="6" width="18.28515625" customWidth="1"/>
    <col min="7" max="7" width="12.28515625" customWidth="1"/>
  </cols>
  <sheetData>
    <row r="1" spans="1:7" ht="15.75">
      <c r="A1" s="33"/>
    </row>
    <row r="3" spans="1:7" ht="21">
      <c r="A3" s="915" t="s">
        <v>299</v>
      </c>
      <c r="B3" s="915"/>
      <c r="C3" s="915"/>
      <c r="D3" s="915"/>
      <c r="E3" s="915"/>
      <c r="F3" s="915"/>
      <c r="G3" s="915"/>
    </row>
    <row r="5" spans="1:7">
      <c r="A5" s="908" t="s">
        <v>780</v>
      </c>
      <c r="B5" s="908"/>
      <c r="C5" s="908"/>
      <c r="D5" s="908"/>
      <c r="E5" s="908"/>
      <c r="F5" s="908"/>
      <c r="G5" s="908"/>
    </row>
    <row r="6" spans="1:7">
      <c r="A6" s="908" t="s">
        <v>781</v>
      </c>
      <c r="B6" s="908"/>
      <c r="C6" s="908"/>
      <c r="D6" s="908"/>
      <c r="E6" s="908"/>
      <c r="F6" s="908"/>
      <c r="G6" s="908"/>
    </row>
    <row r="7" spans="1:7">
      <c r="A7" s="262"/>
      <c r="B7" s="262"/>
      <c r="C7" s="262"/>
      <c r="D7" s="262"/>
      <c r="E7" s="262"/>
    </row>
    <row r="8" spans="1:7">
      <c r="A8" t="s">
        <v>273</v>
      </c>
    </row>
    <row r="9" spans="1:7" ht="15.75" thickBot="1"/>
    <row r="10" spans="1:7" ht="34.9" customHeight="1" thickTop="1">
      <c r="A10" s="265" t="s">
        <v>274</v>
      </c>
      <c r="B10" s="263" t="s">
        <v>2</v>
      </c>
      <c r="C10" s="263" t="s">
        <v>300</v>
      </c>
      <c r="D10" s="263" t="s">
        <v>301</v>
      </c>
      <c r="E10" s="263" t="s">
        <v>302</v>
      </c>
      <c r="F10" s="263" t="s">
        <v>303</v>
      </c>
      <c r="G10" s="264" t="s">
        <v>304</v>
      </c>
    </row>
    <row r="11" spans="1:7">
      <c r="A11" s="261"/>
      <c r="B11" s="266" t="s">
        <v>1100</v>
      </c>
      <c r="C11" s="266"/>
      <c r="D11" s="266"/>
      <c r="E11" s="266"/>
      <c r="F11" s="266"/>
      <c r="G11" s="267"/>
    </row>
    <row r="12" spans="1:7">
      <c r="A12" s="261"/>
      <c r="B12" s="266" t="s">
        <v>1101</v>
      </c>
      <c r="C12" s="266"/>
      <c r="D12" s="266"/>
      <c r="E12" s="266"/>
      <c r="F12" s="266"/>
      <c r="G12" s="267"/>
    </row>
    <row r="13" spans="1:7">
      <c r="A13" s="261"/>
      <c r="B13" s="266" t="s">
        <v>1102</v>
      </c>
      <c r="C13" s="266"/>
      <c r="D13" s="266"/>
      <c r="E13" s="266"/>
      <c r="F13" s="266"/>
      <c r="G13" s="267"/>
    </row>
    <row r="14" spans="1:7">
      <c r="A14" s="261"/>
      <c r="B14" s="266" t="s">
        <v>1103</v>
      </c>
      <c r="C14" s="266"/>
      <c r="D14" s="266"/>
      <c r="E14" s="266"/>
      <c r="F14" s="266"/>
      <c r="G14" s="267"/>
    </row>
    <row r="15" spans="1:7">
      <c r="A15" s="261"/>
      <c r="B15" s="266"/>
      <c r="C15" s="266"/>
      <c r="D15" s="266"/>
      <c r="E15" s="266"/>
      <c r="F15" s="266"/>
      <c r="G15" s="267"/>
    </row>
    <row r="16" spans="1:7" ht="15.75" thickBot="1">
      <c r="A16" s="268"/>
      <c r="B16" s="269" t="s">
        <v>263</v>
      </c>
      <c r="C16" s="269"/>
      <c r="D16" s="269"/>
      <c r="E16" s="269"/>
      <c r="F16" s="269"/>
      <c r="G16" s="270"/>
    </row>
    <row r="17" spans="5:6" ht="15.75" thickTop="1"/>
    <row r="18" spans="5:6">
      <c r="E18" t="s">
        <v>1099</v>
      </c>
    </row>
    <row r="19" spans="5:6">
      <c r="E19" t="s">
        <v>1098</v>
      </c>
    </row>
    <row r="23" spans="5:6">
      <c r="E23" s="234" t="s">
        <v>784</v>
      </c>
      <c r="F23" s="36"/>
    </row>
  </sheetData>
  <mergeCells count="3">
    <mergeCell ref="A3:G3"/>
    <mergeCell ref="A5:G5"/>
    <mergeCell ref="A6:G6"/>
  </mergeCells>
  <pageMargins left="0.7" right="0.7" top="0.75" bottom="0.75" header="0.3" footer="0.3"/>
  <pageSetup paperSize="9" fitToWidth="0" fitToHeight="0" orientation="landscape" horizontalDpi="4294967293" verticalDpi="72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4"/>
  <sheetViews>
    <sheetView zoomScale="63" zoomScaleNormal="63" workbookViewId="0">
      <selection activeCell="E8" sqref="E8"/>
    </sheetView>
  </sheetViews>
  <sheetFormatPr defaultRowHeight="12.75"/>
  <cols>
    <col min="1" max="1" width="6.5703125" style="389" customWidth="1"/>
    <col min="2" max="2" width="13.85546875" style="389" customWidth="1"/>
    <col min="3" max="3" width="18.42578125" style="389" customWidth="1"/>
    <col min="4" max="4" width="11.140625" style="389" customWidth="1"/>
    <col min="5" max="5" width="12.42578125" style="389" customWidth="1"/>
    <col min="6" max="6" width="14.42578125" style="389" customWidth="1"/>
    <col min="7" max="7" width="13.140625" style="389" customWidth="1"/>
    <col min="8" max="8" width="10" style="389" customWidth="1"/>
    <col min="9" max="9" width="9" style="389" customWidth="1"/>
    <col min="10" max="10" width="12.5703125" style="389" customWidth="1"/>
    <col min="11" max="11" width="14.7109375" style="389" customWidth="1"/>
    <col min="12" max="256" width="9.140625" style="389"/>
    <col min="257" max="257" width="7" style="389" customWidth="1"/>
    <col min="258" max="258" width="9.28515625" style="389" customWidth="1"/>
    <col min="259" max="264" width="9.140625" style="389"/>
    <col min="265" max="265" width="19" style="389" customWidth="1"/>
    <col min="266" max="267" width="14.5703125" style="389" customWidth="1"/>
    <col min="268" max="512" width="9.140625" style="389"/>
    <col min="513" max="513" width="7" style="389" customWidth="1"/>
    <col min="514" max="514" width="9.28515625" style="389" customWidth="1"/>
    <col min="515" max="520" width="9.140625" style="389"/>
    <col min="521" max="521" width="19" style="389" customWidth="1"/>
    <col min="522" max="523" width="14.5703125" style="389" customWidth="1"/>
    <col min="524" max="768" width="9.140625" style="389"/>
    <col min="769" max="769" width="7" style="389" customWidth="1"/>
    <col min="770" max="770" width="9.28515625" style="389" customWidth="1"/>
    <col min="771" max="776" width="9.140625" style="389"/>
    <col min="777" max="777" width="19" style="389" customWidth="1"/>
    <col min="778" max="779" width="14.5703125" style="389" customWidth="1"/>
    <col min="780" max="1024" width="9.140625" style="389"/>
    <col min="1025" max="1025" width="7" style="389" customWidth="1"/>
    <col min="1026" max="1026" width="9.28515625" style="389" customWidth="1"/>
    <col min="1027" max="1032" width="9.140625" style="389"/>
    <col min="1033" max="1033" width="19" style="389" customWidth="1"/>
    <col min="1034" max="1035" width="14.5703125" style="389" customWidth="1"/>
    <col min="1036" max="1280" width="9.140625" style="389"/>
    <col min="1281" max="1281" width="7" style="389" customWidth="1"/>
    <col min="1282" max="1282" width="9.28515625" style="389" customWidth="1"/>
    <col min="1283" max="1288" width="9.140625" style="389"/>
    <col min="1289" max="1289" width="19" style="389" customWidth="1"/>
    <col min="1290" max="1291" width="14.5703125" style="389" customWidth="1"/>
    <col min="1292" max="1536" width="9.140625" style="389"/>
    <col min="1537" max="1537" width="7" style="389" customWidth="1"/>
    <col min="1538" max="1538" width="9.28515625" style="389" customWidth="1"/>
    <col min="1539" max="1544" width="9.140625" style="389"/>
    <col min="1545" max="1545" width="19" style="389" customWidth="1"/>
    <col min="1546" max="1547" width="14.5703125" style="389" customWidth="1"/>
    <col min="1548" max="1792" width="9.140625" style="389"/>
    <col min="1793" max="1793" width="7" style="389" customWidth="1"/>
    <col min="1794" max="1794" width="9.28515625" style="389" customWidth="1"/>
    <col min="1795" max="1800" width="9.140625" style="389"/>
    <col min="1801" max="1801" width="19" style="389" customWidth="1"/>
    <col min="1802" max="1803" width="14.5703125" style="389" customWidth="1"/>
    <col min="1804" max="2048" width="9.140625" style="389"/>
    <col min="2049" max="2049" width="7" style="389" customWidth="1"/>
    <col min="2050" max="2050" width="9.28515625" style="389" customWidth="1"/>
    <col min="2051" max="2056" width="9.140625" style="389"/>
    <col min="2057" max="2057" width="19" style="389" customWidth="1"/>
    <col min="2058" max="2059" width="14.5703125" style="389" customWidth="1"/>
    <col min="2060" max="2304" width="9.140625" style="389"/>
    <col min="2305" max="2305" width="7" style="389" customWidth="1"/>
    <col min="2306" max="2306" width="9.28515625" style="389" customWidth="1"/>
    <col min="2307" max="2312" width="9.140625" style="389"/>
    <col min="2313" max="2313" width="19" style="389" customWidth="1"/>
    <col min="2314" max="2315" width="14.5703125" style="389" customWidth="1"/>
    <col min="2316" max="2560" width="9.140625" style="389"/>
    <col min="2561" max="2561" width="7" style="389" customWidth="1"/>
    <col min="2562" max="2562" width="9.28515625" style="389" customWidth="1"/>
    <col min="2563" max="2568" width="9.140625" style="389"/>
    <col min="2569" max="2569" width="19" style="389" customWidth="1"/>
    <col min="2570" max="2571" width="14.5703125" style="389" customWidth="1"/>
    <col min="2572" max="2816" width="9.140625" style="389"/>
    <col min="2817" max="2817" width="7" style="389" customWidth="1"/>
    <col min="2818" max="2818" width="9.28515625" style="389" customWidth="1"/>
    <col min="2819" max="2824" width="9.140625" style="389"/>
    <col min="2825" max="2825" width="19" style="389" customWidth="1"/>
    <col min="2826" max="2827" width="14.5703125" style="389" customWidth="1"/>
    <col min="2828" max="3072" width="9.140625" style="389"/>
    <col min="3073" max="3073" width="7" style="389" customWidth="1"/>
    <col min="3074" max="3074" width="9.28515625" style="389" customWidth="1"/>
    <col min="3075" max="3080" width="9.140625" style="389"/>
    <col min="3081" max="3081" width="19" style="389" customWidth="1"/>
    <col min="3082" max="3083" width="14.5703125" style="389" customWidth="1"/>
    <col min="3084" max="3328" width="9.140625" style="389"/>
    <col min="3329" max="3329" width="7" style="389" customWidth="1"/>
    <col min="3330" max="3330" width="9.28515625" style="389" customWidth="1"/>
    <col min="3331" max="3336" width="9.140625" style="389"/>
    <col min="3337" max="3337" width="19" style="389" customWidth="1"/>
    <col min="3338" max="3339" width="14.5703125" style="389" customWidth="1"/>
    <col min="3340" max="3584" width="9.140625" style="389"/>
    <col min="3585" max="3585" width="7" style="389" customWidth="1"/>
    <col min="3586" max="3586" width="9.28515625" style="389" customWidth="1"/>
    <col min="3587" max="3592" width="9.140625" style="389"/>
    <col min="3593" max="3593" width="19" style="389" customWidth="1"/>
    <col min="3594" max="3595" width="14.5703125" style="389" customWidth="1"/>
    <col min="3596" max="3840" width="9.140625" style="389"/>
    <col min="3841" max="3841" width="7" style="389" customWidth="1"/>
    <col min="3842" max="3842" width="9.28515625" style="389" customWidth="1"/>
    <col min="3843" max="3848" width="9.140625" style="389"/>
    <col min="3849" max="3849" width="19" style="389" customWidth="1"/>
    <col min="3850" max="3851" width="14.5703125" style="389" customWidth="1"/>
    <col min="3852" max="4096" width="9.140625" style="389"/>
    <col min="4097" max="4097" width="7" style="389" customWidth="1"/>
    <col min="4098" max="4098" width="9.28515625" style="389" customWidth="1"/>
    <col min="4099" max="4104" width="9.140625" style="389"/>
    <col min="4105" max="4105" width="19" style="389" customWidth="1"/>
    <col min="4106" max="4107" width="14.5703125" style="389" customWidth="1"/>
    <col min="4108" max="4352" width="9.140625" style="389"/>
    <col min="4353" max="4353" width="7" style="389" customWidth="1"/>
    <col min="4354" max="4354" width="9.28515625" style="389" customWidth="1"/>
    <col min="4355" max="4360" width="9.140625" style="389"/>
    <col min="4361" max="4361" width="19" style="389" customWidth="1"/>
    <col min="4362" max="4363" width="14.5703125" style="389" customWidth="1"/>
    <col min="4364" max="4608" width="9.140625" style="389"/>
    <col min="4609" max="4609" width="7" style="389" customWidth="1"/>
    <col min="4610" max="4610" width="9.28515625" style="389" customWidth="1"/>
    <col min="4611" max="4616" width="9.140625" style="389"/>
    <col min="4617" max="4617" width="19" style="389" customWidth="1"/>
    <col min="4618" max="4619" width="14.5703125" style="389" customWidth="1"/>
    <col min="4620" max="4864" width="9.140625" style="389"/>
    <col min="4865" max="4865" width="7" style="389" customWidth="1"/>
    <col min="4866" max="4866" width="9.28515625" style="389" customWidth="1"/>
    <col min="4867" max="4872" width="9.140625" style="389"/>
    <col min="4873" max="4873" width="19" style="389" customWidth="1"/>
    <col min="4874" max="4875" width="14.5703125" style="389" customWidth="1"/>
    <col min="4876" max="5120" width="9.140625" style="389"/>
    <col min="5121" max="5121" width="7" style="389" customWidth="1"/>
    <col min="5122" max="5122" width="9.28515625" style="389" customWidth="1"/>
    <col min="5123" max="5128" width="9.140625" style="389"/>
    <col min="5129" max="5129" width="19" style="389" customWidth="1"/>
    <col min="5130" max="5131" width="14.5703125" style="389" customWidth="1"/>
    <col min="5132" max="5376" width="9.140625" style="389"/>
    <col min="5377" max="5377" width="7" style="389" customWidth="1"/>
    <col min="5378" max="5378" width="9.28515625" style="389" customWidth="1"/>
    <col min="5379" max="5384" width="9.140625" style="389"/>
    <col min="5385" max="5385" width="19" style="389" customWidth="1"/>
    <col min="5386" max="5387" width="14.5703125" style="389" customWidth="1"/>
    <col min="5388" max="5632" width="9.140625" style="389"/>
    <col min="5633" max="5633" width="7" style="389" customWidth="1"/>
    <col min="5634" max="5634" width="9.28515625" style="389" customWidth="1"/>
    <col min="5635" max="5640" width="9.140625" style="389"/>
    <col min="5641" max="5641" width="19" style="389" customWidth="1"/>
    <col min="5642" max="5643" width="14.5703125" style="389" customWidth="1"/>
    <col min="5644" max="5888" width="9.140625" style="389"/>
    <col min="5889" max="5889" width="7" style="389" customWidth="1"/>
    <col min="5890" max="5890" width="9.28515625" style="389" customWidth="1"/>
    <col min="5891" max="5896" width="9.140625" style="389"/>
    <col min="5897" max="5897" width="19" style="389" customWidth="1"/>
    <col min="5898" max="5899" width="14.5703125" style="389" customWidth="1"/>
    <col min="5900" max="6144" width="9.140625" style="389"/>
    <col min="6145" max="6145" width="7" style="389" customWidth="1"/>
    <col min="6146" max="6146" width="9.28515625" style="389" customWidth="1"/>
    <col min="6147" max="6152" width="9.140625" style="389"/>
    <col min="6153" max="6153" width="19" style="389" customWidth="1"/>
    <col min="6154" max="6155" width="14.5703125" style="389" customWidth="1"/>
    <col min="6156" max="6400" width="9.140625" style="389"/>
    <col min="6401" max="6401" width="7" style="389" customWidth="1"/>
    <col min="6402" max="6402" width="9.28515625" style="389" customWidth="1"/>
    <col min="6403" max="6408" width="9.140625" style="389"/>
    <col min="6409" max="6409" width="19" style="389" customWidth="1"/>
    <col min="6410" max="6411" width="14.5703125" style="389" customWidth="1"/>
    <col min="6412" max="6656" width="9.140625" style="389"/>
    <col min="6657" max="6657" width="7" style="389" customWidth="1"/>
    <col min="6658" max="6658" width="9.28515625" style="389" customWidth="1"/>
    <col min="6659" max="6664" width="9.140625" style="389"/>
    <col min="6665" max="6665" width="19" style="389" customWidth="1"/>
    <col min="6666" max="6667" width="14.5703125" style="389" customWidth="1"/>
    <col min="6668" max="6912" width="9.140625" style="389"/>
    <col min="6913" max="6913" width="7" style="389" customWidth="1"/>
    <col min="6914" max="6914" width="9.28515625" style="389" customWidth="1"/>
    <col min="6915" max="6920" width="9.140625" style="389"/>
    <col min="6921" max="6921" width="19" style="389" customWidth="1"/>
    <col min="6922" max="6923" width="14.5703125" style="389" customWidth="1"/>
    <col min="6924" max="7168" width="9.140625" style="389"/>
    <col min="7169" max="7169" width="7" style="389" customWidth="1"/>
    <col min="7170" max="7170" width="9.28515625" style="389" customWidth="1"/>
    <col min="7171" max="7176" width="9.140625" style="389"/>
    <col min="7177" max="7177" width="19" style="389" customWidth="1"/>
    <col min="7178" max="7179" width="14.5703125" style="389" customWidth="1"/>
    <col min="7180" max="7424" width="9.140625" style="389"/>
    <col min="7425" max="7425" width="7" style="389" customWidth="1"/>
    <col min="7426" max="7426" width="9.28515625" style="389" customWidth="1"/>
    <col min="7427" max="7432" width="9.140625" style="389"/>
    <col min="7433" max="7433" width="19" style="389" customWidth="1"/>
    <col min="7434" max="7435" width="14.5703125" style="389" customWidth="1"/>
    <col min="7436" max="7680" width="9.140625" style="389"/>
    <col min="7681" max="7681" width="7" style="389" customWidth="1"/>
    <col min="7682" max="7682" width="9.28515625" style="389" customWidth="1"/>
    <col min="7683" max="7688" width="9.140625" style="389"/>
    <col min="7689" max="7689" width="19" style="389" customWidth="1"/>
    <col min="7690" max="7691" width="14.5703125" style="389" customWidth="1"/>
    <col min="7692" max="7936" width="9.140625" style="389"/>
    <col min="7937" max="7937" width="7" style="389" customWidth="1"/>
    <col min="7938" max="7938" width="9.28515625" style="389" customWidth="1"/>
    <col min="7939" max="7944" width="9.140625" style="389"/>
    <col min="7945" max="7945" width="19" style="389" customWidth="1"/>
    <col min="7946" max="7947" width="14.5703125" style="389" customWidth="1"/>
    <col min="7948" max="8192" width="9.140625" style="389"/>
    <col min="8193" max="8193" width="7" style="389" customWidth="1"/>
    <col min="8194" max="8194" width="9.28515625" style="389" customWidth="1"/>
    <col min="8195" max="8200" width="9.140625" style="389"/>
    <col min="8201" max="8201" width="19" style="389" customWidth="1"/>
    <col min="8202" max="8203" width="14.5703125" style="389" customWidth="1"/>
    <col min="8204" max="8448" width="9.140625" style="389"/>
    <col min="8449" max="8449" width="7" style="389" customWidth="1"/>
    <col min="8450" max="8450" width="9.28515625" style="389" customWidth="1"/>
    <col min="8451" max="8456" width="9.140625" style="389"/>
    <col min="8457" max="8457" width="19" style="389" customWidth="1"/>
    <col min="8458" max="8459" width="14.5703125" style="389" customWidth="1"/>
    <col min="8460" max="8704" width="9.140625" style="389"/>
    <col min="8705" max="8705" width="7" style="389" customWidth="1"/>
    <col min="8706" max="8706" width="9.28515625" style="389" customWidth="1"/>
    <col min="8707" max="8712" width="9.140625" style="389"/>
    <col min="8713" max="8713" width="19" style="389" customWidth="1"/>
    <col min="8714" max="8715" width="14.5703125" style="389" customWidth="1"/>
    <col min="8716" max="8960" width="9.140625" style="389"/>
    <col min="8961" max="8961" width="7" style="389" customWidth="1"/>
    <col min="8962" max="8962" width="9.28515625" style="389" customWidth="1"/>
    <col min="8963" max="8968" width="9.140625" style="389"/>
    <col min="8969" max="8969" width="19" style="389" customWidth="1"/>
    <col min="8970" max="8971" width="14.5703125" style="389" customWidth="1"/>
    <col min="8972" max="9216" width="9.140625" style="389"/>
    <col min="9217" max="9217" width="7" style="389" customWidth="1"/>
    <col min="9218" max="9218" width="9.28515625" style="389" customWidth="1"/>
    <col min="9219" max="9224" width="9.140625" style="389"/>
    <col min="9225" max="9225" width="19" style="389" customWidth="1"/>
    <col min="9226" max="9227" width="14.5703125" style="389" customWidth="1"/>
    <col min="9228" max="9472" width="9.140625" style="389"/>
    <col min="9473" max="9473" width="7" style="389" customWidth="1"/>
    <col min="9474" max="9474" width="9.28515625" style="389" customWidth="1"/>
    <col min="9475" max="9480" width="9.140625" style="389"/>
    <col min="9481" max="9481" width="19" style="389" customWidth="1"/>
    <col min="9482" max="9483" width="14.5703125" style="389" customWidth="1"/>
    <col min="9484" max="9728" width="9.140625" style="389"/>
    <col min="9729" max="9729" width="7" style="389" customWidth="1"/>
    <col min="9730" max="9730" width="9.28515625" style="389" customWidth="1"/>
    <col min="9731" max="9736" width="9.140625" style="389"/>
    <col min="9737" max="9737" width="19" style="389" customWidth="1"/>
    <col min="9738" max="9739" width="14.5703125" style="389" customWidth="1"/>
    <col min="9740" max="9984" width="9.140625" style="389"/>
    <col min="9985" max="9985" width="7" style="389" customWidth="1"/>
    <col min="9986" max="9986" width="9.28515625" style="389" customWidth="1"/>
    <col min="9987" max="9992" width="9.140625" style="389"/>
    <col min="9993" max="9993" width="19" style="389" customWidth="1"/>
    <col min="9994" max="9995" width="14.5703125" style="389" customWidth="1"/>
    <col min="9996" max="10240" width="9.140625" style="389"/>
    <col min="10241" max="10241" width="7" style="389" customWidth="1"/>
    <col min="10242" max="10242" width="9.28515625" style="389" customWidth="1"/>
    <col min="10243" max="10248" width="9.140625" style="389"/>
    <col min="10249" max="10249" width="19" style="389" customWidth="1"/>
    <col min="10250" max="10251" width="14.5703125" style="389" customWidth="1"/>
    <col min="10252" max="10496" width="9.140625" style="389"/>
    <col min="10497" max="10497" width="7" style="389" customWidth="1"/>
    <col min="10498" max="10498" width="9.28515625" style="389" customWidth="1"/>
    <col min="10499" max="10504" width="9.140625" style="389"/>
    <col min="10505" max="10505" width="19" style="389" customWidth="1"/>
    <col min="10506" max="10507" width="14.5703125" style="389" customWidth="1"/>
    <col min="10508" max="10752" width="9.140625" style="389"/>
    <col min="10753" max="10753" width="7" style="389" customWidth="1"/>
    <col min="10754" max="10754" width="9.28515625" style="389" customWidth="1"/>
    <col min="10755" max="10760" width="9.140625" style="389"/>
    <col min="10761" max="10761" width="19" style="389" customWidth="1"/>
    <col min="10762" max="10763" width="14.5703125" style="389" customWidth="1"/>
    <col min="10764" max="11008" width="9.140625" style="389"/>
    <col min="11009" max="11009" width="7" style="389" customWidth="1"/>
    <col min="11010" max="11010" width="9.28515625" style="389" customWidth="1"/>
    <col min="11011" max="11016" width="9.140625" style="389"/>
    <col min="11017" max="11017" width="19" style="389" customWidth="1"/>
    <col min="11018" max="11019" width="14.5703125" style="389" customWidth="1"/>
    <col min="11020" max="11264" width="9.140625" style="389"/>
    <col min="11265" max="11265" width="7" style="389" customWidth="1"/>
    <col min="11266" max="11266" width="9.28515625" style="389" customWidth="1"/>
    <col min="11267" max="11272" width="9.140625" style="389"/>
    <col min="11273" max="11273" width="19" style="389" customWidth="1"/>
    <col min="11274" max="11275" width="14.5703125" style="389" customWidth="1"/>
    <col min="11276" max="11520" width="9.140625" style="389"/>
    <col min="11521" max="11521" width="7" style="389" customWidth="1"/>
    <col min="11522" max="11522" width="9.28515625" style="389" customWidth="1"/>
    <col min="11523" max="11528" width="9.140625" style="389"/>
    <col min="11529" max="11529" width="19" style="389" customWidth="1"/>
    <col min="11530" max="11531" width="14.5703125" style="389" customWidth="1"/>
    <col min="11532" max="11776" width="9.140625" style="389"/>
    <col min="11777" max="11777" width="7" style="389" customWidth="1"/>
    <col min="11778" max="11778" width="9.28515625" style="389" customWidth="1"/>
    <col min="11779" max="11784" width="9.140625" style="389"/>
    <col min="11785" max="11785" width="19" style="389" customWidth="1"/>
    <col min="11786" max="11787" width="14.5703125" style="389" customWidth="1"/>
    <col min="11788" max="12032" width="9.140625" style="389"/>
    <col min="12033" max="12033" width="7" style="389" customWidth="1"/>
    <col min="12034" max="12034" width="9.28515625" style="389" customWidth="1"/>
    <col min="12035" max="12040" width="9.140625" style="389"/>
    <col min="12041" max="12041" width="19" style="389" customWidth="1"/>
    <col min="12042" max="12043" width="14.5703125" style="389" customWidth="1"/>
    <col min="12044" max="12288" width="9.140625" style="389"/>
    <col min="12289" max="12289" width="7" style="389" customWidth="1"/>
    <col min="12290" max="12290" width="9.28515625" style="389" customWidth="1"/>
    <col min="12291" max="12296" width="9.140625" style="389"/>
    <col min="12297" max="12297" width="19" style="389" customWidth="1"/>
    <col min="12298" max="12299" width="14.5703125" style="389" customWidth="1"/>
    <col min="12300" max="12544" width="9.140625" style="389"/>
    <col min="12545" max="12545" width="7" style="389" customWidth="1"/>
    <col min="12546" max="12546" width="9.28515625" style="389" customWidth="1"/>
    <col min="12547" max="12552" width="9.140625" style="389"/>
    <col min="12553" max="12553" width="19" style="389" customWidth="1"/>
    <col min="12554" max="12555" width="14.5703125" style="389" customWidth="1"/>
    <col min="12556" max="12800" width="9.140625" style="389"/>
    <col min="12801" max="12801" width="7" style="389" customWidth="1"/>
    <col min="12802" max="12802" width="9.28515625" style="389" customWidth="1"/>
    <col min="12803" max="12808" width="9.140625" style="389"/>
    <col min="12809" max="12809" width="19" style="389" customWidth="1"/>
    <col min="12810" max="12811" width="14.5703125" style="389" customWidth="1"/>
    <col min="12812" max="13056" width="9.140625" style="389"/>
    <col min="13057" max="13057" width="7" style="389" customWidth="1"/>
    <col min="13058" max="13058" width="9.28515625" style="389" customWidth="1"/>
    <col min="13059" max="13064" width="9.140625" style="389"/>
    <col min="13065" max="13065" width="19" style="389" customWidth="1"/>
    <col min="13066" max="13067" width="14.5703125" style="389" customWidth="1"/>
    <col min="13068" max="13312" width="9.140625" style="389"/>
    <col min="13313" max="13313" width="7" style="389" customWidth="1"/>
    <col min="13314" max="13314" width="9.28515625" style="389" customWidth="1"/>
    <col min="13315" max="13320" width="9.140625" style="389"/>
    <col min="13321" max="13321" width="19" style="389" customWidth="1"/>
    <col min="13322" max="13323" width="14.5703125" style="389" customWidth="1"/>
    <col min="13324" max="13568" width="9.140625" style="389"/>
    <col min="13569" max="13569" width="7" style="389" customWidth="1"/>
    <col min="13570" max="13570" width="9.28515625" style="389" customWidth="1"/>
    <col min="13571" max="13576" width="9.140625" style="389"/>
    <col min="13577" max="13577" width="19" style="389" customWidth="1"/>
    <col min="13578" max="13579" width="14.5703125" style="389" customWidth="1"/>
    <col min="13580" max="13824" width="9.140625" style="389"/>
    <col min="13825" max="13825" width="7" style="389" customWidth="1"/>
    <col min="13826" max="13826" width="9.28515625" style="389" customWidth="1"/>
    <col min="13827" max="13832" width="9.140625" style="389"/>
    <col min="13833" max="13833" width="19" style="389" customWidth="1"/>
    <col min="13834" max="13835" width="14.5703125" style="389" customWidth="1"/>
    <col min="13836" max="14080" width="9.140625" style="389"/>
    <col min="14081" max="14081" width="7" style="389" customWidth="1"/>
    <col min="14082" max="14082" width="9.28515625" style="389" customWidth="1"/>
    <col min="14083" max="14088" width="9.140625" style="389"/>
    <col min="14089" max="14089" width="19" style="389" customWidth="1"/>
    <col min="14090" max="14091" width="14.5703125" style="389" customWidth="1"/>
    <col min="14092" max="14336" width="9.140625" style="389"/>
    <col min="14337" max="14337" width="7" style="389" customWidth="1"/>
    <col min="14338" max="14338" width="9.28515625" style="389" customWidth="1"/>
    <col min="14339" max="14344" width="9.140625" style="389"/>
    <col min="14345" max="14345" width="19" style="389" customWidth="1"/>
    <col min="14346" max="14347" width="14.5703125" style="389" customWidth="1"/>
    <col min="14348" max="14592" width="9.140625" style="389"/>
    <col min="14593" max="14593" width="7" style="389" customWidth="1"/>
    <col min="14594" max="14594" width="9.28515625" style="389" customWidth="1"/>
    <col min="14595" max="14600" width="9.140625" style="389"/>
    <col min="14601" max="14601" width="19" style="389" customWidth="1"/>
    <col min="14602" max="14603" width="14.5703125" style="389" customWidth="1"/>
    <col min="14604" max="14848" width="9.140625" style="389"/>
    <col min="14849" max="14849" width="7" style="389" customWidth="1"/>
    <col min="14850" max="14850" width="9.28515625" style="389" customWidth="1"/>
    <col min="14851" max="14856" width="9.140625" style="389"/>
    <col min="14857" max="14857" width="19" style="389" customWidth="1"/>
    <col min="14858" max="14859" width="14.5703125" style="389" customWidth="1"/>
    <col min="14860" max="15104" width="9.140625" style="389"/>
    <col min="15105" max="15105" width="7" style="389" customWidth="1"/>
    <col min="15106" max="15106" width="9.28515625" style="389" customWidth="1"/>
    <col min="15107" max="15112" width="9.140625" style="389"/>
    <col min="15113" max="15113" width="19" style="389" customWidth="1"/>
    <col min="15114" max="15115" width="14.5703125" style="389" customWidth="1"/>
    <col min="15116" max="15360" width="9.140625" style="389"/>
    <col min="15361" max="15361" width="7" style="389" customWidth="1"/>
    <col min="15362" max="15362" width="9.28515625" style="389" customWidth="1"/>
    <col min="15363" max="15368" width="9.140625" style="389"/>
    <col min="15369" max="15369" width="19" style="389" customWidth="1"/>
    <col min="15370" max="15371" width="14.5703125" style="389" customWidth="1"/>
    <col min="15372" max="15616" width="9.140625" style="389"/>
    <col min="15617" max="15617" width="7" style="389" customWidth="1"/>
    <col min="15618" max="15618" width="9.28515625" style="389" customWidth="1"/>
    <col min="15619" max="15624" width="9.140625" style="389"/>
    <col min="15625" max="15625" width="19" style="389" customWidth="1"/>
    <col min="15626" max="15627" width="14.5703125" style="389" customWidth="1"/>
    <col min="15628" max="15872" width="9.140625" style="389"/>
    <col min="15873" max="15873" width="7" style="389" customWidth="1"/>
    <col min="15874" max="15874" width="9.28515625" style="389" customWidth="1"/>
    <col min="15875" max="15880" width="9.140625" style="389"/>
    <col min="15881" max="15881" width="19" style="389" customWidth="1"/>
    <col min="15882" max="15883" width="14.5703125" style="389" customWidth="1"/>
    <col min="15884" max="16128" width="9.140625" style="389"/>
    <col min="16129" max="16129" width="7" style="389" customWidth="1"/>
    <col min="16130" max="16130" width="9.28515625" style="389" customWidth="1"/>
    <col min="16131" max="16136" width="9.140625" style="389"/>
    <col min="16137" max="16137" width="19" style="389" customWidth="1"/>
    <col min="16138" max="16139" width="14.5703125" style="389" customWidth="1"/>
    <col min="16140" max="16384" width="9.140625" style="389"/>
  </cols>
  <sheetData>
    <row r="1" spans="1:11">
      <c r="A1" s="1014" t="s">
        <v>1251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</row>
    <row r="2" spans="1:11">
      <c r="A2" s="1014" t="s">
        <v>1128</v>
      </c>
      <c r="B2" s="1014"/>
      <c r="C2" s="1014"/>
      <c r="D2" s="1014"/>
      <c r="E2" s="1014"/>
      <c r="F2" s="1014"/>
      <c r="G2" s="1014"/>
      <c r="H2" s="1014"/>
      <c r="I2" s="1014"/>
      <c r="J2" s="1014"/>
      <c r="K2" s="1014"/>
    </row>
    <row r="3" spans="1:11" ht="13.5" thickBot="1">
      <c r="A3" s="390"/>
      <c r="B3" s="390"/>
      <c r="C3" s="390"/>
    </row>
    <row r="4" spans="1:11" s="392" customFormat="1">
      <c r="A4" s="1015" t="s">
        <v>1129</v>
      </c>
      <c r="B4" s="1017" t="s">
        <v>1130</v>
      </c>
      <c r="C4" s="1017" t="s">
        <v>272</v>
      </c>
      <c r="D4" s="1017" t="s">
        <v>1131</v>
      </c>
      <c r="E4" s="1017"/>
      <c r="F4" s="1017" t="s">
        <v>1132</v>
      </c>
      <c r="G4" s="1017" t="s">
        <v>1133</v>
      </c>
      <c r="H4" s="391" t="s">
        <v>1134</v>
      </c>
      <c r="I4" s="391" t="s">
        <v>1135</v>
      </c>
      <c r="J4" s="391" t="s">
        <v>1136</v>
      </c>
      <c r="K4" s="1020" t="s">
        <v>1137</v>
      </c>
    </row>
    <row r="5" spans="1:11" s="392" customFormat="1">
      <c r="A5" s="1016"/>
      <c r="B5" s="1018"/>
      <c r="C5" s="1018"/>
      <c r="D5" s="393" t="s">
        <v>1138</v>
      </c>
      <c r="E5" s="393" t="s">
        <v>1139</v>
      </c>
      <c r="F5" s="1019"/>
      <c r="G5" s="1019"/>
      <c r="H5" s="394" t="s">
        <v>1140</v>
      </c>
      <c r="I5" s="394" t="s">
        <v>1141</v>
      </c>
      <c r="J5" s="394" t="s">
        <v>1142</v>
      </c>
      <c r="K5" s="1021"/>
    </row>
    <row r="6" spans="1:11" s="392" customFormat="1" ht="13.5" thickBot="1">
      <c r="A6" s="395">
        <v>1</v>
      </c>
      <c r="B6" s="396">
        <v>2</v>
      </c>
      <c r="C6" s="396">
        <v>3</v>
      </c>
      <c r="D6" s="396">
        <v>4</v>
      </c>
      <c r="E6" s="396">
        <v>5</v>
      </c>
      <c r="F6" s="396">
        <v>6</v>
      </c>
      <c r="G6" s="396">
        <v>7</v>
      </c>
      <c r="H6" s="396">
        <v>8</v>
      </c>
      <c r="I6" s="396">
        <v>9</v>
      </c>
      <c r="J6" s="396">
        <v>10</v>
      </c>
      <c r="K6" s="397">
        <v>11</v>
      </c>
    </row>
    <row r="7" spans="1:11" ht="15.75" customHeight="1">
      <c r="A7" s="398">
        <v>1</v>
      </c>
      <c r="B7" s="399" t="s">
        <v>1249</v>
      </c>
      <c r="C7" s="399" t="s">
        <v>1250</v>
      </c>
      <c r="D7" s="400"/>
      <c r="E7" s="399">
        <v>1</v>
      </c>
      <c r="F7" s="399"/>
      <c r="G7" s="401"/>
      <c r="H7" s="399"/>
      <c r="I7" s="399"/>
      <c r="J7" s="399"/>
      <c r="K7" s="402" t="s">
        <v>1252</v>
      </c>
    </row>
    <row r="8" spans="1:11">
      <c r="A8" s="403">
        <v>2</v>
      </c>
      <c r="B8" s="404" t="s">
        <v>1249</v>
      </c>
      <c r="C8" s="404" t="s">
        <v>51</v>
      </c>
      <c r="D8" s="404"/>
      <c r="E8" s="404">
        <v>2</v>
      </c>
      <c r="F8" s="404"/>
      <c r="G8" s="404"/>
      <c r="H8" s="404"/>
      <c r="I8" s="404"/>
      <c r="J8" s="404"/>
      <c r="K8" s="405"/>
    </row>
    <row r="9" spans="1:11" ht="14.25" customHeight="1">
      <c r="A9" s="403"/>
      <c r="B9" s="404"/>
      <c r="C9" s="404" t="s">
        <v>1250</v>
      </c>
      <c r="D9" s="470" t="s">
        <v>1253</v>
      </c>
      <c r="E9" s="404">
        <v>3</v>
      </c>
      <c r="F9" s="404"/>
      <c r="G9" s="404"/>
      <c r="H9" s="404"/>
      <c r="I9" s="404"/>
      <c r="J9" s="404"/>
      <c r="K9" s="405"/>
    </row>
    <row r="10" spans="1:11">
      <c r="A10" s="403"/>
      <c r="B10" s="404"/>
      <c r="C10" s="404"/>
      <c r="D10" s="404"/>
      <c r="E10" s="404"/>
      <c r="F10" s="404"/>
      <c r="G10" s="404"/>
      <c r="H10" s="404"/>
      <c r="I10" s="404"/>
      <c r="J10" s="404"/>
      <c r="K10" s="405"/>
    </row>
    <row r="11" spans="1:11">
      <c r="A11" s="403"/>
      <c r="B11" s="404"/>
      <c r="C11" s="404"/>
      <c r="D11" s="404"/>
      <c r="E11" s="404"/>
      <c r="F11" s="404"/>
      <c r="G11" s="404"/>
      <c r="H11" s="404"/>
      <c r="I11" s="404"/>
      <c r="J11" s="404"/>
      <c r="K11" s="405"/>
    </row>
    <row r="12" spans="1:11">
      <c r="A12" s="403"/>
      <c r="B12" s="404"/>
      <c r="C12" s="404"/>
      <c r="D12" s="404"/>
      <c r="E12" s="404"/>
      <c r="F12" s="404"/>
      <c r="G12" s="404"/>
      <c r="H12" s="404"/>
      <c r="I12" s="404"/>
      <c r="J12" s="404"/>
      <c r="K12" s="405"/>
    </row>
    <row r="13" spans="1:11">
      <c r="A13" s="403"/>
      <c r="B13" s="404"/>
      <c r="C13" s="404"/>
      <c r="D13" s="404"/>
      <c r="E13" s="404"/>
      <c r="F13" s="404"/>
      <c r="G13" s="404"/>
      <c r="H13" s="404"/>
      <c r="I13" s="404"/>
      <c r="J13" s="404"/>
      <c r="K13" s="405"/>
    </row>
    <row r="14" spans="1:11" ht="13.5" thickBot="1">
      <c r="A14" s="406"/>
      <c r="B14" s="407"/>
      <c r="C14" s="407"/>
      <c r="D14" s="407"/>
      <c r="E14" s="407"/>
      <c r="F14" s="407"/>
      <c r="G14" s="407"/>
      <c r="H14" s="407"/>
      <c r="I14" s="407"/>
      <c r="J14" s="407"/>
      <c r="K14" s="408"/>
    </row>
    <row r="16" spans="1:11">
      <c r="J16" s="409" t="s">
        <v>1143</v>
      </c>
    </row>
    <row r="17" spans="1:10">
      <c r="J17" s="409" t="s">
        <v>1144</v>
      </c>
    </row>
    <row r="18" spans="1:10">
      <c r="J18" s="409"/>
    </row>
    <row r="19" spans="1:10">
      <c r="J19" s="409" t="s">
        <v>1145</v>
      </c>
    </row>
    <row r="20" spans="1:10">
      <c r="J20" s="409"/>
    </row>
    <row r="21" spans="1:10">
      <c r="J21" s="410" t="s">
        <v>1146</v>
      </c>
    </row>
    <row r="22" spans="1:10">
      <c r="J22" s="411" t="s">
        <v>1147</v>
      </c>
    </row>
    <row r="23" spans="1:10">
      <c r="A23" s="389" t="s">
        <v>1148</v>
      </c>
    </row>
    <row r="24" spans="1:10">
      <c r="A24" s="412" t="s">
        <v>1149</v>
      </c>
    </row>
  </sheetData>
  <mergeCells count="9">
    <mergeCell ref="A1:K1"/>
    <mergeCell ref="A2:K2"/>
    <mergeCell ref="A4:A5"/>
    <mergeCell ref="B4:B5"/>
    <mergeCell ref="C4:C5"/>
    <mergeCell ref="D4:E4"/>
    <mergeCell ref="F4:F5"/>
    <mergeCell ref="G4:G5"/>
    <mergeCell ref="K4:K5"/>
  </mergeCells>
  <pageMargins left="0.25" right="0.25" top="0.75" bottom="0.75" header="0.3" footer="0.3"/>
  <pageSetup paperSize="9" orientation="landscape" horizontalDpi="4294967293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H28"/>
  <sheetViews>
    <sheetView workbookViewId="0">
      <selection activeCell="K15" sqref="K15"/>
    </sheetView>
  </sheetViews>
  <sheetFormatPr defaultRowHeight="15"/>
  <cols>
    <col min="1" max="1" width="1.42578125" customWidth="1"/>
    <col min="2" max="2" width="3.42578125" customWidth="1"/>
    <col min="3" max="3" width="20.5703125" customWidth="1"/>
    <col min="4" max="4" width="19.85546875" customWidth="1"/>
    <col min="5" max="5" width="27.5703125" customWidth="1"/>
    <col min="9" max="9" width="1.28515625" customWidth="1"/>
  </cols>
  <sheetData>
    <row r="1" spans="2:8" ht="7.5" customHeight="1" thickBot="1"/>
    <row r="2" spans="2:8">
      <c r="B2" s="413"/>
      <c r="C2" s="414"/>
      <c r="D2" s="414"/>
      <c r="E2" s="414"/>
      <c r="F2" s="414"/>
      <c r="G2" s="414"/>
      <c r="H2" s="415"/>
    </row>
    <row r="3" spans="2:8" ht="28.5">
      <c r="B3" s="416"/>
      <c r="C3" s="1022" t="s">
        <v>1150</v>
      </c>
      <c r="D3" s="1022"/>
      <c r="E3" s="1022"/>
      <c r="F3" s="1022"/>
      <c r="G3" s="1022"/>
      <c r="H3" s="1023"/>
    </row>
    <row r="4" spans="2:8">
      <c r="B4" s="417"/>
      <c r="C4" s="73"/>
      <c r="D4" s="73"/>
      <c r="E4" s="73"/>
      <c r="F4" s="73"/>
      <c r="H4" s="418"/>
    </row>
    <row r="5" spans="2:8">
      <c r="B5" s="417"/>
      <c r="C5" s="73"/>
      <c r="D5" s="73"/>
      <c r="E5" s="73"/>
      <c r="F5" s="73" t="s">
        <v>1151</v>
      </c>
      <c r="G5" s="73"/>
      <c r="H5" s="418"/>
    </row>
    <row r="6" spans="2:8">
      <c r="B6" s="417"/>
      <c r="C6" s="73" t="s">
        <v>1152</v>
      </c>
      <c r="D6" s="73" t="s">
        <v>1153</v>
      </c>
      <c r="E6" s="73"/>
      <c r="F6" s="73"/>
      <c r="G6" s="73"/>
      <c r="H6" s="418"/>
    </row>
    <row r="7" spans="2:8">
      <c r="B7" s="417"/>
      <c r="C7" s="73"/>
      <c r="D7" s="73"/>
      <c r="E7" s="73"/>
      <c r="F7" s="73"/>
      <c r="G7" s="73"/>
      <c r="H7" s="418"/>
    </row>
    <row r="8" spans="2:8">
      <c r="B8" s="417"/>
      <c r="C8" s="73" t="s">
        <v>1154</v>
      </c>
      <c r="D8" s="73" t="s">
        <v>1155</v>
      </c>
      <c r="E8" s="73"/>
      <c r="F8" s="73"/>
      <c r="G8" s="73"/>
      <c r="H8" s="418"/>
    </row>
    <row r="9" spans="2:8">
      <c r="B9" s="417"/>
      <c r="C9" s="73"/>
      <c r="D9" s="73"/>
      <c r="E9" s="73"/>
      <c r="F9" s="73"/>
      <c r="G9" s="73"/>
      <c r="H9" s="418"/>
    </row>
    <row r="10" spans="2:8">
      <c r="B10" s="417"/>
      <c r="C10" s="73" t="s">
        <v>1156</v>
      </c>
      <c r="D10" s="73" t="s">
        <v>1157</v>
      </c>
      <c r="E10" s="73"/>
      <c r="F10" s="73"/>
      <c r="G10" s="73"/>
      <c r="H10" s="418"/>
    </row>
    <row r="11" spans="2:8">
      <c r="B11" s="417"/>
      <c r="C11" s="73"/>
      <c r="D11" s="73"/>
      <c r="E11" s="73"/>
      <c r="F11" s="73"/>
      <c r="G11" s="73"/>
      <c r="H11" s="418"/>
    </row>
    <row r="12" spans="2:8">
      <c r="B12" s="417"/>
      <c r="C12" s="73" t="s">
        <v>1158</v>
      </c>
      <c r="D12" s="73" t="s">
        <v>1159</v>
      </c>
      <c r="E12" s="73"/>
      <c r="F12" s="73"/>
      <c r="G12" s="73"/>
      <c r="H12" s="418"/>
    </row>
    <row r="13" spans="2:8">
      <c r="B13" s="417"/>
      <c r="C13" s="73" t="s">
        <v>1160</v>
      </c>
      <c r="D13" s="73" t="s">
        <v>1159</v>
      </c>
      <c r="E13" s="73"/>
      <c r="F13" s="73"/>
      <c r="G13" s="73"/>
      <c r="H13" s="418"/>
    </row>
    <row r="14" spans="2:8">
      <c r="B14" s="417"/>
      <c r="C14" s="73"/>
      <c r="D14" s="73"/>
      <c r="E14" s="73"/>
      <c r="F14" s="73"/>
      <c r="G14" s="73"/>
      <c r="H14" s="418"/>
    </row>
    <row r="15" spans="2:8">
      <c r="B15" s="417"/>
      <c r="C15" s="419" t="s">
        <v>1161</v>
      </c>
      <c r="D15" s="73"/>
      <c r="E15" s="73"/>
      <c r="F15" s="73" t="s">
        <v>1162</v>
      </c>
      <c r="G15" s="73"/>
      <c r="H15" s="418"/>
    </row>
    <row r="16" spans="2:8">
      <c r="B16" s="417"/>
      <c r="C16" s="73" t="s">
        <v>1163</v>
      </c>
      <c r="D16" s="73" t="s">
        <v>1164</v>
      </c>
      <c r="E16" s="73"/>
      <c r="F16" s="420" t="s">
        <v>1165</v>
      </c>
      <c r="G16" s="420"/>
      <c r="H16" s="421"/>
    </row>
    <row r="17" spans="2:8">
      <c r="B17" s="417"/>
      <c r="C17" s="73" t="s">
        <v>1166</v>
      </c>
      <c r="D17" s="73" t="s">
        <v>1159</v>
      </c>
      <c r="E17" s="73"/>
      <c r="F17" s="420"/>
      <c r="G17" s="420"/>
      <c r="H17" s="421"/>
    </row>
    <row r="18" spans="2:8">
      <c r="B18" s="417"/>
      <c r="C18" s="73" t="s">
        <v>1167</v>
      </c>
      <c r="D18" s="422" t="s">
        <v>1159</v>
      </c>
      <c r="E18" s="73"/>
      <c r="F18" s="420"/>
      <c r="G18" s="420"/>
      <c r="H18" s="421"/>
    </row>
    <row r="19" spans="2:8">
      <c r="B19" s="417"/>
      <c r="C19" s="420" t="s">
        <v>1168</v>
      </c>
      <c r="D19" s="73" t="s">
        <v>1159</v>
      </c>
      <c r="E19" s="73"/>
      <c r="F19" s="423" t="s">
        <v>1169</v>
      </c>
      <c r="G19" s="420"/>
      <c r="H19" s="421"/>
    </row>
    <row r="20" spans="2:8" ht="15.75" customHeight="1">
      <c r="B20" s="417"/>
      <c r="C20" s="424"/>
      <c r="D20" s="425"/>
      <c r="E20" s="73"/>
      <c r="F20" s="420" t="s">
        <v>1170</v>
      </c>
      <c r="G20" s="420"/>
      <c r="H20" s="421"/>
    </row>
    <row r="21" spans="2:8" ht="22.5" customHeight="1">
      <c r="B21" s="417"/>
      <c r="C21" s="424" t="s">
        <v>1171</v>
      </c>
      <c r="D21" s="425"/>
      <c r="E21" s="73"/>
      <c r="F21" s="420"/>
      <c r="G21" s="420"/>
      <c r="H21" s="421"/>
    </row>
    <row r="22" spans="2:8" ht="15.75" thickBot="1">
      <c r="B22" s="426"/>
      <c r="C22" s="427"/>
      <c r="D22" s="427"/>
      <c r="E22" s="427"/>
      <c r="F22" s="427"/>
      <c r="G22" s="427"/>
      <c r="H22" s="428"/>
    </row>
    <row r="23" spans="2:8" ht="6" customHeight="1"/>
    <row r="24" spans="2:8">
      <c r="B24" t="s">
        <v>1172</v>
      </c>
    </row>
    <row r="25" spans="2:8">
      <c r="B25" s="429" t="s">
        <v>1173</v>
      </c>
    </row>
    <row r="26" spans="2:8">
      <c r="B26" s="429" t="s">
        <v>1174</v>
      </c>
    </row>
    <row r="27" spans="2:8">
      <c r="B27" s="429" t="s">
        <v>1175</v>
      </c>
    </row>
    <row r="28" spans="2:8">
      <c r="B28" s="429" t="s">
        <v>1176</v>
      </c>
    </row>
  </sheetData>
  <mergeCells count="1">
    <mergeCell ref="C3:H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T37"/>
  <sheetViews>
    <sheetView zoomScale="62" zoomScaleNormal="62" workbookViewId="0">
      <selection activeCell="J10" sqref="J10"/>
    </sheetView>
  </sheetViews>
  <sheetFormatPr defaultColWidth="9.140625" defaultRowHeight="15"/>
  <cols>
    <col min="1" max="1" width="1.140625" style="433" customWidth="1"/>
    <col min="2" max="2" width="4.85546875" style="433" customWidth="1"/>
    <col min="3" max="3" width="40.5703125" style="433" customWidth="1"/>
    <col min="4" max="4" width="11.5703125" style="433" bestFit="1" customWidth="1"/>
    <col min="5" max="5" width="10.5703125" style="433" bestFit="1" customWidth="1"/>
    <col min="6" max="6" width="12.140625" style="433" customWidth="1"/>
    <col min="7" max="7" width="11.85546875" style="433" customWidth="1"/>
    <col min="8" max="8" width="13.7109375" style="433" customWidth="1"/>
    <col min="9" max="11" width="12.7109375" style="433" customWidth="1"/>
    <col min="12" max="12" width="14.7109375" style="433" customWidth="1"/>
    <col min="13" max="13" width="12.7109375" style="433" customWidth="1"/>
    <col min="14" max="14" width="19.28515625" style="433" customWidth="1"/>
    <col min="15" max="16384" width="9.140625" style="433"/>
  </cols>
  <sheetData>
    <row r="1" spans="2:20" s="430" customFormat="1" ht="31.5">
      <c r="B1" s="1025" t="s">
        <v>1177</v>
      </c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</row>
    <row r="2" spans="2:20" s="388" customFormat="1">
      <c r="B2" s="1026" t="s">
        <v>1178</v>
      </c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431"/>
      <c r="P2" s="431"/>
      <c r="Q2" s="432"/>
      <c r="R2" s="432"/>
      <c r="S2" s="432"/>
      <c r="T2" s="432"/>
    </row>
    <row r="3" spans="2:20" s="430" customFormat="1">
      <c r="B3" s="1026" t="s">
        <v>1179</v>
      </c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431"/>
      <c r="P3" s="431"/>
    </row>
    <row r="4" spans="2:20" ht="15.75" thickBot="1"/>
    <row r="5" spans="2:20" s="434" customFormat="1" ht="24" customHeight="1">
      <c r="B5" s="1027" t="s">
        <v>1180</v>
      </c>
      <c r="C5" s="1031" t="s">
        <v>1132</v>
      </c>
      <c r="D5" s="1035" t="s">
        <v>1181</v>
      </c>
      <c r="E5" s="1035"/>
      <c r="F5" s="1035"/>
      <c r="G5" s="1035"/>
      <c r="H5" s="1035"/>
      <c r="I5" s="1035"/>
      <c r="J5" s="1035"/>
      <c r="K5" s="1035"/>
      <c r="L5" s="1035"/>
      <c r="M5" s="1035"/>
      <c r="N5" s="1035"/>
    </row>
    <row r="6" spans="2:20" s="434" customFormat="1" ht="18" customHeight="1">
      <c r="B6" s="1028"/>
      <c r="C6" s="1032"/>
      <c r="D6" s="1036" t="s">
        <v>1182</v>
      </c>
      <c r="E6" s="1037"/>
      <c r="F6" s="1037"/>
      <c r="G6" s="1038"/>
      <c r="H6" s="1036" t="s">
        <v>1183</v>
      </c>
      <c r="I6" s="1037"/>
      <c r="J6" s="1037"/>
      <c r="K6" s="1037"/>
      <c r="L6" s="1038"/>
      <c r="M6" s="1036" t="s">
        <v>1184</v>
      </c>
      <c r="N6" s="1038"/>
    </row>
    <row r="7" spans="2:20" s="434" customFormat="1" ht="15.75" thickBot="1">
      <c r="B7" s="1028"/>
      <c r="C7" s="1032"/>
      <c r="D7" s="435" t="s">
        <v>1185</v>
      </c>
      <c r="E7" s="435" t="s">
        <v>1186</v>
      </c>
      <c r="F7" s="435" t="s">
        <v>1187</v>
      </c>
      <c r="G7" s="435" t="s">
        <v>1188</v>
      </c>
      <c r="H7" s="435" t="s">
        <v>1189</v>
      </c>
      <c r="I7" s="435" t="s">
        <v>1190</v>
      </c>
      <c r="J7" s="435" t="s">
        <v>1191</v>
      </c>
      <c r="K7" s="435" t="s">
        <v>1192</v>
      </c>
      <c r="L7" s="435" t="s">
        <v>1193</v>
      </c>
      <c r="M7" s="435" t="s">
        <v>1194</v>
      </c>
      <c r="N7" s="435" t="s">
        <v>1195</v>
      </c>
    </row>
    <row r="8" spans="2:20" s="437" customFormat="1" ht="22.5" customHeight="1">
      <c r="B8" s="1029"/>
      <c r="C8" s="1033"/>
      <c r="D8" s="436" t="s">
        <v>1196</v>
      </c>
      <c r="E8" s="436" t="s">
        <v>1197</v>
      </c>
      <c r="F8" s="436" t="s">
        <v>1198</v>
      </c>
      <c r="G8" s="436" t="s">
        <v>1199</v>
      </c>
      <c r="H8" s="436" t="s">
        <v>1200</v>
      </c>
      <c r="I8" s="436" t="s">
        <v>809</v>
      </c>
      <c r="J8" s="436" t="s">
        <v>1201</v>
      </c>
      <c r="K8" s="436" t="s">
        <v>1202</v>
      </c>
      <c r="L8" s="436" t="s">
        <v>1203</v>
      </c>
      <c r="M8" s="436" t="s">
        <v>1204</v>
      </c>
      <c r="N8" s="436" t="s">
        <v>1205</v>
      </c>
    </row>
    <row r="9" spans="2:20" s="438" customFormat="1" ht="15.75" thickBot="1">
      <c r="B9" s="1030"/>
      <c r="C9" s="1034"/>
      <c r="D9" s="435" t="s">
        <v>1206</v>
      </c>
      <c r="E9" s="435" t="s">
        <v>1206</v>
      </c>
      <c r="F9" s="435" t="s">
        <v>1206</v>
      </c>
      <c r="G9" s="435" t="s">
        <v>1206</v>
      </c>
      <c r="H9" s="435" t="s">
        <v>1206</v>
      </c>
      <c r="I9" s="435" t="s">
        <v>1206</v>
      </c>
      <c r="J9" s="435" t="s">
        <v>1206</v>
      </c>
      <c r="K9" s="435" t="s">
        <v>1207</v>
      </c>
      <c r="L9" s="435" t="s">
        <v>1207</v>
      </c>
      <c r="M9" s="435" t="s">
        <v>1206</v>
      </c>
      <c r="N9" s="435" t="s">
        <v>1206</v>
      </c>
    </row>
    <row r="10" spans="2:20" s="430" customFormat="1">
      <c r="B10" s="439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</row>
    <row r="11" spans="2:20" s="430" customFormat="1">
      <c r="B11" s="441"/>
      <c r="C11" s="442" t="s">
        <v>1208</v>
      </c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</row>
    <row r="12" spans="2:20" s="430" customFormat="1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</row>
    <row r="13" spans="2:20" s="430" customFormat="1">
      <c r="B13" s="443"/>
      <c r="C13" s="444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</row>
    <row r="14" spans="2:20" s="430" customFormat="1">
      <c r="B14" s="443"/>
      <c r="C14" s="444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</row>
    <row r="15" spans="2:20" s="430" customFormat="1">
      <c r="B15" s="443"/>
      <c r="C15" s="444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</row>
    <row r="16" spans="2:20" s="430" customFormat="1">
      <c r="B16" s="443"/>
      <c r="C16" s="444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</row>
    <row r="17" spans="2:14" s="430" customFormat="1">
      <c r="B17" s="443"/>
      <c r="C17" s="444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</row>
    <row r="18" spans="2:14" s="430" customFormat="1">
      <c r="B18" s="443"/>
      <c r="C18" s="444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</row>
    <row r="19" spans="2:14" s="430" customFormat="1">
      <c r="B19" s="443"/>
      <c r="C19" s="444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</row>
    <row r="20" spans="2:14" s="430" customFormat="1">
      <c r="B20" s="446"/>
      <c r="C20" s="447" t="s">
        <v>1209</v>
      </c>
      <c r="D20" s="448">
        <f>SUM(D13:D19)</f>
        <v>0</v>
      </c>
      <c r="E20" s="448">
        <f t="shared" ref="E20:H20" si="0">SUM(E13:E19)</f>
        <v>0</v>
      </c>
      <c r="F20" s="448">
        <f t="shared" si="0"/>
        <v>0</v>
      </c>
      <c r="G20" s="448">
        <f t="shared" si="0"/>
        <v>0</v>
      </c>
      <c r="H20" s="448">
        <f t="shared" si="0"/>
        <v>0</v>
      </c>
      <c r="I20" s="448"/>
      <c r="J20" s="448"/>
      <c r="K20" s="448"/>
      <c r="L20" s="448"/>
      <c r="M20" s="448"/>
      <c r="N20" s="448"/>
    </row>
    <row r="21" spans="2:14" s="430" customFormat="1">
      <c r="B21" s="446"/>
      <c r="C21" s="447" t="s">
        <v>1210</v>
      </c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</row>
    <row r="22" spans="2:14" s="430" customFormat="1">
      <c r="B22" s="449"/>
      <c r="C22" s="450" t="s">
        <v>1211</v>
      </c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</row>
    <row r="23" spans="2:14" s="430" customFormat="1">
      <c r="B23" s="452"/>
      <c r="C23" s="436" t="s">
        <v>1212</v>
      </c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</row>
    <row r="24" spans="2:14" s="430" customFormat="1">
      <c r="B24" s="424"/>
      <c r="C24" s="454"/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</row>
    <row r="25" spans="2:14" s="430" customFormat="1">
      <c r="K25" s="430" t="s">
        <v>1213</v>
      </c>
    </row>
    <row r="26" spans="2:14" s="430" customFormat="1">
      <c r="C26" s="90"/>
      <c r="D26" s="90" t="s">
        <v>1214</v>
      </c>
      <c r="K26" s="434" t="s">
        <v>1215</v>
      </c>
    </row>
    <row r="27" spans="2:14" s="430" customFormat="1">
      <c r="C27" s="456"/>
      <c r="D27" s="1024" t="s">
        <v>1216</v>
      </c>
      <c r="E27" s="1024"/>
      <c r="F27" s="1024"/>
    </row>
    <row r="28" spans="2:14" s="430" customFormat="1">
      <c r="C28" s="90"/>
      <c r="D28" s="90"/>
    </row>
    <row r="29" spans="2:14" s="430" customFormat="1">
      <c r="C29" s="90"/>
      <c r="D29" s="90"/>
    </row>
    <row r="30" spans="2:14" s="430" customFormat="1">
      <c r="C30" s="424"/>
      <c r="D30" s="424" t="s">
        <v>1217</v>
      </c>
      <c r="K30" s="430" t="s">
        <v>1217</v>
      </c>
    </row>
    <row r="31" spans="2:14" s="430" customFormat="1"/>
    <row r="32" spans="2:14" s="430" customFormat="1">
      <c r="B32" s="430" t="s">
        <v>1218</v>
      </c>
    </row>
    <row r="33" spans="2:2" s="430" customFormat="1">
      <c r="B33" s="430" t="s">
        <v>1219</v>
      </c>
    </row>
    <row r="34" spans="2:2" s="430" customFormat="1">
      <c r="B34" s="430" t="s">
        <v>1220</v>
      </c>
    </row>
    <row r="35" spans="2:2" s="430" customFormat="1">
      <c r="B35" s="430" t="s">
        <v>1221</v>
      </c>
    </row>
    <row r="36" spans="2:2" s="430" customFormat="1">
      <c r="B36" s="430" t="s">
        <v>1222</v>
      </c>
    </row>
    <row r="37" spans="2:2">
      <c r="B37" s="433" t="s">
        <v>1223</v>
      </c>
    </row>
  </sheetData>
  <mergeCells count="10">
    <mergeCell ref="D27:F27"/>
    <mergeCell ref="B1:N1"/>
    <mergeCell ref="B2:N2"/>
    <mergeCell ref="B3:N3"/>
    <mergeCell ref="B5:B9"/>
    <mergeCell ref="C5:C9"/>
    <mergeCell ref="D5:N5"/>
    <mergeCell ref="D6:G6"/>
    <mergeCell ref="H6:L6"/>
    <mergeCell ref="M6:N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P35"/>
  <sheetViews>
    <sheetView zoomScale="56" zoomScaleNormal="56" workbookViewId="0">
      <selection activeCell="B2" sqref="B2:J3"/>
    </sheetView>
  </sheetViews>
  <sheetFormatPr defaultColWidth="9.140625" defaultRowHeight="15"/>
  <cols>
    <col min="1" max="1" width="1.42578125" style="433" customWidth="1"/>
    <col min="2" max="2" width="4.85546875" style="433" customWidth="1"/>
    <col min="3" max="3" width="40.5703125" style="433" customWidth="1"/>
    <col min="4" max="4" width="12.7109375" style="433" customWidth="1"/>
    <col min="5" max="5" width="21.5703125" style="433" customWidth="1"/>
    <col min="6" max="7" width="19.28515625" style="433" customWidth="1"/>
    <col min="8" max="8" width="20.7109375" style="433" customWidth="1"/>
    <col min="9" max="9" width="18.140625" style="433" customWidth="1"/>
    <col min="10" max="10" width="14.7109375" style="433" customWidth="1"/>
    <col min="11" max="16384" width="9.140625" style="433"/>
  </cols>
  <sheetData>
    <row r="1" spans="2:16" s="430" customFormat="1" ht="31.5">
      <c r="B1" s="1025" t="s">
        <v>1224</v>
      </c>
      <c r="C1" s="1025"/>
      <c r="D1" s="1025"/>
      <c r="E1" s="1025"/>
      <c r="F1" s="1025"/>
      <c r="G1" s="1025"/>
      <c r="H1" s="1025"/>
      <c r="I1" s="1025"/>
      <c r="J1" s="1025"/>
    </row>
    <row r="2" spans="2:16" s="388" customFormat="1">
      <c r="B2" s="1026" t="s">
        <v>1248</v>
      </c>
      <c r="C2" s="1026"/>
      <c r="D2" s="1026"/>
      <c r="E2" s="1026"/>
      <c r="F2" s="1026"/>
      <c r="G2" s="1026"/>
      <c r="H2" s="1026"/>
      <c r="I2" s="1026"/>
      <c r="J2" s="1026"/>
      <c r="K2" s="431"/>
      <c r="L2" s="431"/>
      <c r="M2" s="432"/>
      <c r="N2" s="432"/>
      <c r="O2" s="432"/>
      <c r="P2" s="432"/>
    </row>
    <row r="3" spans="2:16" s="430" customFormat="1">
      <c r="B3" s="1026" t="s">
        <v>781</v>
      </c>
      <c r="C3" s="1026"/>
      <c r="D3" s="1026"/>
      <c r="E3" s="1026"/>
      <c r="F3" s="1026"/>
      <c r="G3" s="1026"/>
      <c r="H3" s="1026"/>
      <c r="I3" s="1026"/>
      <c r="J3" s="1026"/>
      <c r="K3" s="431"/>
      <c r="L3" s="431"/>
    </row>
    <row r="4" spans="2:16" ht="15.75" thickBot="1"/>
    <row r="5" spans="2:16" s="434" customFormat="1" ht="24" customHeight="1">
      <c r="B5" s="1027" t="s">
        <v>1180</v>
      </c>
      <c r="C5" s="1031" t="s">
        <v>1132</v>
      </c>
      <c r="D5" s="1035" t="s">
        <v>1225</v>
      </c>
      <c r="E5" s="1035"/>
      <c r="F5" s="1035"/>
      <c r="G5" s="1035"/>
      <c r="H5" s="1035"/>
      <c r="I5" s="1035"/>
      <c r="J5" s="1039"/>
    </row>
    <row r="6" spans="2:16" s="434" customFormat="1" ht="18" customHeight="1">
      <c r="B6" s="1028"/>
      <c r="C6" s="1032"/>
      <c r="D6" s="1036" t="s">
        <v>1226</v>
      </c>
      <c r="E6" s="1037"/>
      <c r="F6" s="1037"/>
      <c r="G6" s="1037"/>
      <c r="H6" s="1036" t="s">
        <v>1227</v>
      </c>
      <c r="I6" s="1037"/>
      <c r="J6" s="1040"/>
    </row>
    <row r="7" spans="2:16" s="434" customFormat="1" ht="15.75" thickBot="1">
      <c r="B7" s="1028"/>
      <c r="C7" s="1032"/>
      <c r="D7" s="435" t="s">
        <v>1228</v>
      </c>
      <c r="E7" s="435" t="s">
        <v>1229</v>
      </c>
      <c r="F7" s="435" t="s">
        <v>1230</v>
      </c>
      <c r="G7" s="435" t="s">
        <v>1231</v>
      </c>
      <c r="H7" s="435" t="s">
        <v>1232</v>
      </c>
      <c r="I7" s="435" t="s">
        <v>1233</v>
      </c>
      <c r="J7" s="457" t="s">
        <v>1234</v>
      </c>
    </row>
    <row r="8" spans="2:16" s="437" customFormat="1" ht="45" customHeight="1">
      <c r="B8" s="1029"/>
      <c r="C8" s="1033"/>
      <c r="D8" s="436" t="s">
        <v>1235</v>
      </c>
      <c r="E8" s="458" t="s">
        <v>1236</v>
      </c>
      <c r="F8" s="458" t="s">
        <v>1237</v>
      </c>
      <c r="G8" s="436" t="s">
        <v>1234</v>
      </c>
      <c r="H8" s="458" t="s">
        <v>1238</v>
      </c>
      <c r="I8" s="458" t="s">
        <v>1239</v>
      </c>
      <c r="J8" s="459" t="s">
        <v>1240</v>
      </c>
    </row>
    <row r="9" spans="2:16" s="438" customFormat="1" ht="22.5" customHeight="1" thickBot="1">
      <c r="B9" s="1030"/>
      <c r="C9" s="1034"/>
      <c r="D9" s="435" t="s">
        <v>1206</v>
      </c>
      <c r="E9" s="435" t="s">
        <v>1206</v>
      </c>
      <c r="F9" s="435" t="s">
        <v>1206</v>
      </c>
      <c r="G9" s="435" t="s">
        <v>1206</v>
      </c>
      <c r="H9" s="435" t="s">
        <v>1206</v>
      </c>
      <c r="I9" s="435" t="s">
        <v>1206</v>
      </c>
      <c r="J9" s="457" t="s">
        <v>1207</v>
      </c>
    </row>
    <row r="10" spans="2:16" s="430" customFormat="1">
      <c r="B10" s="439"/>
      <c r="C10" s="440"/>
      <c r="D10" s="440"/>
      <c r="E10" s="440"/>
      <c r="F10" s="440"/>
      <c r="G10" s="440"/>
      <c r="H10" s="440"/>
      <c r="I10" s="440"/>
      <c r="J10" s="460"/>
    </row>
    <row r="11" spans="2:16" s="430" customFormat="1">
      <c r="B11" s="441"/>
      <c r="C11" s="442" t="s">
        <v>1208</v>
      </c>
      <c r="D11" s="461" t="s">
        <v>1241</v>
      </c>
      <c r="E11" s="461" t="s">
        <v>1241</v>
      </c>
      <c r="F11" s="461" t="s">
        <v>1241</v>
      </c>
      <c r="G11" s="461" t="s">
        <v>1241</v>
      </c>
      <c r="H11" s="461" t="s">
        <v>1241</v>
      </c>
      <c r="I11" s="461" t="s">
        <v>1241</v>
      </c>
      <c r="J11" s="462" t="s">
        <v>1241</v>
      </c>
    </row>
    <row r="12" spans="2:16" s="430" customFormat="1">
      <c r="B12" s="441"/>
      <c r="C12" s="442"/>
      <c r="D12" s="442"/>
      <c r="E12" s="442"/>
      <c r="F12" s="442"/>
      <c r="G12" s="442"/>
      <c r="H12" s="442"/>
      <c r="I12" s="442"/>
      <c r="J12" s="463"/>
    </row>
    <row r="13" spans="2:16" s="430" customFormat="1">
      <c r="B13" s="443"/>
      <c r="C13" s="444"/>
      <c r="D13" s="445"/>
      <c r="E13" s="445"/>
      <c r="F13" s="445"/>
      <c r="G13" s="445"/>
      <c r="H13" s="445"/>
      <c r="I13" s="445"/>
      <c r="J13" s="464"/>
    </row>
    <row r="14" spans="2:16" s="430" customFormat="1">
      <c r="B14" s="443"/>
      <c r="C14" s="444"/>
      <c r="D14" s="445"/>
      <c r="E14" s="445"/>
      <c r="F14" s="445"/>
      <c r="G14" s="445"/>
      <c r="H14" s="445"/>
      <c r="I14" s="445"/>
      <c r="J14" s="464"/>
    </row>
    <row r="15" spans="2:16" s="430" customFormat="1">
      <c r="B15" s="443"/>
      <c r="C15" s="444"/>
      <c r="D15" s="445"/>
      <c r="E15" s="445"/>
      <c r="F15" s="445"/>
      <c r="G15" s="445"/>
      <c r="H15" s="445"/>
      <c r="I15" s="445"/>
      <c r="J15" s="464"/>
    </row>
    <row r="16" spans="2:16" s="430" customFormat="1">
      <c r="B16" s="443"/>
      <c r="C16" s="444"/>
      <c r="D16" s="445"/>
      <c r="E16" s="445"/>
      <c r="F16" s="445"/>
      <c r="G16" s="445"/>
      <c r="H16" s="445"/>
      <c r="I16" s="445"/>
      <c r="J16" s="464"/>
    </row>
    <row r="17" spans="2:10" s="430" customFormat="1">
      <c r="B17" s="443"/>
      <c r="C17" s="444"/>
      <c r="D17" s="445"/>
      <c r="E17" s="445"/>
      <c r="F17" s="445"/>
      <c r="G17" s="445"/>
      <c r="H17" s="445"/>
      <c r="I17" s="445"/>
      <c r="J17" s="464"/>
    </row>
    <row r="18" spans="2:10" s="430" customFormat="1">
      <c r="B18" s="443"/>
      <c r="C18" s="444"/>
      <c r="D18" s="445"/>
      <c r="E18" s="445"/>
      <c r="F18" s="445"/>
      <c r="G18" s="445"/>
      <c r="H18" s="445"/>
      <c r="I18" s="445"/>
      <c r="J18" s="464"/>
    </row>
    <row r="19" spans="2:10" s="430" customFormat="1">
      <c r="B19" s="443"/>
      <c r="C19" s="444"/>
      <c r="D19" s="445"/>
      <c r="E19" s="445"/>
      <c r="F19" s="445"/>
      <c r="G19" s="445"/>
      <c r="H19" s="445"/>
      <c r="I19" s="445"/>
      <c r="J19" s="464"/>
    </row>
    <row r="20" spans="2:10" s="430" customFormat="1">
      <c r="B20" s="446"/>
      <c r="C20" s="447" t="s">
        <v>1242</v>
      </c>
      <c r="D20" s="448">
        <f>SUM(D13:D19)</f>
        <v>0</v>
      </c>
      <c r="E20" s="448">
        <f t="shared" ref="E20:H20" si="0">SUM(E13:E19)</f>
        <v>0</v>
      </c>
      <c r="F20" s="448">
        <f t="shared" si="0"/>
        <v>0</v>
      </c>
      <c r="G20" s="448">
        <f t="shared" si="0"/>
        <v>0</v>
      </c>
      <c r="H20" s="448">
        <f t="shared" si="0"/>
        <v>0</v>
      </c>
      <c r="I20" s="448"/>
      <c r="J20" s="465"/>
    </row>
    <row r="21" spans="2:10" s="430" customFormat="1">
      <c r="B21" s="446"/>
      <c r="C21" s="447" t="s">
        <v>1243</v>
      </c>
      <c r="D21" s="448"/>
      <c r="E21" s="448"/>
      <c r="F21" s="448"/>
      <c r="G21" s="448"/>
      <c r="H21" s="448"/>
      <c r="I21" s="448"/>
      <c r="J21" s="465"/>
    </row>
    <row r="22" spans="2:10" s="430" customFormat="1">
      <c r="B22" s="449"/>
      <c r="C22" s="450" t="s">
        <v>1211</v>
      </c>
      <c r="D22" s="451"/>
      <c r="E22" s="451"/>
      <c r="F22" s="451"/>
      <c r="G22" s="451"/>
      <c r="H22" s="451"/>
      <c r="I22" s="451"/>
      <c r="J22" s="466"/>
    </row>
    <row r="23" spans="2:10" s="430" customFormat="1">
      <c r="B23" s="452"/>
      <c r="C23" s="436" t="s">
        <v>1244</v>
      </c>
      <c r="D23" s="453"/>
      <c r="E23" s="453"/>
      <c r="F23" s="453"/>
      <c r="G23" s="453"/>
      <c r="H23" s="453"/>
      <c r="I23" s="453"/>
      <c r="J23" s="467"/>
    </row>
    <row r="24" spans="2:10" s="430" customFormat="1">
      <c r="B24" s="424"/>
      <c r="C24" s="454"/>
      <c r="D24" s="455"/>
      <c r="E24" s="455"/>
      <c r="F24" s="455"/>
      <c r="G24" s="455"/>
      <c r="H24" s="455"/>
      <c r="I24" s="455"/>
      <c r="J24" s="455"/>
    </row>
    <row r="25" spans="2:10" s="430" customFormat="1">
      <c r="C25" s="90"/>
      <c r="D25" s="90" t="s">
        <v>1214</v>
      </c>
      <c r="H25" s="430" t="s">
        <v>1213</v>
      </c>
    </row>
    <row r="26" spans="2:10" s="430" customFormat="1">
      <c r="C26" s="456"/>
      <c r="D26" s="1024" t="s">
        <v>1216</v>
      </c>
      <c r="E26" s="1024"/>
      <c r="F26" s="1024"/>
      <c r="G26" s="1024"/>
      <c r="H26" s="434" t="s">
        <v>1245</v>
      </c>
    </row>
    <row r="27" spans="2:10" s="430" customFormat="1">
      <c r="C27" s="90"/>
      <c r="D27" s="90"/>
    </row>
    <row r="28" spans="2:10" s="430" customFormat="1">
      <c r="C28" s="90"/>
      <c r="D28" s="90"/>
    </row>
    <row r="29" spans="2:10" s="430" customFormat="1">
      <c r="C29" s="424"/>
      <c r="D29" s="424" t="s">
        <v>1217</v>
      </c>
      <c r="H29" s="430" t="s">
        <v>1217</v>
      </c>
    </row>
    <row r="30" spans="2:10" s="430" customFormat="1"/>
    <row r="31" spans="2:10" s="430" customFormat="1">
      <c r="B31" s="430" t="s">
        <v>1218</v>
      </c>
    </row>
    <row r="32" spans="2:10" s="430" customFormat="1">
      <c r="B32" s="430" t="s">
        <v>1219</v>
      </c>
    </row>
    <row r="33" spans="2:2" s="430" customFormat="1">
      <c r="B33" s="430" t="s">
        <v>1246</v>
      </c>
    </row>
    <row r="34" spans="2:2" s="430" customFormat="1">
      <c r="B34" s="430" t="s">
        <v>1221</v>
      </c>
    </row>
    <row r="35" spans="2:2" s="430" customFormat="1">
      <c r="B35" s="430" t="s">
        <v>1222</v>
      </c>
    </row>
  </sheetData>
  <mergeCells count="9">
    <mergeCell ref="D26:G26"/>
    <mergeCell ref="B1:J1"/>
    <mergeCell ref="B2:J2"/>
    <mergeCell ref="B3:J3"/>
    <mergeCell ref="B5:B9"/>
    <mergeCell ref="C5:C9"/>
    <mergeCell ref="D5:J5"/>
    <mergeCell ref="D6:G6"/>
    <mergeCell ref="H6:J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APBDes </vt:lpstr>
      <vt:lpstr>Rincian APBDes</vt:lpstr>
      <vt:lpstr>RAB</vt:lpstr>
      <vt:lpstr>Buku Kas Pemb</vt:lpstr>
      <vt:lpstr>SPP</vt:lpstr>
      <vt:lpstr>LAP APBDes SEM 1</vt:lpstr>
      <vt:lpstr>PERNYATAAN</vt:lpstr>
      <vt:lpstr>KAS UMUM</vt:lpstr>
      <vt:lpstr>Buku Pajak</vt:lpstr>
      <vt:lpstr>Buku Bank</vt:lpstr>
      <vt:lpstr>LAP APBDes SEM 2</vt:lpstr>
      <vt:lpstr>LAMP LAP APBDES</vt:lpstr>
      <vt:lpstr>LAMP 2 LAP APBDES</vt:lpstr>
      <vt:lpstr>LAP SEKTOR</vt:lpstr>
      <vt:lpstr>Sheet1</vt:lpstr>
      <vt:lpstr>reg SPP</vt:lpstr>
      <vt:lpstr>kuitansi</vt:lpstr>
      <vt:lpstr>buku rinc pendapatan</vt:lpstr>
      <vt:lpstr>buku rinc pembiayaan</vt:lpstr>
      <vt:lpstr>Sheet6</vt:lpstr>
      <vt:lpstr>'KAS UMUM'!Print_Area</vt:lpstr>
      <vt:lpstr>RAB!Print_Area</vt:lpstr>
      <vt:lpstr>'LAMP LAP APBDES'!Print_Titles</vt:lpstr>
      <vt:lpstr>'LAP APBDes SEM 1'!Print_Titles</vt:lpstr>
      <vt:lpstr>'LAP APBDes SEM 2'!Print_Titles</vt:lpstr>
      <vt:lpstr>'Rincian APBDes'!Print_Titles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ULTIMATE7</cp:lastModifiedBy>
  <cp:lastPrinted>2015-12-30T15:14:19Z</cp:lastPrinted>
  <dcterms:created xsi:type="dcterms:W3CDTF">2015-04-16T13:49:04Z</dcterms:created>
  <dcterms:modified xsi:type="dcterms:W3CDTF">2016-01-03T00:58:32Z</dcterms:modified>
</cp:coreProperties>
</file>